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W:\Mendocino\Equity Research\Dashboards\Mendo Universe\"/>
    </mc:Choice>
  </mc:AlternateContent>
  <xr:revisionPtr revIDLastSave="0" documentId="13_ncr:1_{294E8B24-1DA9-4632-88AB-1825076B59B0}" xr6:coauthVersionLast="47" xr6:coauthVersionMax="47" xr10:uidLastSave="{00000000-0000-0000-0000-000000000000}"/>
  <bookViews>
    <workbookView xWindow="11685" yWindow="0" windowWidth="26250" windowHeight="20985" xr2:uid="{00000000-000D-0000-FFFF-FFFF00000000}"/>
  </bookViews>
  <sheets>
    <sheet name="Data" sheetId="17" r:id="rId1"/>
    <sheet name="Output" sheetId="18" r:id="rId2"/>
    <sheet name="Compounders" sheetId="19" r:id="rId3"/>
  </sheets>
  <definedNames>
    <definedName name="_xlnm._FilterDatabase" localSheetId="0" hidden="1">Data!$B$10:$CR$510</definedName>
    <definedName name="MLNK080ae0a2d714458f9b3adfe98f8e0d25" hidden="1">#REF!</definedName>
    <definedName name="MLNK0bbb30b4a4204a64993c56544f1405ec" hidden="1">#REF!</definedName>
    <definedName name="MLNK0ddb9a771cef4f3a9f6df786dd991039" hidden="1">#REF!</definedName>
    <definedName name="MLNK1152f7f121a148de92fb61e14a5867ec" hidden="1">#REF!</definedName>
    <definedName name="MLNK26b9901add1f4575b3e001c719ee2e68" hidden="1">Output!$B$40:$L$114</definedName>
    <definedName name="MLNK290b1d7cd4654b9eb2fb5fe06aac73c1" hidden="1">#REF!</definedName>
    <definedName name="MLNK30da00546da840e9a5d7c410e673e891" hidden="1">#REF!</definedName>
    <definedName name="MLNK358fc59d91a64d7bace19fa86bfb5b79" hidden="1">Output!$M$116:$Y$152</definedName>
    <definedName name="MLNK413150a6b98e49a6be2dbaaf1412a5cc" hidden="1">#REF!</definedName>
    <definedName name="MLNK47fd1609cefe4d69adfb3ba2289d635d" hidden="1">#REF!</definedName>
    <definedName name="MLNK48d69f511ebd4e0fa02a611f5ea27141" hidden="1">#REF!</definedName>
    <definedName name="MLNK4b3ff6767c3f4c4b98b0ace8ce1bc737" hidden="1">Output!$B$40:$L$76</definedName>
    <definedName name="MLNK6a082857bafa46cdbd562a602ce935b4" hidden="1">#REF!</definedName>
    <definedName name="MLNK6ba6ca5f7a7f435ba2c0adf0c5bee3e8" hidden="1">Output!$B$2:$L$38</definedName>
    <definedName name="MLNK72e722103c8d46f1b3549593b71360cf" hidden="1">Output!$AA$154:$AL$179</definedName>
    <definedName name="MLNK7d550e6be50e4fec8292f1e4de1febcd" hidden="1">Output!$AA$154:$AK$174</definedName>
    <definedName name="MLNK80feaf9acc8f4a7b842cfeb42038dfce" hidden="1">#REF!</definedName>
    <definedName name="MLNK84ba452d997440879e9803b50d63fa55" hidden="1">Output!$AN$186:$BD$207</definedName>
    <definedName name="MLNK86690766d7ee40209a39443127e32eeb" hidden="1">#REF!</definedName>
    <definedName name="MLNK8b991f4f8ceb481dbf2bf274f340b9c9" hidden="1">Output!$B$78:$L$114</definedName>
    <definedName name="MLNK91669a69a31c4f7693321fc14ce58419" hidden="1">Output!$AN$186:$BD$206</definedName>
    <definedName name="MLNKa7d01f74c11f426a94307fef054af3cc" hidden="1">#REF!</definedName>
    <definedName name="MLNKb99c88b179de4a2b8bad0624f804e103" hidden="1">#REF!</definedName>
    <definedName name="MLNKbd70072cf5414cc990432a3661be144f" hidden="1">#REF!</definedName>
    <definedName name="MLNKbf8d0b39177340bf9034a9b1d0eb40ca" hidden="1">#REF!</definedName>
    <definedName name="MLNKc74fa8c85fe940e98d67d9264b76f4c0" hidden="1">#REF!</definedName>
    <definedName name="MLNKd1d8ad5bf71b4ce6b2ba6ceeda615db0" hidden="1">#REF!</definedName>
    <definedName name="MLNKd27884723ed448148189fd86d1e4f936" hidden="1">#REF!</definedName>
    <definedName name="MLNKdbf0ce29302c4f21aae004291b13abda" hidden="1">#REF!</definedName>
    <definedName name="MLNKdd14112381ec48f19c20c2cfadb16c35" hidden="1">Output!$1:$1048576</definedName>
    <definedName name="MLNKebad7a3b5ded4bbca3a1e8e37448aa02" hidden="1">#REF!</definedName>
    <definedName name="MLNKf323ee01d5754e87a4689ac684a0fff5" hidden="1">Output!$AN$186:$BD$207</definedName>
    <definedName name="MLNKf98d74bcefaa4bcbae30ba59901eeb65" hidden="1">#REF!</definedName>
    <definedName name="_xlnm.Print_Area" localSheetId="1">Output!$B$2:$L$114,Output!$M$116:$Y$152,Output!$AA$154:$AL$181,Output!$AN$186:$BD$206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7" l="1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273" i="17"/>
  <c r="D274" i="17"/>
  <c r="D275" i="17"/>
  <c r="D276" i="17"/>
  <c r="D277" i="17"/>
  <c r="D278" i="17"/>
  <c r="D279" i="17"/>
  <c r="D280" i="17"/>
  <c r="D281" i="17"/>
  <c r="D282" i="17"/>
  <c r="D283" i="17"/>
  <c r="D284" i="17"/>
  <c r="D285" i="17"/>
  <c r="D286" i="17"/>
  <c r="D287" i="17"/>
  <c r="D288" i="17"/>
  <c r="D289" i="17"/>
  <c r="D290" i="17"/>
  <c r="D291" i="17"/>
  <c r="D292" i="17"/>
  <c r="D293" i="17"/>
  <c r="D294" i="17"/>
  <c r="D295" i="17"/>
  <c r="D296" i="17"/>
  <c r="D297" i="17"/>
  <c r="D298" i="17"/>
  <c r="D299" i="17"/>
  <c r="D300" i="17"/>
  <c r="D301" i="17"/>
  <c r="D302" i="17"/>
  <c r="D303" i="17"/>
  <c r="D304" i="17"/>
  <c r="D305" i="17"/>
  <c r="D306" i="17"/>
  <c r="D307" i="17"/>
  <c r="D308" i="17"/>
  <c r="D309" i="17"/>
  <c r="D310" i="17"/>
  <c r="D311" i="17"/>
  <c r="D312" i="17"/>
  <c r="D313" i="17"/>
  <c r="D314" i="17"/>
  <c r="D315" i="17"/>
  <c r="D316" i="17"/>
  <c r="D317" i="17"/>
  <c r="D318" i="17"/>
  <c r="D319" i="17"/>
  <c r="D320" i="17"/>
  <c r="D321" i="17"/>
  <c r="D322" i="17"/>
  <c r="D323" i="17"/>
  <c r="D324" i="17"/>
  <c r="D325" i="17"/>
  <c r="D326" i="17"/>
  <c r="D327" i="17"/>
  <c r="D328" i="17"/>
  <c r="D329" i="17"/>
  <c r="D330" i="17"/>
  <c r="D331" i="17"/>
  <c r="D332" i="17"/>
  <c r="D333" i="17"/>
  <c r="D334" i="17"/>
  <c r="D335" i="17"/>
  <c r="D336" i="17"/>
  <c r="D337" i="17"/>
  <c r="D338" i="17"/>
  <c r="D339" i="17"/>
  <c r="D340" i="17"/>
  <c r="D341" i="17"/>
  <c r="D342" i="17"/>
  <c r="D343" i="17"/>
  <c r="D344" i="17"/>
  <c r="D345" i="17"/>
  <c r="D346" i="17"/>
  <c r="D347" i="17"/>
  <c r="D348" i="17"/>
  <c r="D349" i="17"/>
  <c r="D350" i="17"/>
  <c r="D351" i="17"/>
  <c r="D352" i="17"/>
  <c r="D353" i="17"/>
  <c r="D354" i="17"/>
  <c r="D355" i="17"/>
  <c r="D356" i="17"/>
  <c r="D357" i="17"/>
  <c r="D358" i="17"/>
  <c r="D359" i="17"/>
  <c r="D360" i="17"/>
  <c r="D361" i="17"/>
  <c r="D362" i="17"/>
  <c r="D363" i="17"/>
  <c r="D364" i="17"/>
  <c r="D365" i="17"/>
  <c r="D366" i="17"/>
  <c r="D367" i="17"/>
  <c r="D368" i="17"/>
  <c r="D369" i="17"/>
  <c r="D370" i="17"/>
  <c r="D371" i="17"/>
  <c r="D372" i="17"/>
  <c r="D373" i="17"/>
  <c r="D374" i="17"/>
  <c r="D375" i="17"/>
  <c r="D376" i="17"/>
  <c r="D377" i="17"/>
  <c r="D378" i="17"/>
  <c r="D379" i="17"/>
  <c r="D380" i="17"/>
  <c r="D381" i="17"/>
  <c r="D382" i="17"/>
  <c r="D383" i="17"/>
  <c r="D384" i="17"/>
  <c r="D385" i="17"/>
  <c r="D386" i="17"/>
  <c r="D387" i="17"/>
  <c r="D388" i="17"/>
  <c r="D389" i="17"/>
  <c r="D390" i="17"/>
  <c r="D391" i="17"/>
  <c r="D392" i="17"/>
  <c r="D393" i="17"/>
  <c r="D394" i="17"/>
  <c r="D395" i="17"/>
  <c r="D396" i="17"/>
  <c r="D397" i="17"/>
  <c r="D398" i="17"/>
  <c r="D399" i="17"/>
  <c r="D400" i="17"/>
  <c r="D401" i="17"/>
  <c r="D402" i="17"/>
  <c r="D403" i="17"/>
  <c r="D404" i="17"/>
  <c r="D405" i="17"/>
  <c r="D406" i="17"/>
  <c r="D407" i="17"/>
  <c r="D408" i="17"/>
  <c r="D409" i="17"/>
  <c r="D410" i="17"/>
  <c r="D411" i="17"/>
  <c r="D412" i="17"/>
  <c r="D413" i="17"/>
  <c r="D414" i="17"/>
  <c r="D415" i="17"/>
  <c r="D416" i="17"/>
  <c r="D417" i="17"/>
  <c r="D418" i="17"/>
  <c r="D419" i="17"/>
  <c r="D420" i="17"/>
  <c r="D421" i="17"/>
  <c r="D422" i="17"/>
  <c r="D423" i="17"/>
  <c r="D424" i="17"/>
  <c r="D425" i="17"/>
  <c r="D426" i="17"/>
  <c r="D427" i="17"/>
  <c r="D428" i="17"/>
  <c r="D429" i="17"/>
  <c r="D430" i="17"/>
  <c r="D431" i="17"/>
  <c r="D432" i="17"/>
  <c r="D433" i="17"/>
  <c r="D434" i="17"/>
  <c r="D435" i="17"/>
  <c r="D436" i="17"/>
  <c r="D437" i="17"/>
  <c r="D438" i="17"/>
  <c r="D439" i="17"/>
  <c r="D440" i="17"/>
  <c r="D441" i="17"/>
  <c r="D442" i="17"/>
  <c r="D443" i="17"/>
  <c r="D444" i="17"/>
  <c r="D445" i="17"/>
  <c r="D446" i="17"/>
  <c r="D447" i="17"/>
  <c r="D448" i="17"/>
  <c r="D449" i="17"/>
  <c r="D450" i="17"/>
  <c r="D451" i="17"/>
  <c r="D452" i="17"/>
  <c r="D453" i="17"/>
  <c r="D454" i="17"/>
  <c r="D455" i="17"/>
  <c r="D456" i="17"/>
  <c r="D457" i="17"/>
  <c r="D458" i="17"/>
  <c r="D459" i="17"/>
  <c r="D460" i="17"/>
  <c r="D461" i="17"/>
  <c r="D462" i="17"/>
  <c r="D463" i="17"/>
  <c r="D464" i="17"/>
  <c r="D465" i="17"/>
  <c r="D466" i="17"/>
  <c r="D467" i="17"/>
  <c r="D468" i="17"/>
  <c r="D469" i="17"/>
  <c r="D470" i="17"/>
  <c r="D471" i="17"/>
  <c r="D472" i="17"/>
  <c r="D473" i="17"/>
  <c r="D474" i="17"/>
  <c r="D475" i="17"/>
  <c r="D476" i="17"/>
  <c r="D477" i="17"/>
  <c r="D478" i="17"/>
  <c r="D479" i="17"/>
  <c r="D480" i="17"/>
  <c r="D481" i="17"/>
  <c r="D482" i="17"/>
  <c r="D483" i="17"/>
  <c r="D484" i="17"/>
  <c r="D485" i="17"/>
  <c r="D486" i="17"/>
  <c r="D487" i="17"/>
  <c r="D488" i="17"/>
  <c r="D489" i="17"/>
  <c r="D490" i="17"/>
  <c r="D491" i="17"/>
  <c r="D492" i="17"/>
  <c r="D493" i="17"/>
  <c r="D494" i="17"/>
  <c r="D495" i="17"/>
  <c r="D496" i="17"/>
  <c r="D497" i="17"/>
  <c r="D498" i="17"/>
  <c r="D499" i="17"/>
  <c r="D500" i="17"/>
  <c r="D501" i="17"/>
  <c r="D502" i="17"/>
  <c r="D503" i="17"/>
  <c r="D504" i="17"/>
  <c r="D505" i="17"/>
  <c r="D506" i="17"/>
  <c r="D507" i="17"/>
  <c r="D508" i="17"/>
  <c r="D509" i="17"/>
  <c r="D510" i="17"/>
  <c r="D11" i="17"/>
  <c r="AC11" i="17" a="1"/>
  <c r="AL11" i="17" a="1"/>
  <c r="BA11" i="17" a="1"/>
  <c r="AC11" i="17" l="1"/>
  <c r="BA11" i="17"/>
  <c r="AL11" i="17"/>
  <c r="Z175" i="18" l="1"/>
  <c r="Z176" i="18"/>
  <c r="Z177" i="18"/>
  <c r="Z178" i="18" s="1"/>
  <c r="Z179" i="18" s="1"/>
  <c r="CB189" i="18" l="1"/>
  <c r="CB191" i="18"/>
  <c r="CB192" i="18"/>
  <c r="CB193" i="18"/>
  <c r="CB194" i="18"/>
  <c r="CB195" i="18"/>
  <c r="CB196" i="18"/>
  <c r="CB197" i="18"/>
  <c r="CB198" i="18"/>
  <c r="CB199" i="18"/>
  <c r="CB206" i="18"/>
  <c r="BB189" i="18"/>
  <c r="BC189" i="18"/>
  <c r="BD189" i="18"/>
  <c r="BA189" i="18"/>
  <c r="BG206" i="18"/>
  <c r="BH206" i="18"/>
  <c r="BI206" i="18"/>
  <c r="BJ206" i="18"/>
  <c r="BK206" i="18"/>
  <c r="BO206" i="18"/>
  <c r="BP206" i="18"/>
  <c r="BQ206" i="18"/>
  <c r="BR206" i="18"/>
  <c r="BS206" i="18"/>
  <c r="BT206" i="18"/>
  <c r="BU206" i="18"/>
  <c r="BV206" i="18"/>
  <c r="BW206" i="18"/>
  <c r="BX206" i="18"/>
  <c r="BY206" i="18"/>
  <c r="BZ206" i="18"/>
  <c r="CA206" i="18"/>
  <c r="J28" i="17" l="1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J134" i="17"/>
  <c r="J135" i="17"/>
  <c r="J136" i="17"/>
  <c r="J137" i="17"/>
  <c r="J138" i="17"/>
  <c r="J139" i="17"/>
  <c r="J140" i="17"/>
  <c r="J141" i="17"/>
  <c r="J142" i="17"/>
  <c r="J143" i="17"/>
  <c r="J144" i="17"/>
  <c r="J145" i="17"/>
  <c r="J146" i="17"/>
  <c r="J147" i="17"/>
  <c r="J148" i="17"/>
  <c r="J149" i="17"/>
  <c r="J150" i="17"/>
  <c r="J151" i="17"/>
  <c r="J152" i="17"/>
  <c r="J153" i="17"/>
  <c r="J154" i="17"/>
  <c r="J155" i="17"/>
  <c r="J156" i="17"/>
  <c r="J157" i="17"/>
  <c r="J158" i="17"/>
  <c r="J159" i="17"/>
  <c r="J160" i="17"/>
  <c r="J161" i="17"/>
  <c r="J162" i="17"/>
  <c r="J163" i="17"/>
  <c r="J164" i="17"/>
  <c r="J165" i="17"/>
  <c r="J166" i="17"/>
  <c r="J167" i="17"/>
  <c r="J168" i="17"/>
  <c r="J169" i="17"/>
  <c r="J170" i="17"/>
  <c r="J171" i="17"/>
  <c r="J172" i="17"/>
  <c r="J173" i="17"/>
  <c r="J174" i="17"/>
  <c r="J175" i="17"/>
  <c r="J176" i="17"/>
  <c r="J177" i="17"/>
  <c r="J178" i="17"/>
  <c r="J179" i="17"/>
  <c r="J180" i="17"/>
  <c r="J181" i="17"/>
  <c r="J182" i="17"/>
  <c r="J183" i="17"/>
  <c r="J184" i="17"/>
  <c r="J185" i="17"/>
  <c r="J186" i="17"/>
  <c r="J187" i="17"/>
  <c r="J188" i="17"/>
  <c r="J189" i="17"/>
  <c r="J190" i="17"/>
  <c r="J191" i="17"/>
  <c r="J192" i="17"/>
  <c r="J193" i="17"/>
  <c r="J194" i="17"/>
  <c r="J195" i="17"/>
  <c r="J196" i="17"/>
  <c r="J197" i="17"/>
  <c r="J198" i="17"/>
  <c r="J199" i="17"/>
  <c r="J200" i="17"/>
  <c r="J201" i="17"/>
  <c r="J202" i="17"/>
  <c r="J203" i="17"/>
  <c r="J204" i="17"/>
  <c r="J205" i="17"/>
  <c r="J206" i="17"/>
  <c r="J207" i="17"/>
  <c r="J208" i="17"/>
  <c r="J209" i="17"/>
  <c r="J210" i="17"/>
  <c r="J211" i="17"/>
  <c r="J212" i="17"/>
  <c r="J213" i="17"/>
  <c r="J214" i="17"/>
  <c r="J215" i="17"/>
  <c r="J216" i="17"/>
  <c r="J217" i="17"/>
  <c r="J218" i="17"/>
  <c r="J219" i="17"/>
  <c r="J220" i="17"/>
  <c r="J221" i="17"/>
  <c r="J222" i="17"/>
  <c r="J223" i="17"/>
  <c r="J224" i="17"/>
  <c r="J225" i="17"/>
  <c r="J226" i="17"/>
  <c r="J227" i="17"/>
  <c r="J228" i="17"/>
  <c r="J229" i="17"/>
  <c r="J230" i="17"/>
  <c r="J231" i="17"/>
  <c r="J232" i="17"/>
  <c r="J233" i="17"/>
  <c r="J234" i="17"/>
  <c r="J235" i="17"/>
  <c r="J236" i="17"/>
  <c r="J237" i="17"/>
  <c r="J238" i="17"/>
  <c r="J239" i="17"/>
  <c r="J240" i="17"/>
  <c r="J241" i="17"/>
  <c r="J242" i="17"/>
  <c r="J243" i="17"/>
  <c r="J244" i="17"/>
  <c r="J245" i="17"/>
  <c r="J246" i="17"/>
  <c r="J247" i="17"/>
  <c r="J248" i="17"/>
  <c r="J249" i="17"/>
  <c r="J250" i="17"/>
  <c r="J251" i="17"/>
  <c r="J252" i="17"/>
  <c r="J253" i="17"/>
  <c r="J254" i="17"/>
  <c r="J255" i="17"/>
  <c r="J256" i="17"/>
  <c r="J257" i="17"/>
  <c r="J258" i="17"/>
  <c r="J259" i="17"/>
  <c r="J260" i="17"/>
  <c r="J261" i="17"/>
  <c r="J262" i="17"/>
  <c r="J263" i="17"/>
  <c r="J264" i="17"/>
  <c r="J265" i="17"/>
  <c r="J266" i="17"/>
  <c r="J267" i="17"/>
  <c r="J268" i="17"/>
  <c r="J269" i="17"/>
  <c r="J270" i="17"/>
  <c r="J271" i="17"/>
  <c r="J272" i="17"/>
  <c r="J273" i="17"/>
  <c r="J274" i="17"/>
  <c r="J275" i="17"/>
  <c r="J276" i="17"/>
  <c r="J277" i="17"/>
  <c r="J278" i="17"/>
  <c r="J279" i="17"/>
  <c r="J280" i="17"/>
  <c r="J281" i="17"/>
  <c r="J282" i="17"/>
  <c r="J283" i="17"/>
  <c r="J284" i="17"/>
  <c r="J285" i="17"/>
  <c r="J286" i="17"/>
  <c r="J287" i="17"/>
  <c r="J288" i="17"/>
  <c r="J289" i="17"/>
  <c r="J290" i="17"/>
  <c r="J291" i="17"/>
  <c r="J292" i="17"/>
  <c r="J293" i="17"/>
  <c r="J294" i="17"/>
  <c r="J295" i="17"/>
  <c r="J296" i="17"/>
  <c r="J297" i="17"/>
  <c r="J298" i="17"/>
  <c r="J299" i="17"/>
  <c r="J300" i="17"/>
  <c r="J301" i="17"/>
  <c r="J302" i="17"/>
  <c r="J303" i="17"/>
  <c r="J304" i="17"/>
  <c r="J305" i="17"/>
  <c r="J306" i="17"/>
  <c r="J307" i="17"/>
  <c r="J308" i="17"/>
  <c r="J309" i="17"/>
  <c r="J310" i="17"/>
  <c r="J311" i="17"/>
  <c r="J312" i="17"/>
  <c r="J313" i="17"/>
  <c r="J314" i="17"/>
  <c r="J315" i="17"/>
  <c r="J316" i="17"/>
  <c r="J317" i="17"/>
  <c r="J318" i="17"/>
  <c r="J319" i="17"/>
  <c r="J320" i="17"/>
  <c r="J321" i="17"/>
  <c r="J322" i="17"/>
  <c r="J323" i="17"/>
  <c r="J324" i="17"/>
  <c r="J325" i="17"/>
  <c r="J326" i="17"/>
  <c r="J327" i="17"/>
  <c r="J328" i="17"/>
  <c r="J329" i="17"/>
  <c r="J330" i="17"/>
  <c r="J331" i="17"/>
  <c r="J332" i="17"/>
  <c r="J333" i="17"/>
  <c r="J334" i="17"/>
  <c r="J335" i="17"/>
  <c r="J336" i="17"/>
  <c r="J337" i="17"/>
  <c r="J338" i="17"/>
  <c r="J339" i="17"/>
  <c r="J340" i="17"/>
  <c r="J341" i="17"/>
  <c r="J342" i="17"/>
  <c r="J343" i="17"/>
  <c r="J344" i="17"/>
  <c r="J345" i="17"/>
  <c r="J346" i="17"/>
  <c r="J347" i="17"/>
  <c r="J348" i="17"/>
  <c r="J349" i="17"/>
  <c r="J350" i="17"/>
  <c r="J351" i="17"/>
  <c r="J352" i="17"/>
  <c r="J353" i="17"/>
  <c r="J354" i="17"/>
  <c r="J355" i="17"/>
  <c r="J356" i="17"/>
  <c r="J357" i="17"/>
  <c r="J358" i="17"/>
  <c r="J359" i="17"/>
  <c r="J360" i="17"/>
  <c r="J361" i="17"/>
  <c r="J362" i="17"/>
  <c r="J363" i="17"/>
  <c r="J364" i="17"/>
  <c r="J365" i="17"/>
  <c r="J366" i="17"/>
  <c r="J367" i="17"/>
  <c r="J368" i="17"/>
  <c r="J369" i="17"/>
  <c r="J370" i="17"/>
  <c r="J371" i="17"/>
  <c r="J372" i="17"/>
  <c r="J373" i="17"/>
  <c r="J374" i="17"/>
  <c r="J375" i="17"/>
  <c r="J376" i="17"/>
  <c r="J377" i="17"/>
  <c r="J378" i="17"/>
  <c r="J379" i="17"/>
  <c r="J380" i="17"/>
  <c r="J381" i="17"/>
  <c r="J382" i="17"/>
  <c r="J383" i="17"/>
  <c r="J384" i="17"/>
  <c r="J385" i="17"/>
  <c r="J386" i="17"/>
  <c r="J387" i="17"/>
  <c r="J388" i="17"/>
  <c r="J389" i="17"/>
  <c r="J390" i="17"/>
  <c r="J391" i="17"/>
  <c r="J392" i="17"/>
  <c r="J393" i="17"/>
  <c r="J394" i="17"/>
  <c r="J395" i="17"/>
  <c r="J396" i="17"/>
  <c r="J397" i="17"/>
  <c r="J398" i="17"/>
  <c r="J399" i="17"/>
  <c r="J400" i="17"/>
  <c r="J401" i="17"/>
  <c r="J402" i="17"/>
  <c r="J403" i="17"/>
  <c r="J404" i="17"/>
  <c r="J405" i="17"/>
  <c r="J406" i="17"/>
  <c r="J407" i="17"/>
  <c r="J408" i="17"/>
  <c r="J409" i="17"/>
  <c r="J410" i="17"/>
  <c r="J411" i="17"/>
  <c r="J412" i="17"/>
  <c r="J413" i="17"/>
  <c r="J414" i="17"/>
  <c r="J415" i="17"/>
  <c r="J416" i="17"/>
  <c r="J417" i="17"/>
  <c r="J418" i="17"/>
  <c r="J419" i="17"/>
  <c r="J420" i="17"/>
  <c r="J421" i="17"/>
  <c r="J422" i="17"/>
  <c r="J423" i="17"/>
  <c r="J424" i="17"/>
  <c r="J425" i="17"/>
  <c r="J426" i="17"/>
  <c r="J427" i="17"/>
  <c r="J428" i="17"/>
  <c r="J429" i="17"/>
  <c r="J430" i="17"/>
  <c r="J431" i="17"/>
  <c r="J432" i="17"/>
  <c r="J433" i="17"/>
  <c r="J434" i="17"/>
  <c r="J435" i="17"/>
  <c r="J436" i="17"/>
  <c r="J437" i="17"/>
  <c r="J438" i="17"/>
  <c r="J439" i="17"/>
  <c r="J440" i="17"/>
  <c r="J441" i="17"/>
  <c r="J442" i="17"/>
  <c r="J443" i="17"/>
  <c r="J444" i="17"/>
  <c r="J445" i="17"/>
  <c r="J446" i="17"/>
  <c r="J447" i="17"/>
  <c r="J448" i="17"/>
  <c r="J449" i="17"/>
  <c r="J450" i="17"/>
  <c r="J451" i="17"/>
  <c r="J452" i="17"/>
  <c r="J453" i="17"/>
  <c r="J454" i="17"/>
  <c r="J455" i="17"/>
  <c r="J456" i="17"/>
  <c r="J457" i="17"/>
  <c r="J458" i="17"/>
  <c r="J459" i="17"/>
  <c r="J460" i="17"/>
  <c r="J461" i="17"/>
  <c r="J462" i="17"/>
  <c r="J463" i="17"/>
  <c r="J464" i="17"/>
  <c r="J465" i="17"/>
  <c r="J466" i="17"/>
  <c r="J467" i="17"/>
  <c r="J468" i="17"/>
  <c r="J469" i="17"/>
  <c r="J470" i="17"/>
  <c r="J471" i="17"/>
  <c r="J472" i="17"/>
  <c r="J473" i="17"/>
  <c r="J474" i="17"/>
  <c r="J475" i="17"/>
  <c r="J476" i="17"/>
  <c r="J477" i="17"/>
  <c r="J478" i="17"/>
  <c r="J479" i="17"/>
  <c r="J480" i="17"/>
  <c r="J481" i="17"/>
  <c r="J482" i="17"/>
  <c r="J483" i="17"/>
  <c r="J484" i="17"/>
  <c r="J485" i="17"/>
  <c r="J486" i="17"/>
  <c r="J487" i="17"/>
  <c r="J488" i="17"/>
  <c r="J489" i="17"/>
  <c r="J490" i="17"/>
  <c r="J491" i="17"/>
  <c r="J492" i="17"/>
  <c r="J493" i="17"/>
  <c r="J494" i="17"/>
  <c r="J495" i="17"/>
  <c r="J496" i="17"/>
  <c r="J497" i="17"/>
  <c r="J498" i="17"/>
  <c r="J499" i="17"/>
  <c r="J500" i="17"/>
  <c r="J501" i="17"/>
  <c r="J502" i="17"/>
  <c r="J503" i="17"/>
  <c r="J504" i="17"/>
  <c r="J505" i="17"/>
  <c r="J506" i="17"/>
  <c r="J507" i="17"/>
  <c r="J508" i="17"/>
  <c r="J509" i="17"/>
  <c r="J510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11" i="17"/>
  <c r="CB204" i="18" l="1"/>
  <c r="BH204" i="18"/>
  <c r="BO204" i="18"/>
  <c r="BU204" i="18"/>
  <c r="BV204" i="18"/>
  <c r="BW204" i="18"/>
  <c r="BZ204" i="18"/>
  <c r="CA204" i="18"/>
  <c r="BG204" i="18"/>
  <c r="BI204" i="18"/>
  <c r="BR204" i="18"/>
  <c r="BS204" i="18"/>
  <c r="BX204" i="18"/>
  <c r="BY204" i="18"/>
  <c r="BJ204" i="18"/>
  <c r="BK204" i="18"/>
  <c r="BP204" i="18"/>
  <c r="BQ204" i="18"/>
  <c r="BT204" i="18"/>
  <c r="BG194" i="18"/>
  <c r="BH194" i="18"/>
  <c r="BI194" i="18"/>
  <c r="BJ194" i="18"/>
  <c r="BK194" i="18"/>
  <c r="BL194" i="18"/>
  <c r="BM194" i="18"/>
  <c r="BN194" i="18"/>
  <c r="BO194" i="18"/>
  <c r="BP194" i="18"/>
  <c r="BQ194" i="18"/>
  <c r="BR194" i="18"/>
  <c r="BS194" i="18"/>
  <c r="BT194" i="18"/>
  <c r="BU194" i="18"/>
  <c r="BV194" i="18"/>
  <c r="BW194" i="18"/>
  <c r="BX194" i="18"/>
  <c r="BY194" i="18"/>
  <c r="BZ194" i="18"/>
  <c r="CA194" i="18"/>
  <c r="BG195" i="18"/>
  <c r="BH195" i="18"/>
  <c r="BI195" i="18"/>
  <c r="BJ195" i="18"/>
  <c r="BK195" i="18"/>
  <c r="BL195" i="18"/>
  <c r="BM195" i="18"/>
  <c r="BN195" i="18"/>
  <c r="BO195" i="18"/>
  <c r="BP195" i="18"/>
  <c r="BQ195" i="18"/>
  <c r="BR195" i="18"/>
  <c r="BS195" i="18"/>
  <c r="BT195" i="18"/>
  <c r="BU195" i="18"/>
  <c r="BV195" i="18"/>
  <c r="BW195" i="18"/>
  <c r="BX195" i="18"/>
  <c r="BY195" i="18"/>
  <c r="BZ195" i="18"/>
  <c r="CA195" i="18"/>
  <c r="BG196" i="18"/>
  <c r="BH196" i="18"/>
  <c r="BI196" i="18"/>
  <c r="BJ196" i="18"/>
  <c r="BK196" i="18"/>
  <c r="BL196" i="18"/>
  <c r="BM196" i="18"/>
  <c r="BN196" i="18"/>
  <c r="BO196" i="18"/>
  <c r="BP196" i="18"/>
  <c r="BQ196" i="18"/>
  <c r="BR196" i="18"/>
  <c r="BS196" i="18"/>
  <c r="BT196" i="18"/>
  <c r="BU196" i="18"/>
  <c r="BV196" i="18"/>
  <c r="BW196" i="18"/>
  <c r="BX196" i="18"/>
  <c r="BY196" i="18"/>
  <c r="BZ196" i="18"/>
  <c r="CA196" i="18"/>
  <c r="BG197" i="18"/>
  <c r="BH197" i="18"/>
  <c r="BI197" i="18"/>
  <c r="BJ197" i="18"/>
  <c r="BK197" i="18"/>
  <c r="BL197" i="18"/>
  <c r="BM197" i="18"/>
  <c r="BN197" i="18"/>
  <c r="BO197" i="18"/>
  <c r="BP197" i="18"/>
  <c r="BQ197" i="18"/>
  <c r="BR197" i="18"/>
  <c r="BS197" i="18"/>
  <c r="BT197" i="18"/>
  <c r="BU197" i="18"/>
  <c r="BV197" i="18"/>
  <c r="BW197" i="18"/>
  <c r="BX197" i="18"/>
  <c r="BY197" i="18"/>
  <c r="BZ197" i="18"/>
  <c r="CA197" i="18"/>
  <c r="BG198" i="18"/>
  <c r="BH198" i="18"/>
  <c r="BI198" i="18"/>
  <c r="BJ198" i="18"/>
  <c r="BK198" i="18"/>
  <c r="BL198" i="18"/>
  <c r="BM198" i="18"/>
  <c r="BN198" i="18"/>
  <c r="BO198" i="18"/>
  <c r="BP198" i="18"/>
  <c r="BQ198" i="18"/>
  <c r="BR198" i="18"/>
  <c r="BS198" i="18"/>
  <c r="BT198" i="18"/>
  <c r="BU198" i="18"/>
  <c r="BV198" i="18"/>
  <c r="BW198" i="18"/>
  <c r="BX198" i="18"/>
  <c r="BY198" i="18"/>
  <c r="BZ198" i="18"/>
  <c r="CA198" i="18"/>
  <c r="BG199" i="18"/>
  <c r="BH199" i="18"/>
  <c r="BI199" i="18"/>
  <c r="BJ199" i="18"/>
  <c r="BK199" i="18"/>
  <c r="BL199" i="18"/>
  <c r="BM199" i="18"/>
  <c r="BN199" i="18"/>
  <c r="BO199" i="18"/>
  <c r="BP199" i="18"/>
  <c r="BQ199" i="18"/>
  <c r="BR199" i="18"/>
  <c r="BS199" i="18"/>
  <c r="BT199" i="18"/>
  <c r="BU199" i="18"/>
  <c r="BV199" i="18"/>
  <c r="BW199" i="18"/>
  <c r="BX199" i="18"/>
  <c r="BY199" i="18"/>
  <c r="BZ199" i="18"/>
  <c r="CA199" i="18"/>
  <c r="CA193" i="18"/>
  <c r="BZ193" i="18"/>
  <c r="BY193" i="18"/>
  <c r="BX193" i="18"/>
  <c r="BW193" i="18"/>
  <c r="BV193" i="18"/>
  <c r="BU193" i="18"/>
  <c r="BT193" i="18"/>
  <c r="BS193" i="18"/>
  <c r="BR193" i="18"/>
  <c r="BQ193" i="18"/>
  <c r="BP193" i="18"/>
  <c r="BO193" i="18"/>
  <c r="BN193" i="18"/>
  <c r="BM193" i="18"/>
  <c r="BL193" i="18"/>
  <c r="BK193" i="18"/>
  <c r="BJ193" i="18"/>
  <c r="BI193" i="18"/>
  <c r="BH193" i="18"/>
  <c r="BG193" i="18"/>
  <c r="BG192" i="18"/>
  <c r="BH192" i="18"/>
  <c r="BI192" i="18"/>
  <c r="BJ192" i="18"/>
  <c r="BK192" i="18"/>
  <c r="BL192" i="18"/>
  <c r="BM192" i="18"/>
  <c r="BN192" i="18"/>
  <c r="BO192" i="18"/>
  <c r="BU192" i="18"/>
  <c r="BV192" i="18"/>
  <c r="BW192" i="18"/>
  <c r="BX192" i="18"/>
  <c r="BY192" i="18"/>
  <c r="BZ192" i="18"/>
  <c r="CA192" i="18"/>
  <c r="BG191" i="18"/>
  <c r="BH191" i="18"/>
  <c r="BI191" i="18"/>
  <c r="BJ191" i="18"/>
  <c r="BK191" i="18"/>
  <c r="BL191" i="18"/>
  <c r="BM191" i="18"/>
  <c r="BN191" i="18"/>
  <c r="BO191" i="18"/>
  <c r="BP191" i="18"/>
  <c r="BQ191" i="18"/>
  <c r="BR191" i="18"/>
  <c r="BS191" i="18"/>
  <c r="BT191" i="18"/>
  <c r="BU191" i="18"/>
  <c r="BV191" i="18"/>
  <c r="BW191" i="18"/>
  <c r="BX191" i="18"/>
  <c r="BY191" i="18"/>
  <c r="BZ191" i="18"/>
  <c r="CA191" i="18"/>
  <c r="BG189" i="18"/>
  <c r="BH189" i="18"/>
  <c r="BI189" i="18"/>
  <c r="BJ189" i="18"/>
  <c r="BK189" i="18"/>
  <c r="BL189" i="18"/>
  <c r="BM189" i="18"/>
  <c r="BN189" i="18"/>
  <c r="BO189" i="18"/>
  <c r="BP189" i="18"/>
  <c r="BQ189" i="18"/>
  <c r="BR189" i="18"/>
  <c r="BS189" i="18"/>
  <c r="BT189" i="18"/>
  <c r="BU189" i="18"/>
  <c r="BV189" i="18"/>
  <c r="BW189" i="18"/>
  <c r="BX189" i="18"/>
  <c r="BY189" i="18"/>
  <c r="BZ189" i="18"/>
  <c r="CA189" i="18"/>
  <c r="BM10" i="17"/>
  <c r="BL10" i="17"/>
  <c r="BK10" i="17"/>
  <c r="EQ13" i="17"/>
  <c r="EQ14" i="17"/>
  <c r="EQ15" i="17"/>
  <c r="EQ16" i="17"/>
  <c r="EQ17" i="17"/>
  <c r="EQ18" i="17"/>
  <c r="EQ19" i="17"/>
  <c r="EQ20" i="17"/>
  <c r="EQ21" i="17"/>
  <c r="EQ22" i="17"/>
  <c r="EQ23" i="17"/>
  <c r="EQ24" i="17"/>
  <c r="EQ25" i="17"/>
  <c r="EQ26" i="17"/>
  <c r="EQ27" i="17"/>
  <c r="EQ28" i="17"/>
  <c r="EQ29" i="17"/>
  <c r="EQ30" i="17"/>
  <c r="EQ31" i="17"/>
  <c r="EQ32" i="17"/>
  <c r="EQ33" i="17"/>
  <c r="EQ34" i="17"/>
  <c r="EQ35" i="17"/>
  <c r="EQ36" i="17"/>
  <c r="EQ37" i="17"/>
  <c r="EQ38" i="17"/>
  <c r="EQ39" i="17"/>
  <c r="EQ40" i="17"/>
  <c r="EQ41" i="17"/>
  <c r="EQ42" i="17"/>
  <c r="EQ43" i="17"/>
  <c r="EQ44" i="17"/>
  <c r="EQ45" i="17"/>
  <c r="EQ46" i="17"/>
  <c r="EQ47" i="17"/>
  <c r="EQ48" i="17"/>
  <c r="EQ49" i="17"/>
  <c r="EQ50" i="17"/>
  <c r="EQ51" i="17"/>
  <c r="EQ52" i="17"/>
  <c r="EQ53" i="17"/>
  <c r="EQ54" i="17"/>
  <c r="EQ55" i="17"/>
  <c r="EQ56" i="17"/>
  <c r="EQ57" i="17"/>
  <c r="EQ58" i="17"/>
  <c r="EQ59" i="17"/>
  <c r="EQ60" i="17"/>
  <c r="EQ61" i="17"/>
  <c r="EQ62" i="17"/>
  <c r="EQ63" i="17"/>
  <c r="EQ64" i="17"/>
  <c r="EQ65" i="17"/>
  <c r="EQ66" i="17"/>
  <c r="EQ67" i="17"/>
  <c r="EQ68" i="17"/>
  <c r="EQ69" i="17"/>
  <c r="EQ70" i="17"/>
  <c r="EQ71" i="17"/>
  <c r="EQ72" i="17"/>
  <c r="EQ73" i="17"/>
  <c r="EQ74" i="17"/>
  <c r="EQ75" i="17"/>
  <c r="EQ76" i="17"/>
  <c r="EQ77" i="17"/>
  <c r="EQ78" i="17"/>
  <c r="EQ79" i="17"/>
  <c r="EQ80" i="17"/>
  <c r="EQ81" i="17"/>
  <c r="EQ82" i="17"/>
  <c r="EQ83" i="17"/>
  <c r="EQ84" i="17"/>
  <c r="EQ85" i="17"/>
  <c r="EQ86" i="17"/>
  <c r="EQ87" i="17"/>
  <c r="EQ88" i="17"/>
  <c r="EQ89" i="17"/>
  <c r="EQ90" i="17"/>
  <c r="EQ91" i="17"/>
  <c r="EQ92" i="17"/>
  <c r="EQ93" i="17"/>
  <c r="EQ94" i="17"/>
  <c r="EQ95" i="17"/>
  <c r="EQ96" i="17"/>
  <c r="EQ97" i="17"/>
  <c r="EQ98" i="17"/>
  <c r="EQ99" i="17"/>
  <c r="EQ100" i="17"/>
  <c r="EQ101" i="17"/>
  <c r="EQ102" i="17"/>
  <c r="EQ103" i="17"/>
  <c r="EQ104" i="17"/>
  <c r="EQ105" i="17"/>
  <c r="EQ106" i="17"/>
  <c r="EQ107" i="17"/>
  <c r="EQ108" i="17"/>
  <c r="EQ109" i="17"/>
  <c r="EQ110" i="17"/>
  <c r="EQ111" i="17"/>
  <c r="EQ112" i="17"/>
  <c r="EQ113" i="17"/>
  <c r="EQ114" i="17"/>
  <c r="EQ115" i="17"/>
  <c r="EQ116" i="17"/>
  <c r="EQ117" i="17"/>
  <c r="EQ118" i="17"/>
  <c r="EQ119" i="17"/>
  <c r="EQ120" i="17"/>
  <c r="EQ121" i="17"/>
  <c r="EQ122" i="17"/>
  <c r="EQ123" i="17"/>
  <c r="EQ124" i="17"/>
  <c r="EQ125" i="17"/>
  <c r="EQ126" i="17"/>
  <c r="EQ127" i="17"/>
  <c r="EQ128" i="17"/>
  <c r="EQ129" i="17"/>
  <c r="EQ130" i="17"/>
  <c r="EQ131" i="17"/>
  <c r="EQ132" i="17"/>
  <c r="EQ133" i="17"/>
  <c r="EQ134" i="17"/>
  <c r="EQ135" i="17"/>
  <c r="EQ136" i="17"/>
  <c r="EQ137" i="17"/>
  <c r="EQ138" i="17"/>
  <c r="EQ139" i="17"/>
  <c r="EQ140" i="17"/>
  <c r="EQ141" i="17"/>
  <c r="EQ142" i="17"/>
  <c r="EQ143" i="17"/>
  <c r="EQ144" i="17"/>
  <c r="EQ145" i="17"/>
  <c r="EQ146" i="17"/>
  <c r="EQ147" i="17"/>
  <c r="EQ148" i="17"/>
  <c r="EQ149" i="17"/>
  <c r="EQ150" i="17"/>
  <c r="EQ151" i="17"/>
  <c r="EQ152" i="17"/>
  <c r="EQ153" i="17"/>
  <c r="EQ154" i="17"/>
  <c r="EQ155" i="17"/>
  <c r="EQ156" i="17"/>
  <c r="EQ157" i="17"/>
  <c r="EQ158" i="17"/>
  <c r="EQ159" i="17"/>
  <c r="EQ160" i="17"/>
  <c r="EQ161" i="17"/>
  <c r="EQ162" i="17"/>
  <c r="EQ163" i="17"/>
  <c r="EQ164" i="17"/>
  <c r="EQ165" i="17"/>
  <c r="EQ166" i="17"/>
  <c r="EQ167" i="17"/>
  <c r="EQ168" i="17"/>
  <c r="EQ169" i="17"/>
  <c r="EQ170" i="17"/>
  <c r="EQ171" i="17"/>
  <c r="EQ172" i="17"/>
  <c r="EQ173" i="17"/>
  <c r="EQ174" i="17"/>
  <c r="EQ175" i="17"/>
  <c r="EQ176" i="17"/>
  <c r="EQ177" i="17"/>
  <c r="EQ178" i="17"/>
  <c r="EQ179" i="17"/>
  <c r="EQ180" i="17"/>
  <c r="EQ181" i="17"/>
  <c r="EQ182" i="17"/>
  <c r="EQ183" i="17"/>
  <c r="EQ184" i="17"/>
  <c r="EQ185" i="17"/>
  <c r="EQ186" i="17"/>
  <c r="EQ187" i="17"/>
  <c r="EQ188" i="17"/>
  <c r="EQ189" i="17"/>
  <c r="EQ190" i="17"/>
  <c r="EQ191" i="17"/>
  <c r="EQ192" i="17"/>
  <c r="EQ193" i="17"/>
  <c r="EQ194" i="17"/>
  <c r="EQ195" i="17"/>
  <c r="EQ196" i="17"/>
  <c r="EQ197" i="17"/>
  <c r="EQ198" i="17"/>
  <c r="EQ199" i="17"/>
  <c r="EQ200" i="17"/>
  <c r="EQ201" i="17"/>
  <c r="EQ202" i="17"/>
  <c r="EQ203" i="17"/>
  <c r="EQ204" i="17"/>
  <c r="EQ205" i="17"/>
  <c r="EQ206" i="17"/>
  <c r="EQ207" i="17"/>
  <c r="EQ208" i="17"/>
  <c r="EQ209" i="17"/>
  <c r="EQ210" i="17"/>
  <c r="EQ211" i="17"/>
  <c r="EQ212" i="17"/>
  <c r="EQ213" i="17"/>
  <c r="EQ214" i="17"/>
  <c r="EQ215" i="17"/>
  <c r="EQ216" i="17"/>
  <c r="EQ217" i="17"/>
  <c r="EQ218" i="17"/>
  <c r="EQ219" i="17"/>
  <c r="EQ220" i="17"/>
  <c r="EQ221" i="17"/>
  <c r="EQ222" i="17"/>
  <c r="EQ223" i="17"/>
  <c r="EQ224" i="17"/>
  <c r="EQ225" i="17"/>
  <c r="EQ226" i="17"/>
  <c r="EQ227" i="17"/>
  <c r="EQ228" i="17"/>
  <c r="EQ229" i="17"/>
  <c r="EQ230" i="17"/>
  <c r="EQ231" i="17"/>
  <c r="EQ232" i="17"/>
  <c r="EQ233" i="17"/>
  <c r="EQ234" i="17"/>
  <c r="EQ235" i="17"/>
  <c r="EQ236" i="17"/>
  <c r="EQ237" i="17"/>
  <c r="EQ238" i="17"/>
  <c r="EQ239" i="17"/>
  <c r="EQ240" i="17"/>
  <c r="EQ241" i="17"/>
  <c r="EQ242" i="17"/>
  <c r="EQ243" i="17"/>
  <c r="EQ244" i="17"/>
  <c r="EQ245" i="17"/>
  <c r="EQ246" i="17"/>
  <c r="EQ247" i="17"/>
  <c r="EQ248" i="17"/>
  <c r="EQ249" i="17"/>
  <c r="EQ250" i="17"/>
  <c r="EQ251" i="17"/>
  <c r="EQ252" i="17"/>
  <c r="EQ253" i="17"/>
  <c r="EQ254" i="17"/>
  <c r="EQ255" i="17"/>
  <c r="EQ256" i="17"/>
  <c r="EQ257" i="17"/>
  <c r="EQ258" i="17"/>
  <c r="EQ259" i="17"/>
  <c r="EQ260" i="17"/>
  <c r="EQ261" i="17"/>
  <c r="EQ262" i="17"/>
  <c r="EQ263" i="17"/>
  <c r="EQ264" i="17"/>
  <c r="EQ265" i="17"/>
  <c r="EQ266" i="17"/>
  <c r="EQ267" i="17"/>
  <c r="EQ268" i="17"/>
  <c r="EQ269" i="17"/>
  <c r="EQ270" i="17"/>
  <c r="EQ271" i="17"/>
  <c r="EQ272" i="17"/>
  <c r="EQ273" i="17"/>
  <c r="EQ274" i="17"/>
  <c r="EQ275" i="17"/>
  <c r="EQ276" i="17"/>
  <c r="EQ277" i="17"/>
  <c r="EQ278" i="17"/>
  <c r="EQ279" i="17"/>
  <c r="EQ280" i="17"/>
  <c r="EQ281" i="17"/>
  <c r="EQ282" i="17"/>
  <c r="EQ283" i="17"/>
  <c r="EQ284" i="17"/>
  <c r="EQ285" i="17"/>
  <c r="EQ286" i="17"/>
  <c r="EQ287" i="17"/>
  <c r="EQ288" i="17"/>
  <c r="EQ289" i="17"/>
  <c r="EQ290" i="17"/>
  <c r="EQ291" i="17"/>
  <c r="EQ292" i="17"/>
  <c r="EQ293" i="17"/>
  <c r="EQ294" i="17"/>
  <c r="EQ295" i="17"/>
  <c r="EQ296" i="17"/>
  <c r="EQ297" i="17"/>
  <c r="EQ298" i="17"/>
  <c r="EQ299" i="17"/>
  <c r="EQ300" i="17"/>
  <c r="EQ301" i="17"/>
  <c r="EQ302" i="17"/>
  <c r="EQ303" i="17"/>
  <c r="EQ304" i="17"/>
  <c r="EQ305" i="17"/>
  <c r="EQ306" i="17"/>
  <c r="EQ307" i="17"/>
  <c r="EQ308" i="17"/>
  <c r="EQ309" i="17"/>
  <c r="EQ310" i="17"/>
  <c r="EQ311" i="17"/>
  <c r="EQ312" i="17"/>
  <c r="EQ313" i="17"/>
  <c r="EQ314" i="17"/>
  <c r="EQ315" i="17"/>
  <c r="EQ316" i="17"/>
  <c r="EQ317" i="17"/>
  <c r="EQ318" i="17"/>
  <c r="EQ319" i="17"/>
  <c r="EQ320" i="17"/>
  <c r="EQ321" i="17"/>
  <c r="EQ322" i="17"/>
  <c r="EQ323" i="17"/>
  <c r="EQ324" i="17"/>
  <c r="EQ325" i="17"/>
  <c r="EQ326" i="17"/>
  <c r="EQ327" i="17"/>
  <c r="EQ328" i="17"/>
  <c r="EQ329" i="17"/>
  <c r="EQ330" i="17"/>
  <c r="EQ331" i="17"/>
  <c r="EQ332" i="17"/>
  <c r="EQ333" i="17"/>
  <c r="EQ334" i="17"/>
  <c r="EQ335" i="17"/>
  <c r="EQ336" i="17"/>
  <c r="EQ337" i="17"/>
  <c r="EQ338" i="17"/>
  <c r="EQ339" i="17"/>
  <c r="EQ340" i="17"/>
  <c r="EQ341" i="17"/>
  <c r="EQ342" i="17"/>
  <c r="EQ343" i="17"/>
  <c r="EQ344" i="17"/>
  <c r="EQ345" i="17"/>
  <c r="EQ346" i="17"/>
  <c r="EQ347" i="17"/>
  <c r="EQ348" i="17"/>
  <c r="EQ349" i="17"/>
  <c r="EQ350" i="17"/>
  <c r="EQ351" i="17"/>
  <c r="EQ352" i="17"/>
  <c r="EQ353" i="17"/>
  <c r="EQ354" i="17"/>
  <c r="EQ355" i="17"/>
  <c r="EQ356" i="17"/>
  <c r="EQ357" i="17"/>
  <c r="EQ358" i="17"/>
  <c r="EQ359" i="17"/>
  <c r="EQ360" i="17"/>
  <c r="EQ361" i="17"/>
  <c r="EQ362" i="17"/>
  <c r="EQ363" i="17"/>
  <c r="EQ364" i="17"/>
  <c r="EQ365" i="17"/>
  <c r="EQ366" i="17"/>
  <c r="EQ367" i="17"/>
  <c r="EQ368" i="17"/>
  <c r="EQ369" i="17"/>
  <c r="EQ370" i="17"/>
  <c r="EQ371" i="17"/>
  <c r="EQ372" i="17"/>
  <c r="EQ373" i="17"/>
  <c r="EQ374" i="17"/>
  <c r="EQ375" i="17"/>
  <c r="EQ376" i="17"/>
  <c r="EQ377" i="17"/>
  <c r="EQ378" i="17"/>
  <c r="EQ379" i="17"/>
  <c r="EQ380" i="17"/>
  <c r="EQ381" i="17"/>
  <c r="EQ382" i="17"/>
  <c r="EQ383" i="17"/>
  <c r="EQ384" i="17"/>
  <c r="EQ385" i="17"/>
  <c r="EQ386" i="17"/>
  <c r="EQ387" i="17"/>
  <c r="EQ388" i="17"/>
  <c r="EQ389" i="17"/>
  <c r="EQ390" i="17"/>
  <c r="EQ391" i="17"/>
  <c r="EQ392" i="17"/>
  <c r="EQ393" i="17"/>
  <c r="EQ394" i="17"/>
  <c r="EQ395" i="17"/>
  <c r="EQ396" i="17"/>
  <c r="EQ397" i="17"/>
  <c r="EQ398" i="17"/>
  <c r="EQ399" i="17"/>
  <c r="EQ400" i="17"/>
  <c r="EQ401" i="17"/>
  <c r="EQ402" i="17"/>
  <c r="EQ403" i="17"/>
  <c r="EQ404" i="17"/>
  <c r="EQ405" i="17"/>
  <c r="EQ406" i="17"/>
  <c r="EQ407" i="17"/>
  <c r="EQ408" i="17"/>
  <c r="EQ409" i="17"/>
  <c r="EQ410" i="17"/>
  <c r="EQ411" i="17"/>
  <c r="EQ412" i="17"/>
  <c r="EQ413" i="17"/>
  <c r="EQ414" i="17"/>
  <c r="EQ415" i="17"/>
  <c r="EQ416" i="17"/>
  <c r="EQ417" i="17"/>
  <c r="EQ418" i="17"/>
  <c r="EQ419" i="17"/>
  <c r="EQ420" i="17"/>
  <c r="EQ421" i="17"/>
  <c r="EQ422" i="17"/>
  <c r="EQ423" i="17"/>
  <c r="EQ424" i="17"/>
  <c r="EQ425" i="17"/>
  <c r="EQ426" i="17"/>
  <c r="EQ427" i="17"/>
  <c r="EQ428" i="17"/>
  <c r="EQ429" i="17"/>
  <c r="EQ430" i="17"/>
  <c r="EQ431" i="17"/>
  <c r="EQ432" i="17"/>
  <c r="EQ433" i="17"/>
  <c r="EQ434" i="17"/>
  <c r="EQ435" i="17"/>
  <c r="EQ436" i="17"/>
  <c r="EQ437" i="17"/>
  <c r="EQ438" i="17"/>
  <c r="EQ439" i="17"/>
  <c r="EQ440" i="17"/>
  <c r="EQ441" i="17"/>
  <c r="EQ442" i="17"/>
  <c r="EQ443" i="17"/>
  <c r="EQ444" i="17"/>
  <c r="EQ445" i="17"/>
  <c r="EQ446" i="17"/>
  <c r="EQ447" i="17"/>
  <c r="EQ448" i="17"/>
  <c r="EQ449" i="17"/>
  <c r="EQ450" i="17"/>
  <c r="EQ451" i="17"/>
  <c r="EQ452" i="17"/>
  <c r="EQ453" i="17"/>
  <c r="EQ454" i="17"/>
  <c r="EQ455" i="17"/>
  <c r="EQ456" i="17"/>
  <c r="EQ457" i="17"/>
  <c r="EQ458" i="17"/>
  <c r="EQ459" i="17"/>
  <c r="EQ460" i="17"/>
  <c r="EQ461" i="17"/>
  <c r="EQ462" i="17"/>
  <c r="EQ463" i="17"/>
  <c r="EQ464" i="17"/>
  <c r="EQ465" i="17"/>
  <c r="EQ466" i="17"/>
  <c r="EQ467" i="17"/>
  <c r="EQ468" i="17"/>
  <c r="EQ469" i="17"/>
  <c r="EQ470" i="17"/>
  <c r="EQ471" i="17"/>
  <c r="EQ472" i="17"/>
  <c r="EQ473" i="17"/>
  <c r="EQ474" i="17"/>
  <c r="EQ475" i="17"/>
  <c r="EQ476" i="17"/>
  <c r="EQ477" i="17"/>
  <c r="EQ478" i="17"/>
  <c r="EQ479" i="17"/>
  <c r="EQ480" i="17"/>
  <c r="EQ481" i="17"/>
  <c r="EQ482" i="17"/>
  <c r="EQ483" i="17"/>
  <c r="EQ484" i="17"/>
  <c r="EQ485" i="17"/>
  <c r="EQ486" i="17"/>
  <c r="EQ487" i="17"/>
  <c r="EQ488" i="17"/>
  <c r="EQ489" i="17"/>
  <c r="EQ490" i="17"/>
  <c r="EQ491" i="17"/>
  <c r="EQ492" i="17"/>
  <c r="EQ493" i="17"/>
  <c r="EQ494" i="17"/>
  <c r="EQ495" i="17"/>
  <c r="EQ496" i="17"/>
  <c r="EQ497" i="17"/>
  <c r="EQ498" i="17"/>
  <c r="EQ499" i="17"/>
  <c r="EQ500" i="17"/>
  <c r="EQ501" i="17"/>
  <c r="EQ502" i="17"/>
  <c r="EQ503" i="17"/>
  <c r="EQ504" i="17"/>
  <c r="EQ505" i="17"/>
  <c r="EQ506" i="17"/>
  <c r="EQ507" i="17"/>
  <c r="EQ508" i="17"/>
  <c r="EQ509" i="17"/>
  <c r="EQ510" i="17"/>
  <c r="EQ12" i="17"/>
  <c r="EQ11" i="17"/>
  <c r="AV10" i="17"/>
  <c r="AW10" i="17"/>
  <c r="AX10" i="17"/>
  <c r="AN201" i="18"/>
  <c r="AN200" i="18"/>
  <c r="BM206" i="18"/>
  <c r="BN206" i="18"/>
  <c r="BL206" i="18"/>
  <c r="AX11" i="17" a="1"/>
  <c r="BM11" i="17" a="1"/>
  <c r="BM11" i="17" l="1"/>
  <c r="GF11" i="17" s="1"/>
  <c r="AX11" i="17"/>
  <c r="BM204" i="18"/>
  <c r="BN204" i="18"/>
  <c r="BL204" i="18"/>
  <c r="BP192" i="18"/>
  <c r="BQ192" i="18" s="1"/>
  <c r="BR192" i="18" s="1"/>
  <c r="BS192" i="18" s="1"/>
  <c r="BT192" i="18" s="1"/>
  <c r="FS12" i="17"/>
  <c r="FS14" i="17"/>
  <c r="FS16" i="17"/>
  <c r="FS18" i="17"/>
  <c r="FS20" i="17"/>
  <c r="FS22" i="17"/>
  <c r="FS24" i="17"/>
  <c r="FS26" i="17"/>
  <c r="FS28" i="17"/>
  <c r="FS30" i="17"/>
  <c r="FS32" i="17"/>
  <c r="FS34" i="17"/>
  <c r="FS36" i="17"/>
  <c r="FS38" i="17"/>
  <c r="FS40" i="17"/>
  <c r="FS42" i="17"/>
  <c r="FS44" i="17"/>
  <c r="FS46" i="17"/>
  <c r="FS48" i="17"/>
  <c r="FS50" i="17"/>
  <c r="FS52" i="17"/>
  <c r="FS54" i="17"/>
  <c r="FS56" i="17"/>
  <c r="FS58" i="17"/>
  <c r="FS60" i="17"/>
  <c r="FS62" i="17"/>
  <c r="FS64" i="17"/>
  <c r="FS66" i="17"/>
  <c r="FS68" i="17"/>
  <c r="FS70" i="17"/>
  <c r="FS72" i="17"/>
  <c r="FS74" i="17"/>
  <c r="FS76" i="17"/>
  <c r="FS78" i="17"/>
  <c r="FS80" i="17"/>
  <c r="FS82" i="17"/>
  <c r="FS84" i="17"/>
  <c r="FS86" i="17"/>
  <c r="FS88" i="17"/>
  <c r="FS90" i="17"/>
  <c r="FS92" i="17"/>
  <c r="FS94" i="17"/>
  <c r="FS96" i="17"/>
  <c r="FS98" i="17"/>
  <c r="FS100" i="17"/>
  <c r="FS102" i="17"/>
  <c r="FS104" i="17"/>
  <c r="FS106" i="17"/>
  <c r="FS108" i="17"/>
  <c r="FS110" i="17"/>
  <c r="FS112" i="17"/>
  <c r="FS114" i="17"/>
  <c r="FS116" i="17"/>
  <c r="FS118" i="17"/>
  <c r="FS120" i="17"/>
  <c r="FS122" i="17"/>
  <c r="FS124" i="17"/>
  <c r="FS126" i="17"/>
  <c r="FS128" i="17"/>
  <c r="FS130" i="17"/>
  <c r="FS132" i="17"/>
  <c r="FS134" i="17"/>
  <c r="FS136" i="17"/>
  <c r="FS138" i="17"/>
  <c r="FS140" i="17"/>
  <c r="FS142" i="17"/>
  <c r="FS144" i="17"/>
  <c r="FS146" i="17"/>
  <c r="FS148" i="17"/>
  <c r="FS150" i="17"/>
  <c r="FS152" i="17"/>
  <c r="FS154" i="17"/>
  <c r="FS156" i="17"/>
  <c r="FS158" i="17"/>
  <c r="FS160" i="17"/>
  <c r="FS162" i="17"/>
  <c r="FS164" i="17"/>
  <c r="FS166" i="17"/>
  <c r="FS168" i="17"/>
  <c r="FS170" i="17"/>
  <c r="FS172" i="17"/>
  <c r="FS174" i="17"/>
  <c r="FS176" i="17"/>
  <c r="FS178" i="17"/>
  <c r="FS180" i="17"/>
  <c r="FS17" i="17"/>
  <c r="FS61" i="17"/>
  <c r="FS105" i="17"/>
  <c r="FS149" i="17"/>
  <c r="FS31" i="17"/>
  <c r="FS75" i="17"/>
  <c r="FS119" i="17"/>
  <c r="FS163" i="17"/>
  <c r="FS45" i="17"/>
  <c r="FS89" i="17"/>
  <c r="FS133" i="17"/>
  <c r="FS177" i="17"/>
  <c r="FS15" i="17"/>
  <c r="FS59" i="17"/>
  <c r="FS103" i="17"/>
  <c r="FS147" i="17"/>
  <c r="FS25" i="17"/>
  <c r="FS69" i="17"/>
  <c r="FS111" i="17"/>
  <c r="FS131" i="17"/>
  <c r="FS117" i="17"/>
  <c r="FS189" i="17"/>
  <c r="FS198" i="17"/>
  <c r="FS13" i="17"/>
  <c r="FS43" i="17"/>
  <c r="FS73" i="17"/>
  <c r="FS179" i="17"/>
  <c r="FS182" i="17"/>
  <c r="FS37" i="17"/>
  <c r="FS55" i="17"/>
  <c r="FS67" i="17"/>
  <c r="FS85" i="17"/>
  <c r="FS97" i="17"/>
  <c r="FS165" i="17"/>
  <c r="FS196" i="17"/>
  <c r="FS91" i="17"/>
  <c r="FS99" i="17"/>
  <c r="FS141" i="17"/>
  <c r="FS194" i="17"/>
  <c r="FS217" i="17"/>
  <c r="FS155" i="17"/>
  <c r="FS191" i="17"/>
  <c r="FS212" i="17"/>
  <c r="FS234" i="17"/>
  <c r="FS239" i="17"/>
  <c r="FS169" i="17"/>
  <c r="FS202" i="17"/>
  <c r="FS227" i="17"/>
  <c r="FS63" i="17"/>
  <c r="FS145" i="17"/>
  <c r="FS215" i="17"/>
  <c r="FS237" i="17"/>
  <c r="FS35" i="17"/>
  <c r="FS39" i="17"/>
  <c r="FS121" i="17"/>
  <c r="FS23" i="17"/>
  <c r="FS65" i="17"/>
  <c r="FS87" i="17"/>
  <c r="FS184" i="17"/>
  <c r="FS201" i="17"/>
  <c r="FS265" i="17"/>
  <c r="FS93" i="17"/>
  <c r="FS258" i="17"/>
  <c r="FS143" i="17"/>
  <c r="FS151" i="17"/>
  <c r="FS188" i="17"/>
  <c r="FS243" i="17"/>
  <c r="FS253" i="17"/>
  <c r="FS275" i="17"/>
  <c r="FS71" i="17"/>
  <c r="FS77" i="17"/>
  <c r="FS192" i="17"/>
  <c r="FS205" i="17"/>
  <c r="FS211" i="17"/>
  <c r="FS223" i="17"/>
  <c r="FS235" i="17"/>
  <c r="FS246" i="17"/>
  <c r="FS268" i="17"/>
  <c r="FS195" i="17"/>
  <c r="FS208" i="17"/>
  <c r="FS220" i="17"/>
  <c r="FS232" i="17"/>
  <c r="FS263" i="17"/>
  <c r="FS27" i="17"/>
  <c r="FS113" i="17"/>
  <c r="FS135" i="17"/>
  <c r="FS139" i="17"/>
  <c r="FS109" i="17"/>
  <c r="FS95" i="17"/>
  <c r="FS101" i="17"/>
  <c r="FS123" i="17"/>
  <c r="FS127" i="17"/>
  <c r="FS186" i="17"/>
  <c r="FS199" i="17"/>
  <c r="FS249" i="17"/>
  <c r="FS271" i="17"/>
  <c r="FS276" i="17"/>
  <c r="FS51" i="17"/>
  <c r="FS137" i="17"/>
  <c r="FS167" i="17"/>
  <c r="FS236" i="17"/>
  <c r="FS244" i="17"/>
  <c r="FS283" i="17"/>
  <c r="FS286" i="17"/>
  <c r="FS305" i="17"/>
  <c r="FS308" i="17"/>
  <c r="FS316" i="17"/>
  <c r="FS339" i="17"/>
  <c r="FS360" i="17"/>
  <c r="FS383" i="17"/>
  <c r="FS398" i="17"/>
  <c r="FS421" i="17"/>
  <c r="FS33" i="17"/>
  <c r="FS190" i="17"/>
  <c r="FS240" i="17"/>
  <c r="FS251" i="17"/>
  <c r="FS261" i="17"/>
  <c r="FS321" i="17"/>
  <c r="FS342" i="17"/>
  <c r="FS365" i="17"/>
  <c r="FS386" i="17"/>
  <c r="FS412" i="17"/>
  <c r="FS157" i="17"/>
  <c r="FS185" i="17"/>
  <c r="FS224" i="17"/>
  <c r="FS228" i="17"/>
  <c r="FS297" i="17"/>
  <c r="FS300" i="17"/>
  <c r="FS324" i="17"/>
  <c r="FS347" i="17"/>
  <c r="FS368" i="17"/>
  <c r="FS391" i="17"/>
  <c r="FS405" i="17"/>
  <c r="FS426" i="17"/>
  <c r="FS233" i="17"/>
  <c r="FS278" i="17"/>
  <c r="FS329" i="17"/>
  <c r="FS350" i="17"/>
  <c r="FS373" i="17"/>
  <c r="FS396" i="17"/>
  <c r="FS419" i="17"/>
  <c r="FS79" i="17"/>
  <c r="FS216" i="17"/>
  <c r="FS229" i="17"/>
  <c r="FS289" i="17"/>
  <c r="FS292" i="17"/>
  <c r="FS311" i="17"/>
  <c r="FS332" i="17"/>
  <c r="FS355" i="17"/>
  <c r="FS376" i="17"/>
  <c r="FS410" i="17"/>
  <c r="FS53" i="17"/>
  <c r="FS125" i="17"/>
  <c r="FS175" i="17"/>
  <c r="FS181" i="17"/>
  <c r="FS281" i="17"/>
  <c r="FS284" i="17"/>
  <c r="FS303" i="17"/>
  <c r="FS306" i="17"/>
  <c r="FS319" i="17"/>
  <c r="FS340" i="17"/>
  <c r="FS363" i="17"/>
  <c r="FS200" i="17"/>
  <c r="FS204" i="17"/>
  <c r="FS209" i="17"/>
  <c r="FS213" i="17"/>
  <c r="FS252" i="17"/>
  <c r="FS262" i="17"/>
  <c r="FS272" i="17"/>
  <c r="FS322" i="17"/>
  <c r="FS345" i="17"/>
  <c r="FS366" i="17"/>
  <c r="FS19" i="17"/>
  <c r="FS81" i="17"/>
  <c r="FS230" i="17"/>
  <c r="FS256" i="17"/>
  <c r="FS259" i="17"/>
  <c r="FS266" i="17"/>
  <c r="FS269" i="17"/>
  <c r="FS287" i="17"/>
  <c r="FS290" i="17"/>
  <c r="FS309" i="17"/>
  <c r="FS312" i="17"/>
  <c r="FS335" i="17"/>
  <c r="FS356" i="17"/>
  <c r="FS379" i="17"/>
  <c r="FS406" i="17"/>
  <c r="FS429" i="17"/>
  <c r="FS257" i="17"/>
  <c r="FS291" i="17"/>
  <c r="FS296" i="17"/>
  <c r="FS358" i="17"/>
  <c r="FS454" i="17"/>
  <c r="FS475" i="17"/>
  <c r="FS498" i="17"/>
  <c r="FS264" i="17"/>
  <c r="FS318" i="17"/>
  <c r="FS326" i="17"/>
  <c r="FS334" i="17"/>
  <c r="FS242" i="17"/>
  <c r="FS338" i="17"/>
  <c r="FS346" i="17"/>
  <c r="FS354" i="17"/>
  <c r="FS362" i="17"/>
  <c r="FS370" i="17"/>
  <c r="FS378" i="17"/>
  <c r="FS382" i="17"/>
  <c r="FS385" i="17"/>
  <c r="FS457" i="17"/>
  <c r="FS480" i="17"/>
  <c r="FS503" i="17"/>
  <c r="FS203" i="17"/>
  <c r="FS210" i="17"/>
  <c r="FS247" i="17"/>
  <c r="FS330" i="17"/>
  <c r="FS389" i="17"/>
  <c r="FS402" i="17"/>
  <c r="FS418" i="17"/>
  <c r="FS436" i="17"/>
  <c r="FS439" i="17"/>
  <c r="FS462" i="17"/>
  <c r="FS483" i="17"/>
  <c r="FS274" i="17"/>
  <c r="FS279" i="17"/>
  <c r="FS313" i="17"/>
  <c r="FS399" i="17"/>
  <c r="FS444" i="17"/>
  <c r="FS465" i="17"/>
  <c r="FS488" i="17"/>
  <c r="FS501" i="17"/>
  <c r="FS115" i="17"/>
  <c r="FS47" i="17"/>
  <c r="FS173" i="17"/>
  <c r="FS197" i="17"/>
  <c r="FS248" i="17"/>
  <c r="FS288" i="17"/>
  <c r="FS301" i="17"/>
  <c r="FS314" i="17"/>
  <c r="FS415" i="17"/>
  <c r="FS431" i="17"/>
  <c r="FS447" i="17"/>
  <c r="FS470" i="17"/>
  <c r="FS491" i="17"/>
  <c r="FS218" i="17"/>
  <c r="FS310" i="17"/>
  <c r="FS455" i="17"/>
  <c r="FS21" i="17"/>
  <c r="FS49" i="17"/>
  <c r="FS183" i="17"/>
  <c r="FS390" i="17"/>
  <c r="FS422" i="17"/>
  <c r="FS428" i="17"/>
  <c r="FS460" i="17"/>
  <c r="FS206" i="17"/>
  <c r="FS302" i="17"/>
  <c r="FS364" i="17"/>
  <c r="FS372" i="17"/>
  <c r="FS450" i="17"/>
  <c r="FS471" i="17"/>
  <c r="FS494" i="17"/>
  <c r="FS506" i="17"/>
  <c r="FS226" i="17"/>
  <c r="FS83" i="17"/>
  <c r="FS214" i="17"/>
  <c r="FS404" i="17"/>
  <c r="FS225" i="17"/>
  <c r="FS238" i="17"/>
  <c r="FS380" i="17"/>
  <c r="FS403" i="17"/>
  <c r="FS423" i="17"/>
  <c r="FS481" i="17"/>
  <c r="FS495" i="17"/>
  <c r="FS485" i="17"/>
  <c r="FS451" i="17"/>
  <c r="FS320" i="17"/>
  <c r="FS267" i="17"/>
  <c r="FS408" i="17"/>
  <c r="FS433" i="17"/>
  <c r="FS458" i="17"/>
  <c r="FS466" i="17"/>
  <c r="FS499" i="17"/>
  <c r="FS508" i="17"/>
  <c r="FS361" i="17"/>
  <c r="FS425" i="17"/>
  <c r="FS459" i="17"/>
  <c r="FS57" i="17"/>
  <c r="FS277" i="17"/>
  <c r="FS294" i="17"/>
  <c r="FS317" i="17"/>
  <c r="FS353" i="17"/>
  <c r="FS367" i="17"/>
  <c r="FS392" i="17"/>
  <c r="FS442" i="17"/>
  <c r="FS502" i="17"/>
  <c r="FS280" i="17"/>
  <c r="FS348" i="17"/>
  <c r="FS492" i="17"/>
  <c r="FS467" i="17"/>
  <c r="FS250" i="17"/>
  <c r="FS260" i="17"/>
  <c r="FS374" i="17"/>
  <c r="FS424" i="17"/>
  <c r="FS505" i="17"/>
  <c r="FS393" i="17"/>
  <c r="FS438" i="17"/>
  <c r="FS489" i="17"/>
  <c r="FS496" i="17"/>
  <c r="FS107" i="17"/>
  <c r="FS129" i="17"/>
  <c r="FS270" i="17"/>
  <c r="FS295" i="17"/>
  <c r="FS325" i="17"/>
  <c r="FS387" i="17"/>
  <c r="FS409" i="17"/>
  <c r="FS434" i="17"/>
  <c r="FS463" i="17"/>
  <c r="FS474" i="17"/>
  <c r="FS381" i="17"/>
  <c r="FS414" i="17"/>
  <c r="FS446" i="17"/>
  <c r="FS478" i="17"/>
  <c r="FS29" i="17"/>
  <c r="FS187" i="17"/>
  <c r="FS327" i="17"/>
  <c r="FS375" i="17"/>
  <c r="FS420" i="17"/>
  <c r="FS304" i="17"/>
  <c r="FS333" i="17"/>
  <c r="FS394" i="17"/>
  <c r="FS443" i="17"/>
  <c r="FS153" i="17"/>
  <c r="FS298" i="17"/>
  <c r="FS328" i="17"/>
  <c r="FS341" i="17"/>
  <c r="FS416" i="17"/>
  <c r="FS479" i="17"/>
  <c r="FS482" i="17"/>
  <c r="FS254" i="17"/>
  <c r="FS282" i="17"/>
  <c r="FS400" i="17"/>
  <c r="FS468" i="17"/>
  <c r="FS486" i="17"/>
  <c r="FS493" i="17"/>
  <c r="FS497" i="17"/>
  <c r="FS500" i="17"/>
  <c r="FS231" i="17"/>
  <c r="FS273" i="17"/>
  <c r="FS343" i="17"/>
  <c r="FS241" i="17"/>
  <c r="FS349" i="17"/>
  <c r="FS437" i="17"/>
  <c r="FS464" i="17"/>
  <c r="FS472" i="17"/>
  <c r="FS448" i="17"/>
  <c r="FS337" i="17"/>
  <c r="FS369" i="17"/>
  <c r="FS384" i="17"/>
  <c r="FS430" i="17"/>
  <c r="FS440" i="17"/>
  <c r="FS336" i="17"/>
  <c r="FS473" i="17"/>
  <c r="FS487" i="17"/>
  <c r="FS245" i="17"/>
  <c r="FS351" i="17"/>
  <c r="FS417" i="17"/>
  <c r="FS427" i="17"/>
  <c r="FS456" i="17"/>
  <c r="FS507" i="17"/>
  <c r="FS41" i="17"/>
  <c r="FS395" i="17"/>
  <c r="FS407" i="17"/>
  <c r="FS193" i="17"/>
  <c r="FS219" i="17"/>
  <c r="FS285" i="17"/>
  <c r="FS221" i="17"/>
  <c r="FS352" i="17"/>
  <c r="FS509" i="17"/>
  <c r="FS307" i="17"/>
  <c r="FS323" i="17"/>
  <c r="FS371" i="17"/>
  <c r="FS222" i="17"/>
  <c r="FS255" i="17"/>
  <c r="FS397" i="17"/>
  <c r="FS432" i="17"/>
  <c r="FS476" i="17"/>
  <c r="FS510" i="17"/>
  <c r="FS441" i="17"/>
  <c r="FS469" i="17"/>
  <c r="FS490" i="17"/>
  <c r="FS504" i="17"/>
  <c r="FS293" i="17"/>
  <c r="FS411" i="17"/>
  <c r="FS452" i="17"/>
  <c r="FS159" i="17"/>
  <c r="FS161" i="17"/>
  <c r="FS171" i="17"/>
  <c r="FS357" i="17"/>
  <c r="FS413" i="17"/>
  <c r="FS477" i="17"/>
  <c r="FS359" i="17"/>
  <c r="FS461" i="17"/>
  <c r="FS401" i="17"/>
  <c r="FS453" i="17"/>
  <c r="FS388" i="17"/>
  <c r="FS299" i="17"/>
  <c r="FS344" i="17"/>
  <c r="FS315" i="17"/>
  <c r="FS377" i="17"/>
  <c r="FS484" i="17"/>
  <c r="FS435" i="17"/>
  <c r="FS331" i="17"/>
  <c r="FS445" i="17"/>
  <c r="FS207" i="17"/>
  <c r="FS449" i="17"/>
  <c r="FT12" i="17"/>
  <c r="FT14" i="17"/>
  <c r="FT16" i="17"/>
  <c r="FT18" i="17"/>
  <c r="FT20" i="17"/>
  <c r="FT22" i="17"/>
  <c r="FT24" i="17"/>
  <c r="FT26" i="17"/>
  <c r="FT28" i="17"/>
  <c r="FT30" i="17"/>
  <c r="FT32" i="17"/>
  <c r="FT34" i="17"/>
  <c r="FT36" i="17"/>
  <c r="FT38" i="17"/>
  <c r="FT40" i="17"/>
  <c r="FT42" i="17"/>
  <c r="FT44" i="17"/>
  <c r="FT46" i="17"/>
  <c r="FT48" i="17"/>
  <c r="FT50" i="17"/>
  <c r="FT52" i="17"/>
  <c r="FT54" i="17"/>
  <c r="FT56" i="17"/>
  <c r="FT58" i="17"/>
  <c r="FT60" i="17"/>
  <c r="FT62" i="17"/>
  <c r="FT64" i="17"/>
  <c r="FT66" i="17"/>
  <c r="FT68" i="17"/>
  <c r="FT70" i="17"/>
  <c r="FT72" i="17"/>
  <c r="FT74" i="17"/>
  <c r="FT76" i="17"/>
  <c r="FT78" i="17"/>
  <c r="FT80" i="17"/>
  <c r="FT82" i="17"/>
  <c r="FT84" i="17"/>
  <c r="FT86" i="17"/>
  <c r="FT88" i="17"/>
  <c r="FT90" i="17"/>
  <c r="FT92" i="17"/>
  <c r="FT94" i="17"/>
  <c r="FT96" i="17"/>
  <c r="FT98" i="17"/>
  <c r="FT100" i="17"/>
  <c r="FT102" i="17"/>
  <c r="FT104" i="17"/>
  <c r="FT106" i="17"/>
  <c r="FT108" i="17"/>
  <c r="FT110" i="17"/>
  <c r="FT112" i="17"/>
  <c r="FT114" i="17"/>
  <c r="FT116" i="17"/>
  <c r="FT118" i="17"/>
  <c r="FT120" i="17"/>
  <c r="FT122" i="17"/>
  <c r="FT124" i="17"/>
  <c r="FT126" i="17"/>
  <c r="FT128" i="17"/>
  <c r="FT130" i="17"/>
  <c r="FT132" i="17"/>
  <c r="FT134" i="17"/>
  <c r="FT136" i="17"/>
  <c r="FT138" i="17"/>
  <c r="FT140" i="17"/>
  <c r="FT142" i="17"/>
  <c r="FT144" i="17"/>
  <c r="FT146" i="17"/>
  <c r="FT148" i="17"/>
  <c r="FT150" i="17"/>
  <c r="FT152" i="17"/>
  <c r="FT154" i="17"/>
  <c r="FT156" i="17"/>
  <c r="FT158" i="17"/>
  <c r="FT160" i="17"/>
  <c r="FT162" i="17"/>
  <c r="FT164" i="17"/>
  <c r="FT166" i="17"/>
  <c r="FT168" i="17"/>
  <c r="FT170" i="17"/>
  <c r="FT172" i="17"/>
  <c r="FT174" i="17"/>
  <c r="FT176" i="17"/>
  <c r="FT178" i="17"/>
  <c r="FT180" i="17"/>
  <c r="FT47" i="17"/>
  <c r="FT91" i="17"/>
  <c r="FT135" i="17"/>
  <c r="FT179" i="17"/>
  <c r="FT17" i="17"/>
  <c r="FT61" i="17"/>
  <c r="FT105" i="17"/>
  <c r="FT149" i="17"/>
  <c r="FT31" i="17"/>
  <c r="FT75" i="17"/>
  <c r="FT119" i="17"/>
  <c r="FT163" i="17"/>
  <c r="FT45" i="17"/>
  <c r="FT89" i="17"/>
  <c r="FT133" i="17"/>
  <c r="FT177" i="17"/>
  <c r="FT55" i="17"/>
  <c r="FT99" i="17"/>
  <c r="FT125" i="17"/>
  <c r="FT145" i="17"/>
  <c r="FT200" i="17"/>
  <c r="FT111" i="17"/>
  <c r="FT131" i="17"/>
  <c r="FT117" i="17"/>
  <c r="FT189" i="17"/>
  <c r="FT198" i="17"/>
  <c r="FT13" i="17"/>
  <c r="FT25" i="17"/>
  <c r="FT43" i="17"/>
  <c r="FT73" i="17"/>
  <c r="FT103" i="17"/>
  <c r="FT182" i="17"/>
  <c r="FT19" i="17"/>
  <c r="FT49" i="17"/>
  <c r="FT79" i="17"/>
  <c r="FT21" i="17"/>
  <c r="FT71" i="17"/>
  <c r="FT127" i="17"/>
  <c r="FT199" i="17"/>
  <c r="FT224" i="17"/>
  <c r="FT241" i="17"/>
  <c r="FT59" i="17"/>
  <c r="FT67" i="17"/>
  <c r="FT141" i="17"/>
  <c r="FT194" i="17"/>
  <c r="FT217" i="17"/>
  <c r="FT155" i="17"/>
  <c r="FT191" i="17"/>
  <c r="FT212" i="17"/>
  <c r="FT234" i="17"/>
  <c r="FT239" i="17"/>
  <c r="FT205" i="17"/>
  <c r="FT222" i="17"/>
  <c r="FT51" i="17"/>
  <c r="FT107" i="17"/>
  <c r="FT35" i="17"/>
  <c r="FT39" i="17"/>
  <c r="FT121" i="17"/>
  <c r="FT204" i="17"/>
  <c r="FT240" i="17"/>
  <c r="FT248" i="17"/>
  <c r="FT270" i="17"/>
  <c r="FT277" i="17"/>
  <c r="FT65" i="17"/>
  <c r="FT87" i="17"/>
  <c r="FT184" i="17"/>
  <c r="FT201" i="17"/>
  <c r="FT265" i="17"/>
  <c r="FT93" i="17"/>
  <c r="FT258" i="17"/>
  <c r="GH258" i="17" s="1"/>
  <c r="FT37" i="17"/>
  <c r="FT143" i="17"/>
  <c r="FT147" i="17"/>
  <c r="FT151" i="17"/>
  <c r="FT188" i="17"/>
  <c r="FT243" i="17"/>
  <c r="FT253" i="17"/>
  <c r="FT275" i="17"/>
  <c r="FT15" i="17"/>
  <c r="FT77" i="17"/>
  <c r="FT192" i="17"/>
  <c r="FT211" i="17"/>
  <c r="FT223" i="17"/>
  <c r="FT235" i="17"/>
  <c r="FT246" i="17"/>
  <c r="FT268" i="17"/>
  <c r="FT83" i="17"/>
  <c r="FT27" i="17"/>
  <c r="FT113" i="17"/>
  <c r="FT139" i="17"/>
  <c r="FT157" i="17"/>
  <c r="FT161" i="17"/>
  <c r="FT165" i="17"/>
  <c r="FT196" i="17"/>
  <c r="FT215" i="17"/>
  <c r="FT244" i="17"/>
  <c r="FT254" i="17"/>
  <c r="FT95" i="17"/>
  <c r="FT207" i="17"/>
  <c r="FT220" i="17"/>
  <c r="FT313" i="17"/>
  <c r="FT334" i="17"/>
  <c r="FT357" i="17"/>
  <c r="FT378" i="17"/>
  <c r="FT407" i="17"/>
  <c r="FT428" i="17"/>
  <c r="FT137" i="17"/>
  <c r="FT167" i="17"/>
  <c r="FT236" i="17"/>
  <c r="FT271" i="17"/>
  <c r="FT283" i="17"/>
  <c r="FT286" i="17"/>
  <c r="FT305" i="17"/>
  <c r="FT308" i="17"/>
  <c r="FT316" i="17"/>
  <c r="FT339" i="17"/>
  <c r="FT360" i="17"/>
  <c r="FT383" i="17"/>
  <c r="FT398" i="17"/>
  <c r="FT421" i="17"/>
  <c r="FT33" i="17"/>
  <c r="FT69" i="17"/>
  <c r="FT190" i="17"/>
  <c r="FT208" i="17"/>
  <c r="FT251" i="17"/>
  <c r="FT261" i="17"/>
  <c r="FT321" i="17"/>
  <c r="FT342" i="17"/>
  <c r="FT365" i="17"/>
  <c r="FT386" i="17"/>
  <c r="FT412" i="17"/>
  <c r="FT185" i="17"/>
  <c r="FT228" i="17"/>
  <c r="FT297" i="17"/>
  <c r="FT300" i="17"/>
  <c r="FT324" i="17"/>
  <c r="FT347" i="17"/>
  <c r="FT368" i="17"/>
  <c r="FT391" i="17"/>
  <c r="FT405" i="17"/>
  <c r="FT426" i="17"/>
  <c r="FT97" i="17"/>
  <c r="FT169" i="17"/>
  <c r="FT195" i="17"/>
  <c r="FT233" i="17"/>
  <c r="FT237" i="17"/>
  <c r="FT278" i="17"/>
  <c r="FT329" i="17"/>
  <c r="FT350" i="17"/>
  <c r="FT373" i="17"/>
  <c r="FT396" i="17"/>
  <c r="FT419" i="17"/>
  <c r="FT221" i="17"/>
  <c r="FT225" i="17"/>
  <c r="FT314" i="17"/>
  <c r="FT337" i="17"/>
  <c r="FT358" i="17"/>
  <c r="FT53" i="17"/>
  <c r="FT175" i="17"/>
  <c r="FT181" i="17"/>
  <c r="FT281" i="17"/>
  <c r="FT284" i="17"/>
  <c r="FT303" i="17"/>
  <c r="FT306" i="17"/>
  <c r="FT319" i="17"/>
  <c r="FT340" i="17"/>
  <c r="FT363" i="17"/>
  <c r="FT63" i="17"/>
  <c r="FT238" i="17"/>
  <c r="FT330" i="17"/>
  <c r="FT353" i="17"/>
  <c r="FT374" i="17"/>
  <c r="FT392" i="17"/>
  <c r="FT415" i="17"/>
  <c r="FT101" i="17"/>
  <c r="FT153" i="17"/>
  <c r="FT229" i="17"/>
  <c r="FT263" i="17"/>
  <c r="FT317" i="17"/>
  <c r="FT325" i="17"/>
  <c r="FT333" i="17"/>
  <c r="FT341" i="17"/>
  <c r="FT349" i="17"/>
  <c r="FT395" i="17"/>
  <c r="FT411" i="17"/>
  <c r="FT427" i="17"/>
  <c r="FT449" i="17"/>
  <c r="FT472" i="17"/>
  <c r="FT493" i="17"/>
  <c r="FT505" i="17"/>
  <c r="FT197" i="17"/>
  <c r="FT257" i="17"/>
  <c r="FT291" i="17"/>
  <c r="FT296" i="17"/>
  <c r="FT309" i="17"/>
  <c r="FT454" i="17"/>
  <c r="FT475" i="17"/>
  <c r="FT498" i="17"/>
  <c r="FT173" i="17"/>
  <c r="FT288" i="17"/>
  <c r="FT123" i="17"/>
  <c r="FT216" i="17"/>
  <c r="FT242" i="17"/>
  <c r="FT292" i="17"/>
  <c r="FT338" i="17"/>
  <c r="FT346" i="17"/>
  <c r="FT354" i="17"/>
  <c r="FT362" i="17"/>
  <c r="FT370" i="17"/>
  <c r="FT382" i="17"/>
  <c r="FT385" i="17"/>
  <c r="FT457" i="17"/>
  <c r="FT480" i="17"/>
  <c r="FT503" i="17"/>
  <c r="FT259" i="17"/>
  <c r="FT301" i="17"/>
  <c r="FT203" i="17"/>
  <c r="FT210" i="17"/>
  <c r="FT230" i="17"/>
  <c r="FT247" i="17"/>
  <c r="FT269" i="17"/>
  <c r="FT322" i="17"/>
  <c r="FT389" i="17"/>
  <c r="FT402" i="17"/>
  <c r="GH402" i="17" s="1"/>
  <c r="FT418" i="17"/>
  <c r="FT436" i="17"/>
  <c r="FT439" i="17"/>
  <c r="FT462" i="17"/>
  <c r="FT483" i="17"/>
  <c r="FT274" i="17"/>
  <c r="FT279" i="17"/>
  <c r="FT399" i="17"/>
  <c r="FT444" i="17"/>
  <c r="FT465" i="17"/>
  <c r="FT488" i="17"/>
  <c r="FT501" i="17"/>
  <c r="FT115" i="17"/>
  <c r="FT264" i="17"/>
  <c r="FT318" i="17"/>
  <c r="FT326" i="17"/>
  <c r="FT371" i="17"/>
  <c r="FT452" i="17"/>
  <c r="FT218" i="17"/>
  <c r="FT249" i="17"/>
  <c r="FT310" i="17"/>
  <c r="FT379" i="17"/>
  <c r="FT406" i="17"/>
  <c r="FT455" i="17"/>
  <c r="FT231" i="17"/>
  <c r="FT289" i="17"/>
  <c r="FT298" i="17"/>
  <c r="FT327" i="17"/>
  <c r="FT376" i="17"/>
  <c r="FT445" i="17"/>
  <c r="FT468" i="17"/>
  <c r="FT489" i="17"/>
  <c r="FT206" i="17"/>
  <c r="FT213" i="17"/>
  <c r="FT129" i="17"/>
  <c r="FT159" i="17"/>
  <c r="FT227" i="17"/>
  <c r="FT272" i="17"/>
  <c r="FT294" i="17"/>
  <c r="FT307" i="17"/>
  <c r="FT312" i="17"/>
  <c r="FT320" i="17"/>
  <c r="FT328" i="17"/>
  <c r="FT336" i="17"/>
  <c r="FT344" i="17"/>
  <c r="FT352" i="17"/>
  <c r="FT183" i="17"/>
  <c r="FT331" i="17"/>
  <c r="FT366" i="17"/>
  <c r="FT397" i="17"/>
  <c r="FT477" i="17"/>
  <c r="FT484" i="17"/>
  <c r="FT463" i="17"/>
  <c r="FT414" i="17"/>
  <c r="FT485" i="17"/>
  <c r="FT252" i="17"/>
  <c r="FT262" i="17"/>
  <c r="FT304" i="17"/>
  <c r="FT467" i="17"/>
  <c r="FT23" i="17"/>
  <c r="FT302" i="17"/>
  <c r="FT332" i="17"/>
  <c r="FT380" i="17"/>
  <c r="FT403" i="17"/>
  <c r="FT423" i="17"/>
  <c r="FT470" i="17"/>
  <c r="FT481" i="17"/>
  <c r="FT495" i="17"/>
  <c r="FT409" i="17"/>
  <c r="FT474" i="17"/>
  <c r="FT478" i="17"/>
  <c r="FT492" i="17"/>
  <c r="FT226" i="17"/>
  <c r="FT267" i="17"/>
  <c r="FT408" i="17"/>
  <c r="FT429" i="17"/>
  <c r="FT433" i="17"/>
  <c r="FT450" i="17"/>
  <c r="FT458" i="17"/>
  <c r="FT466" i="17"/>
  <c r="FT499" i="17"/>
  <c r="FT508" i="17"/>
  <c r="FT387" i="17"/>
  <c r="FT451" i="17"/>
  <c r="FT81" i="17"/>
  <c r="FT367" i="17"/>
  <c r="FT442" i="17"/>
  <c r="FT502" i="17"/>
  <c r="FT214" i="17"/>
  <c r="FT295" i="17"/>
  <c r="FT446" i="17"/>
  <c r="FT443" i="17"/>
  <c r="FT186" i="17"/>
  <c r="FT250" i="17"/>
  <c r="FT260" i="17"/>
  <c r="FT311" i="17"/>
  <c r="FT424" i="17"/>
  <c r="FT434" i="17"/>
  <c r="FT471" i="17"/>
  <c r="FT459" i="17"/>
  <c r="FT280" i="17"/>
  <c r="FT287" i="17"/>
  <c r="FT348" i="17"/>
  <c r="FT361" i="17"/>
  <c r="FT381" i="17"/>
  <c r="FT393" i="17"/>
  <c r="FT404" i="17"/>
  <c r="FT438" i="17"/>
  <c r="FT394" i="17"/>
  <c r="FT29" i="17"/>
  <c r="FT85" i="17"/>
  <c r="FT109" i="17"/>
  <c r="FT187" i="17"/>
  <c r="FT355" i="17"/>
  <c r="FT375" i="17"/>
  <c r="FT410" i="17"/>
  <c r="FT420" i="17"/>
  <c r="FT425" i="17"/>
  <c r="FT447" i="17"/>
  <c r="FT496" i="17"/>
  <c r="FT171" i="17"/>
  <c r="FT369" i="17"/>
  <c r="FT388" i="17"/>
  <c r="FT430" i="17"/>
  <c r="FT435" i="17"/>
  <c r="FT509" i="17"/>
  <c r="FT290" i="17"/>
  <c r="FT416" i="17"/>
  <c r="FT431" i="17"/>
  <c r="FT479" i="17"/>
  <c r="FT482" i="17"/>
  <c r="FT282" i="17"/>
  <c r="FT400" i="17"/>
  <c r="FT460" i="17"/>
  <c r="FT299" i="17"/>
  <c r="FT335" i="17"/>
  <c r="FT448" i="17"/>
  <c r="FT266" i="17"/>
  <c r="FT437" i="17"/>
  <c r="FT464" i="17"/>
  <c r="FT473" i="17"/>
  <c r="FT487" i="17"/>
  <c r="FT494" i="17"/>
  <c r="FT219" i="17"/>
  <c r="FT285" i="17"/>
  <c r="FT497" i="17"/>
  <c r="FT245" i="17"/>
  <c r="FT351" i="17"/>
  <c r="FT417" i="17"/>
  <c r="FT456" i="17"/>
  <c r="FT507" i="17"/>
  <c r="FT41" i="17"/>
  <c r="FT384" i="17"/>
  <c r="FT440" i="17"/>
  <c r="FT356" i="17"/>
  <c r="FT343" i="17"/>
  <c r="FT372" i="17"/>
  <c r="FT255" i="17"/>
  <c r="FT276" i="17"/>
  <c r="FT432" i="17"/>
  <c r="FT476" i="17"/>
  <c r="FT510" i="17"/>
  <c r="FT232" i="17"/>
  <c r="FT256" i="17"/>
  <c r="FT441" i="17"/>
  <c r="FT469" i="17"/>
  <c r="FT490" i="17"/>
  <c r="FT504" i="17"/>
  <c r="FT491" i="17"/>
  <c r="FT209" i="17"/>
  <c r="FT453" i="17"/>
  <c r="FT57" i="17"/>
  <c r="FT323" i="17"/>
  <c r="FT390" i="17"/>
  <c r="FT500" i="17"/>
  <c r="FT413" i="17"/>
  <c r="FT377" i="17"/>
  <c r="FT506" i="17"/>
  <c r="FT293" i="17"/>
  <c r="FT202" i="17"/>
  <c r="FT401" i="17"/>
  <c r="FT359" i="17"/>
  <c r="FT461" i="17"/>
  <c r="FT364" i="17"/>
  <c r="FT422" i="17"/>
  <c r="FT345" i="17"/>
  <c r="FT193" i="17"/>
  <c r="FT486" i="17"/>
  <c r="FT315" i="17"/>
  <c r="FT273" i="17"/>
  <c r="GD14" i="17"/>
  <c r="GD37" i="17"/>
  <c r="GD58" i="17"/>
  <c r="GD81" i="17"/>
  <c r="GD102" i="17"/>
  <c r="GD125" i="17"/>
  <c r="GD146" i="17"/>
  <c r="GD169" i="17"/>
  <c r="GD28" i="17"/>
  <c r="GD51" i="17"/>
  <c r="GD72" i="17"/>
  <c r="GD95" i="17"/>
  <c r="GD116" i="17"/>
  <c r="GD139" i="17"/>
  <c r="GD160" i="17"/>
  <c r="GD21" i="17"/>
  <c r="GD42" i="17"/>
  <c r="GD65" i="17"/>
  <c r="GD86" i="17"/>
  <c r="GD109" i="17"/>
  <c r="GD130" i="17"/>
  <c r="GD153" i="17"/>
  <c r="GD174" i="17"/>
  <c r="GD35" i="17"/>
  <c r="GD56" i="17"/>
  <c r="GD79" i="17"/>
  <c r="GD100" i="17"/>
  <c r="GD123" i="17"/>
  <c r="GD144" i="17"/>
  <c r="GD167" i="17"/>
  <c r="GD22" i="17"/>
  <c r="GD45" i="17"/>
  <c r="GD66" i="17"/>
  <c r="GD89" i="17"/>
  <c r="GD12" i="17"/>
  <c r="GD24" i="17"/>
  <c r="GD36" i="17"/>
  <c r="GD54" i="17"/>
  <c r="GD84" i="17"/>
  <c r="GD127" i="17"/>
  <c r="GD147" i="17"/>
  <c r="GD164" i="17"/>
  <c r="GD195" i="17"/>
  <c r="GD15" i="17"/>
  <c r="GD18" i="17"/>
  <c r="GD33" i="17"/>
  <c r="GD48" i="17"/>
  <c r="GD63" i="17"/>
  <c r="GD78" i="17"/>
  <c r="GD93" i="17"/>
  <c r="GD96" i="17"/>
  <c r="GD113" i="17"/>
  <c r="GD133" i="17"/>
  <c r="GD150" i="17"/>
  <c r="GD170" i="17"/>
  <c r="GD27" i="17"/>
  <c r="GD30" i="17"/>
  <c r="GD57" i="17"/>
  <c r="GD60" i="17"/>
  <c r="GD75" i="17"/>
  <c r="GD87" i="17"/>
  <c r="GD90" i="17"/>
  <c r="GD119" i="17"/>
  <c r="GD136" i="17"/>
  <c r="GD156" i="17"/>
  <c r="GD186" i="17"/>
  <c r="GD193" i="17"/>
  <c r="GD206" i="17"/>
  <c r="GD208" i="17"/>
  <c r="GD210" i="17"/>
  <c r="GD212" i="17"/>
  <c r="GD214" i="17"/>
  <c r="GD216" i="17"/>
  <c r="GD218" i="17"/>
  <c r="GD220" i="17"/>
  <c r="GD222" i="17"/>
  <c r="GD224" i="17"/>
  <c r="GD226" i="17"/>
  <c r="GD228" i="17"/>
  <c r="GD230" i="17"/>
  <c r="GD232" i="17"/>
  <c r="GD234" i="17"/>
  <c r="GD236" i="17"/>
  <c r="GD39" i="17"/>
  <c r="GD69" i="17"/>
  <c r="GD99" i="17"/>
  <c r="GD105" i="17"/>
  <c r="GD122" i="17"/>
  <c r="GD142" i="17"/>
  <c r="GD204" i="17"/>
  <c r="GD41" i="17"/>
  <c r="GD74" i="17"/>
  <c r="GD137" i="17"/>
  <c r="GD178" i="17"/>
  <c r="GD221" i="17"/>
  <c r="GD25" i="17"/>
  <c r="GD29" i="17"/>
  <c r="GD62" i="17"/>
  <c r="GD91" i="17"/>
  <c r="GD151" i="17"/>
  <c r="GD46" i="17"/>
  <c r="GD50" i="17"/>
  <c r="GD106" i="17"/>
  <c r="GD158" i="17"/>
  <c r="GD161" i="17"/>
  <c r="GD165" i="17"/>
  <c r="GD185" i="17"/>
  <c r="GD196" i="17"/>
  <c r="GD209" i="17"/>
  <c r="GD231" i="17"/>
  <c r="GD38" i="17"/>
  <c r="GD134" i="17"/>
  <c r="GD219" i="17"/>
  <c r="GD67" i="17"/>
  <c r="GD71" i="17"/>
  <c r="GD110" i="17"/>
  <c r="GD114" i="17"/>
  <c r="GD117" i="17"/>
  <c r="GD55" i="17"/>
  <c r="GD59" i="17"/>
  <c r="GD88" i="17"/>
  <c r="GD13" i="17"/>
  <c r="GD70" i="17"/>
  <c r="GD76" i="17"/>
  <c r="GD107" i="17"/>
  <c r="GD197" i="17"/>
  <c r="GD191" i="17"/>
  <c r="GD194" i="17"/>
  <c r="GD207" i="17"/>
  <c r="GD245" i="17"/>
  <c r="GD262" i="17"/>
  <c r="GD267" i="17"/>
  <c r="GD31" i="17"/>
  <c r="GD103" i="17"/>
  <c r="GD159" i="17"/>
  <c r="GD163" i="17"/>
  <c r="GD171" i="17"/>
  <c r="GD176" i="17"/>
  <c r="GD180" i="17"/>
  <c r="GD82" i="17"/>
  <c r="GD98" i="17"/>
  <c r="GD112" i="17"/>
  <c r="GD121" i="17"/>
  <c r="GD129" i="17"/>
  <c r="GD138" i="17"/>
  <c r="GD172" i="17"/>
  <c r="GD213" i="17"/>
  <c r="GD225" i="17"/>
  <c r="GD237" i="17"/>
  <c r="GD250" i="17"/>
  <c r="GD255" i="17"/>
  <c r="GD272" i="17"/>
  <c r="GD43" i="17"/>
  <c r="GD108" i="17"/>
  <c r="GD184" i="17"/>
  <c r="GD279" i="17"/>
  <c r="GD281" i="17"/>
  <c r="GD283" i="17"/>
  <c r="GD285" i="17"/>
  <c r="GD287" i="17"/>
  <c r="GD289" i="17"/>
  <c r="GD291" i="17"/>
  <c r="GD293" i="17"/>
  <c r="GD295" i="17"/>
  <c r="GD297" i="17"/>
  <c r="GD299" i="17"/>
  <c r="GD301" i="17"/>
  <c r="GD303" i="17"/>
  <c r="GD305" i="17"/>
  <c r="GD307" i="17"/>
  <c r="GD309" i="17"/>
  <c r="GD311" i="17"/>
  <c r="GD313" i="17"/>
  <c r="GD315" i="17"/>
  <c r="GD317" i="17"/>
  <c r="GD319" i="17"/>
  <c r="GD321" i="17"/>
  <c r="GD323" i="17"/>
  <c r="GD325" i="17"/>
  <c r="GD327" i="17"/>
  <c r="GD329" i="17"/>
  <c r="GD331" i="17"/>
  <c r="GD333" i="17"/>
  <c r="GD335" i="17"/>
  <c r="GD337" i="17"/>
  <c r="GD339" i="17"/>
  <c r="GD341" i="17"/>
  <c r="GD343" i="17"/>
  <c r="GD345" i="17"/>
  <c r="GD347" i="17"/>
  <c r="GD349" i="17"/>
  <c r="GD351" i="17"/>
  <c r="GD353" i="17"/>
  <c r="GD355" i="17"/>
  <c r="GD357" i="17"/>
  <c r="GD359" i="17"/>
  <c r="GD361" i="17"/>
  <c r="GD363" i="17"/>
  <c r="GD365" i="17"/>
  <c r="GD367" i="17"/>
  <c r="GD369" i="17"/>
  <c r="GD371" i="17"/>
  <c r="GD373" i="17"/>
  <c r="GD375" i="17"/>
  <c r="GD377" i="17"/>
  <c r="GD379" i="17"/>
  <c r="GD381" i="17"/>
  <c r="GD383" i="17"/>
  <c r="GD385" i="17"/>
  <c r="GD387" i="17"/>
  <c r="GD389" i="17"/>
  <c r="GD391" i="17"/>
  <c r="GD20" i="17"/>
  <c r="GD49" i="17"/>
  <c r="GD77" i="17"/>
  <c r="GD94" i="17"/>
  <c r="GD126" i="17"/>
  <c r="GD61" i="17"/>
  <c r="GD131" i="17"/>
  <c r="GD135" i="17"/>
  <c r="GD143" i="17"/>
  <c r="GD148" i="17"/>
  <c r="GD152" i="17"/>
  <c r="GD189" i="17"/>
  <c r="GD17" i="17"/>
  <c r="GD173" i="17"/>
  <c r="GD198" i="17"/>
  <c r="GD277" i="17"/>
  <c r="GD328" i="17"/>
  <c r="GD372" i="17"/>
  <c r="GD395" i="17"/>
  <c r="GD418" i="17"/>
  <c r="GD179" i="17"/>
  <c r="GD211" i="17"/>
  <c r="GD215" i="17"/>
  <c r="GD288" i="17"/>
  <c r="GD310" i="17"/>
  <c r="GD354" i="17"/>
  <c r="GD409" i="17"/>
  <c r="GD23" i="17"/>
  <c r="GD240" i="17"/>
  <c r="GD336" i="17"/>
  <c r="GD380" i="17"/>
  <c r="GD402" i="17"/>
  <c r="GD423" i="17"/>
  <c r="GD34" i="17"/>
  <c r="GD124" i="17"/>
  <c r="GD162" i="17"/>
  <c r="GD168" i="17"/>
  <c r="GD247" i="17"/>
  <c r="GD257" i="17"/>
  <c r="GD280" i="17"/>
  <c r="GD302" i="17"/>
  <c r="GD318" i="17"/>
  <c r="GD362" i="17"/>
  <c r="GD393" i="17"/>
  <c r="GD416" i="17"/>
  <c r="GD16" i="17"/>
  <c r="GD52" i="17"/>
  <c r="GD199" i="17"/>
  <c r="GD203" i="17"/>
  <c r="GD344" i="17"/>
  <c r="GD388" i="17"/>
  <c r="GD407" i="17"/>
  <c r="GD430" i="17"/>
  <c r="GD432" i="17"/>
  <c r="GD434" i="17"/>
  <c r="GD436" i="17"/>
  <c r="GD438" i="17"/>
  <c r="GD440" i="17"/>
  <c r="GD442" i="17"/>
  <c r="GD444" i="17"/>
  <c r="GD446" i="17"/>
  <c r="GD448" i="17"/>
  <c r="GD450" i="17"/>
  <c r="GD452" i="17"/>
  <c r="GD454" i="17"/>
  <c r="GD456" i="17"/>
  <c r="GD458" i="17"/>
  <c r="GD460" i="17"/>
  <c r="GD462" i="17"/>
  <c r="GD464" i="17"/>
  <c r="GD466" i="17"/>
  <c r="GD468" i="17"/>
  <c r="GD470" i="17"/>
  <c r="GD472" i="17"/>
  <c r="GD474" i="17"/>
  <c r="GD476" i="17"/>
  <c r="GD478" i="17"/>
  <c r="GD480" i="17"/>
  <c r="GD482" i="17"/>
  <c r="GD484" i="17"/>
  <c r="GD486" i="17"/>
  <c r="GD488" i="17"/>
  <c r="GD490" i="17"/>
  <c r="GD492" i="17"/>
  <c r="GD494" i="17"/>
  <c r="GD496" i="17"/>
  <c r="GD498" i="17"/>
  <c r="GD145" i="17"/>
  <c r="GD352" i="17"/>
  <c r="GD44" i="17"/>
  <c r="GD80" i="17"/>
  <c r="GD268" i="17"/>
  <c r="GD286" i="17"/>
  <c r="GD308" i="17"/>
  <c r="GD334" i="17"/>
  <c r="GD97" i="17"/>
  <c r="GD181" i="17"/>
  <c r="GD217" i="17"/>
  <c r="GD278" i="17"/>
  <c r="GD324" i="17"/>
  <c r="GD368" i="17"/>
  <c r="GD403" i="17"/>
  <c r="GD426" i="17"/>
  <c r="GD85" i="17"/>
  <c r="GD132" i="17"/>
  <c r="GD141" i="17"/>
  <c r="GD202" i="17"/>
  <c r="GD312" i="17"/>
  <c r="GD320" i="17"/>
  <c r="GD443" i="17"/>
  <c r="GD487" i="17"/>
  <c r="GD500" i="17"/>
  <c r="GD292" i="17"/>
  <c r="GD111" i="17"/>
  <c r="GD188" i="17"/>
  <c r="GD229" i="17"/>
  <c r="GD273" i="17"/>
  <c r="GD282" i="17"/>
  <c r="GD398" i="17"/>
  <c r="GD404" i="17"/>
  <c r="GD414" i="17"/>
  <c r="GD420" i="17"/>
  <c r="GD469" i="17"/>
  <c r="GD248" i="17"/>
  <c r="GD300" i="17"/>
  <c r="GD451" i="17"/>
  <c r="GD495" i="17"/>
  <c r="GD32" i="17"/>
  <c r="GD235" i="17"/>
  <c r="GD252" i="17"/>
  <c r="GD258" i="17"/>
  <c r="GD304" i="17"/>
  <c r="GD477" i="17"/>
  <c r="GD509" i="17"/>
  <c r="GD19" i="17"/>
  <c r="GD263" i="17"/>
  <c r="GD370" i="17"/>
  <c r="GD378" i="17"/>
  <c r="GD405" i="17"/>
  <c r="GD411" i="17"/>
  <c r="GD421" i="17"/>
  <c r="GD427" i="17"/>
  <c r="GD459" i="17"/>
  <c r="GD182" i="17"/>
  <c r="GD47" i="17"/>
  <c r="GD101" i="17"/>
  <c r="GD253" i="17"/>
  <c r="GD274" i="17"/>
  <c r="GD342" i="17"/>
  <c r="GD467" i="17"/>
  <c r="GD154" i="17"/>
  <c r="GD223" i="17"/>
  <c r="GD242" i="17"/>
  <c r="GD269" i="17"/>
  <c r="GD275" i="17"/>
  <c r="GD296" i="17"/>
  <c r="GD449" i="17"/>
  <c r="GD254" i="17"/>
  <c r="GD386" i="17"/>
  <c r="GD412" i="17"/>
  <c r="GD428" i="17"/>
  <c r="GD439" i="17"/>
  <c r="GD483" i="17"/>
  <c r="GD92" i="17"/>
  <c r="GD128" i="17"/>
  <c r="GD175" i="17"/>
  <c r="GD183" i="17"/>
  <c r="GD249" i="17"/>
  <c r="GD40" i="17"/>
  <c r="GD140" i="17"/>
  <c r="GD200" i="17"/>
  <c r="GD298" i="17"/>
  <c r="GD360" i="17"/>
  <c r="GD390" i="17"/>
  <c r="GD104" i="17"/>
  <c r="GD316" i="17"/>
  <c r="GD338" i="17"/>
  <c r="GD504" i="17"/>
  <c r="GD374" i="17"/>
  <c r="GD201" i="17"/>
  <c r="GD271" i="17"/>
  <c r="GD415" i="17"/>
  <c r="GD485" i="17"/>
  <c r="GD499" i="17"/>
  <c r="GD502" i="17"/>
  <c r="GD366" i="17"/>
  <c r="GD441" i="17"/>
  <c r="GD473" i="17"/>
  <c r="GD508" i="17"/>
  <c r="GD238" i="17"/>
  <c r="GD259" i="17"/>
  <c r="GD413" i="17"/>
  <c r="GD437" i="17"/>
  <c r="GD445" i="17"/>
  <c r="GD453" i="17"/>
  <c r="GD461" i="17"/>
  <c r="GD491" i="17"/>
  <c r="GD429" i="17"/>
  <c r="GD166" i="17"/>
  <c r="GD294" i="17"/>
  <c r="GD397" i="17"/>
  <c r="GD408" i="17"/>
  <c r="GD433" i="17"/>
  <c r="GD326" i="17"/>
  <c r="GD424" i="17"/>
  <c r="GD505" i="17"/>
  <c r="GD26" i="17"/>
  <c r="GD53" i="17"/>
  <c r="GD332" i="17"/>
  <c r="GD346" i="17"/>
  <c r="GD392" i="17"/>
  <c r="GD419" i="17"/>
  <c r="GD83" i="17"/>
  <c r="GD149" i="17"/>
  <c r="GD260" i="17"/>
  <c r="GD270" i="17"/>
  <c r="GD239" i="17"/>
  <c r="GD251" i="17"/>
  <c r="GD261" i="17"/>
  <c r="GD340" i="17"/>
  <c r="GD481" i="17"/>
  <c r="GD187" i="17"/>
  <c r="GD227" i="17"/>
  <c r="GD241" i="17"/>
  <c r="GD425" i="17"/>
  <c r="GD64" i="17"/>
  <c r="GD190" i="17"/>
  <c r="GD205" i="17"/>
  <c r="GD348" i="17"/>
  <c r="GD376" i="17"/>
  <c r="GD382" i="17"/>
  <c r="GD447" i="17"/>
  <c r="GD455" i="17"/>
  <c r="GD463" i="17"/>
  <c r="GD155" i="17"/>
  <c r="GD243" i="17"/>
  <c r="GD410" i="17"/>
  <c r="GD265" i="17"/>
  <c r="GD192" i="17"/>
  <c r="GD266" i="17"/>
  <c r="GD417" i="17"/>
  <c r="GD244" i="17"/>
  <c r="GD350" i="17"/>
  <c r="GD501" i="17"/>
  <c r="GD431" i="17"/>
  <c r="GD284" i="17"/>
  <c r="GD364" i="17"/>
  <c r="GD394" i="17"/>
  <c r="GD479" i="17"/>
  <c r="GD306" i="17"/>
  <c r="GD507" i="17"/>
  <c r="GD322" i="17"/>
  <c r="GD406" i="17"/>
  <c r="GD465" i="17"/>
  <c r="GD157" i="17"/>
  <c r="GD118" i="17"/>
  <c r="GD356" i="17"/>
  <c r="GD384" i="17"/>
  <c r="GD399" i="17"/>
  <c r="GD233" i="17"/>
  <c r="GD475" i="17"/>
  <c r="GD422" i="17"/>
  <c r="GD120" i="17"/>
  <c r="GD510" i="17"/>
  <c r="GD471" i="17"/>
  <c r="GD435" i="17"/>
  <c r="GD457" i="17"/>
  <c r="GD246" i="17"/>
  <c r="GD264" i="17"/>
  <c r="GD489" i="17"/>
  <c r="GD68" i="17"/>
  <c r="GD358" i="17"/>
  <c r="GD314" i="17"/>
  <c r="GD330" i="17"/>
  <c r="GD276" i="17"/>
  <c r="GD290" i="17"/>
  <c r="GD177" i="17"/>
  <c r="GD497" i="17"/>
  <c r="GD503" i="17"/>
  <c r="GD73" i="17"/>
  <c r="GD506" i="17"/>
  <c r="GD400" i="17"/>
  <c r="GD256" i="17"/>
  <c r="GD401" i="17"/>
  <c r="GD396" i="17"/>
  <c r="GD493" i="17"/>
  <c r="GD115" i="17"/>
  <c r="GF12" i="17"/>
  <c r="GF30" i="17"/>
  <c r="GF53" i="17"/>
  <c r="GF74" i="17"/>
  <c r="GF97" i="17"/>
  <c r="GF118" i="17"/>
  <c r="GF141" i="17"/>
  <c r="GF162" i="17"/>
  <c r="GF23" i="17"/>
  <c r="GF44" i="17"/>
  <c r="GF67" i="17"/>
  <c r="GF88" i="17"/>
  <c r="GF111" i="17"/>
  <c r="GF132" i="17"/>
  <c r="GF155" i="17"/>
  <c r="GF176" i="17"/>
  <c r="GF14" i="17"/>
  <c r="GF37" i="17"/>
  <c r="GF58" i="17"/>
  <c r="GF81" i="17"/>
  <c r="GF102" i="17"/>
  <c r="GF125" i="17"/>
  <c r="GF146" i="17"/>
  <c r="GF169" i="17"/>
  <c r="GF28" i="17"/>
  <c r="GF51" i="17"/>
  <c r="GF72" i="17"/>
  <c r="GF95" i="17"/>
  <c r="GF116" i="17"/>
  <c r="GF139" i="17"/>
  <c r="GF160" i="17"/>
  <c r="GF17" i="17"/>
  <c r="GF38" i="17"/>
  <c r="GF61" i="17"/>
  <c r="GF82" i="17"/>
  <c r="GF175" i="17"/>
  <c r="GF188" i="17"/>
  <c r="GF197" i="17"/>
  <c r="GF42" i="17"/>
  <c r="GF161" i="17"/>
  <c r="GF178" i="17"/>
  <c r="GF181" i="17"/>
  <c r="GF21" i="17"/>
  <c r="GF24" i="17"/>
  <c r="GF36" i="17"/>
  <c r="GF54" i="17"/>
  <c r="GF66" i="17"/>
  <c r="GF84" i="17"/>
  <c r="GF96" i="17"/>
  <c r="GF127" i="17"/>
  <c r="GF147" i="17"/>
  <c r="GF164" i="17"/>
  <c r="GF167" i="17"/>
  <c r="GF195" i="17"/>
  <c r="GF15" i="17"/>
  <c r="GF18" i="17"/>
  <c r="GF33" i="17"/>
  <c r="GF45" i="17"/>
  <c r="GF48" i="17"/>
  <c r="GF63" i="17"/>
  <c r="GF75" i="17"/>
  <c r="GF78" i="17"/>
  <c r="GF93" i="17"/>
  <c r="GF113" i="17"/>
  <c r="GF133" i="17"/>
  <c r="GF150" i="17"/>
  <c r="GF153" i="17"/>
  <c r="GF170" i="17"/>
  <c r="GF39" i="17"/>
  <c r="GF69" i="17"/>
  <c r="GF99" i="17"/>
  <c r="GF109" i="17"/>
  <c r="GF154" i="17"/>
  <c r="GF157" i="17"/>
  <c r="GF190" i="17"/>
  <c r="GF211" i="17"/>
  <c r="GF233" i="17"/>
  <c r="GF238" i="17"/>
  <c r="GF123" i="17"/>
  <c r="GF168" i="17"/>
  <c r="GF171" i="17"/>
  <c r="GF201" i="17"/>
  <c r="GF226" i="17"/>
  <c r="GF41" i="17"/>
  <c r="GF130" i="17"/>
  <c r="GF137" i="17"/>
  <c r="GF204" i="17"/>
  <c r="GF221" i="17"/>
  <c r="GF46" i="17"/>
  <c r="GF50" i="17"/>
  <c r="GF106" i="17"/>
  <c r="GF158" i="17"/>
  <c r="GF165" i="17"/>
  <c r="GF185" i="17"/>
  <c r="GF196" i="17"/>
  <c r="GF209" i="17"/>
  <c r="GF231" i="17"/>
  <c r="GF22" i="17"/>
  <c r="GF26" i="17"/>
  <c r="GF83" i="17"/>
  <c r="GF92" i="17"/>
  <c r="GF115" i="17"/>
  <c r="GF257" i="17"/>
  <c r="GF13" i="17"/>
  <c r="GF19" i="17"/>
  <c r="GF47" i="17"/>
  <c r="GF142" i="17"/>
  <c r="GF187" i="17"/>
  <c r="GF242" i="17"/>
  <c r="GF252" i="17"/>
  <c r="GF274" i="17"/>
  <c r="GF70" i="17"/>
  <c r="GF76" i="17"/>
  <c r="GF87" i="17"/>
  <c r="GF107" i="17"/>
  <c r="GF191" i="17"/>
  <c r="GF210" i="17"/>
  <c r="GF222" i="17"/>
  <c r="GF234" i="17"/>
  <c r="GF245" i="17"/>
  <c r="GF267" i="17"/>
  <c r="GF31" i="17"/>
  <c r="GF59" i="17"/>
  <c r="GF103" i="17"/>
  <c r="GF194" i="17"/>
  <c r="GF207" i="17"/>
  <c r="GF219" i="17"/>
  <c r="GF262" i="17"/>
  <c r="GF25" i="17"/>
  <c r="GF159" i="17"/>
  <c r="GF163" i="17"/>
  <c r="GF172" i="17"/>
  <c r="GF180" i="17"/>
  <c r="GF216" i="17"/>
  <c r="GF228" i="17"/>
  <c r="GF255" i="17"/>
  <c r="GF43" i="17"/>
  <c r="GF65" i="17"/>
  <c r="GF71" i="17"/>
  <c r="GF108" i="17"/>
  <c r="GF117" i="17"/>
  <c r="GF60" i="17"/>
  <c r="GF208" i="17"/>
  <c r="GF220" i="17"/>
  <c r="GF232" i="17"/>
  <c r="GF263" i="17"/>
  <c r="GF32" i="17"/>
  <c r="GF85" i="17"/>
  <c r="GF101" i="17"/>
  <c r="GF189" i="17"/>
  <c r="GF193" i="17"/>
  <c r="GF239" i="17"/>
  <c r="GF250" i="17"/>
  <c r="GF260" i="17"/>
  <c r="GF270" i="17"/>
  <c r="GF320" i="17"/>
  <c r="GF341" i="17"/>
  <c r="GF364" i="17"/>
  <c r="GF385" i="17"/>
  <c r="GF411" i="17"/>
  <c r="GF68" i="17"/>
  <c r="GF77" i="17"/>
  <c r="GF143" i="17"/>
  <c r="GF149" i="17"/>
  <c r="GF156" i="17"/>
  <c r="GF173" i="17"/>
  <c r="GF184" i="17"/>
  <c r="GF223" i="17"/>
  <c r="GF227" i="17"/>
  <c r="GF296" i="17"/>
  <c r="GF299" i="17"/>
  <c r="GF323" i="17"/>
  <c r="GF346" i="17"/>
  <c r="GF367" i="17"/>
  <c r="GF390" i="17"/>
  <c r="GF404" i="17"/>
  <c r="GF425" i="17"/>
  <c r="GF144" i="17"/>
  <c r="GF179" i="17"/>
  <c r="GF198" i="17"/>
  <c r="GF277" i="17"/>
  <c r="GF328" i="17"/>
  <c r="GF349" i="17"/>
  <c r="GF372" i="17"/>
  <c r="GF395" i="17"/>
  <c r="GF418" i="17"/>
  <c r="GF110" i="17"/>
  <c r="GF131" i="17"/>
  <c r="GF215" i="17"/>
  <c r="GF236" i="17"/>
  <c r="GF288" i="17"/>
  <c r="GF291" i="17"/>
  <c r="GF310" i="17"/>
  <c r="GF331" i="17"/>
  <c r="GF354" i="17"/>
  <c r="GF375" i="17"/>
  <c r="GF409" i="17"/>
  <c r="GF34" i="17"/>
  <c r="GF86" i="17"/>
  <c r="GF151" i="17"/>
  <c r="GF224" i="17"/>
  <c r="GF240" i="17"/>
  <c r="GF247" i="17"/>
  <c r="GF313" i="17"/>
  <c r="GF336" i="17"/>
  <c r="GF357" i="17"/>
  <c r="GF380" i="17"/>
  <c r="GF402" i="17"/>
  <c r="GF423" i="17"/>
  <c r="GF16" i="17"/>
  <c r="GF104" i="17"/>
  <c r="GF199" i="17"/>
  <c r="GF203" i="17"/>
  <c r="GF212" i="17"/>
  <c r="GF251" i="17"/>
  <c r="GF261" i="17"/>
  <c r="GF271" i="17"/>
  <c r="GF321" i="17"/>
  <c r="GF344" i="17"/>
  <c r="GF365" i="17"/>
  <c r="GF244" i="17"/>
  <c r="GF254" i="17"/>
  <c r="GF264" i="17"/>
  <c r="GF294" i="17"/>
  <c r="GF297" i="17"/>
  <c r="GF326" i="17"/>
  <c r="GF347" i="17"/>
  <c r="GF370" i="17"/>
  <c r="GF119" i="17"/>
  <c r="GF152" i="17"/>
  <c r="GF186" i="17"/>
  <c r="GF225" i="17"/>
  <c r="GF241" i="17"/>
  <c r="GF248" i="17"/>
  <c r="GF275" i="17"/>
  <c r="GF316" i="17"/>
  <c r="GF337" i="17"/>
  <c r="GF360" i="17"/>
  <c r="GF381" i="17"/>
  <c r="GF398" i="17"/>
  <c r="GF419" i="17"/>
  <c r="GF308" i="17"/>
  <c r="GF345" i="17"/>
  <c r="GF353" i="17"/>
  <c r="GF361" i="17"/>
  <c r="GF369" i="17"/>
  <c r="GF377" i="17"/>
  <c r="GF384" i="17"/>
  <c r="GF456" i="17"/>
  <c r="GF479" i="17"/>
  <c r="GF502" i="17"/>
  <c r="GF235" i="17"/>
  <c r="GF304" i="17"/>
  <c r="GF29" i="17"/>
  <c r="GF73" i="17"/>
  <c r="GF122" i="17"/>
  <c r="GF202" i="17"/>
  <c r="GF246" i="17"/>
  <c r="GF329" i="17"/>
  <c r="GF388" i="17"/>
  <c r="GF401" i="17"/>
  <c r="GF417" i="17"/>
  <c r="GF435" i="17"/>
  <c r="GF438" i="17"/>
  <c r="GF461" i="17"/>
  <c r="GF482" i="17"/>
  <c r="GF57" i="17"/>
  <c r="GF112" i="17"/>
  <c r="GF229" i="17"/>
  <c r="GF268" i="17"/>
  <c r="GF273" i="17"/>
  <c r="GF278" i="17"/>
  <c r="GF312" i="17"/>
  <c r="GF443" i="17"/>
  <c r="GF464" i="17"/>
  <c r="GF487" i="17"/>
  <c r="GF500" i="17"/>
  <c r="GF145" i="17"/>
  <c r="GF89" i="17"/>
  <c r="GF134" i="17"/>
  <c r="GF282" i="17"/>
  <c r="GF287" i="17"/>
  <c r="GF300" i="17"/>
  <c r="GF414" i="17"/>
  <c r="GF420" i="17"/>
  <c r="GF430" i="17"/>
  <c r="GF446" i="17"/>
  <c r="GF469" i="17"/>
  <c r="GF490" i="17"/>
  <c r="GF309" i="17"/>
  <c r="GF114" i="17"/>
  <c r="GF258" i="17"/>
  <c r="GF283" i="17"/>
  <c r="GF317" i="17"/>
  <c r="GF325" i="17"/>
  <c r="GF333" i="17"/>
  <c r="GF451" i="17"/>
  <c r="GF472" i="17"/>
  <c r="GF495" i="17"/>
  <c r="GF217" i="17"/>
  <c r="GF20" i="17"/>
  <c r="GF62" i="17"/>
  <c r="GF90" i="17"/>
  <c r="GF124" i="17"/>
  <c r="GF182" i="17"/>
  <c r="GF305" i="17"/>
  <c r="GF362" i="17"/>
  <c r="GF378" i="17"/>
  <c r="GF389" i="17"/>
  <c r="GF405" i="17"/>
  <c r="GF421" i="17"/>
  <c r="GF427" i="17"/>
  <c r="GF459" i="17"/>
  <c r="GF135" i="17"/>
  <c r="GF237" i="17"/>
  <c r="GF253" i="17"/>
  <c r="GF279" i="17"/>
  <c r="GF292" i="17"/>
  <c r="GF342" i="17"/>
  <c r="GF350" i="17"/>
  <c r="GF358" i="17"/>
  <c r="GF366" i="17"/>
  <c r="GF374" i="17"/>
  <c r="GF392" i="17"/>
  <c r="GF408" i="17"/>
  <c r="GF424" i="17"/>
  <c r="GF433" i="17"/>
  <c r="GF436" i="17"/>
  <c r="GF441" i="17"/>
  <c r="GF462" i="17"/>
  <c r="GF64" i="17"/>
  <c r="GF79" i="17"/>
  <c r="GF105" i="17"/>
  <c r="GF259" i="17"/>
  <c r="GF265" i="17"/>
  <c r="GF318" i="17"/>
  <c r="GF355" i="17"/>
  <c r="GF393" i="17"/>
  <c r="GF399" i="17"/>
  <c r="GF415" i="17"/>
  <c r="GF452" i="17"/>
  <c r="GF475" i="17"/>
  <c r="GF496" i="17"/>
  <c r="GF136" i="17"/>
  <c r="GF243" i="17"/>
  <c r="GF27" i="17"/>
  <c r="GF55" i="17"/>
  <c r="GF94" i="17"/>
  <c r="GF166" i="17"/>
  <c r="GF192" i="17"/>
  <c r="GF281" i="17"/>
  <c r="GF126" i="17"/>
  <c r="GF256" i="17"/>
  <c r="GF266" i="17"/>
  <c r="GF301" i="17"/>
  <c r="GF407" i="17"/>
  <c r="GF432" i="17"/>
  <c r="GF457" i="17"/>
  <c r="GF465" i="17"/>
  <c r="GF498" i="17"/>
  <c r="GF507" i="17"/>
  <c r="GF510" i="17"/>
  <c r="GF442" i="17"/>
  <c r="GF458" i="17"/>
  <c r="GF334" i="17"/>
  <c r="GF368" i="17"/>
  <c r="GF387" i="17"/>
  <c r="GF429" i="17"/>
  <c r="GF434" i="17"/>
  <c r="GF505" i="17"/>
  <c r="GF508" i="17"/>
  <c r="GF49" i="17"/>
  <c r="GF276" i="17"/>
  <c r="GF293" i="17"/>
  <c r="GF338" i="17"/>
  <c r="GF352" i="17"/>
  <c r="GF391" i="17"/>
  <c r="GF428" i="17"/>
  <c r="GF449" i="17"/>
  <c r="GF501" i="17"/>
  <c r="GF450" i="17"/>
  <c r="GF52" i="17"/>
  <c r="GF80" i="17"/>
  <c r="GF148" i="17"/>
  <c r="GF249" i="17"/>
  <c r="GF285" i="17"/>
  <c r="GF339" i="17"/>
  <c r="GF359" i="17"/>
  <c r="GF373" i="17"/>
  <c r="GF504" i="17"/>
  <c r="GF129" i="17"/>
  <c r="GF128" i="17"/>
  <c r="GF183" i="17"/>
  <c r="GF269" i="17"/>
  <c r="GF324" i="17"/>
  <c r="GF386" i="17"/>
  <c r="GF473" i="17"/>
  <c r="GF403" i="17"/>
  <c r="GF466" i="17"/>
  <c r="GF280" i="17"/>
  <c r="GF213" i="17"/>
  <c r="GF302" i="17"/>
  <c r="GF413" i="17"/>
  <c r="GF437" i="17"/>
  <c r="GF445" i="17"/>
  <c r="GF453" i="17"/>
  <c r="GF470" i="17"/>
  <c r="GF477" i="17"/>
  <c r="GF484" i="17"/>
  <c r="GF491" i="17"/>
  <c r="GF286" i="17"/>
  <c r="GF397" i="17"/>
  <c r="GF454" i="17"/>
  <c r="GF488" i="17"/>
  <c r="GF295" i="17"/>
  <c r="GF200" i="17"/>
  <c r="GF303" i="17"/>
  <c r="GF311" i="17"/>
  <c r="GF332" i="17"/>
  <c r="GF56" i="17"/>
  <c r="GF214" i="17"/>
  <c r="GF319" i="17"/>
  <c r="GF289" i="17"/>
  <c r="GF467" i="17"/>
  <c r="GF485" i="17"/>
  <c r="GF492" i="17"/>
  <c r="GF499" i="17"/>
  <c r="GF35" i="17"/>
  <c r="GF174" i="17"/>
  <c r="GF230" i="17"/>
  <c r="GF272" i="17"/>
  <c r="GF91" i="17"/>
  <c r="GF205" i="17"/>
  <c r="GF335" i="17"/>
  <c r="GF363" i="17"/>
  <c r="GF376" i="17"/>
  <c r="GF382" i="17"/>
  <c r="GF315" i="17"/>
  <c r="GF486" i="17"/>
  <c r="GF98" i="17"/>
  <c r="GF383" i="17"/>
  <c r="GF439" i="17"/>
  <c r="GF140" i="17"/>
  <c r="GF416" i="17"/>
  <c r="GF426" i="17"/>
  <c r="GF455" i="17"/>
  <c r="GF493" i="17"/>
  <c r="GF506" i="17"/>
  <c r="GF40" i="17"/>
  <c r="GF351" i="17"/>
  <c r="GF394" i="17"/>
  <c r="GF480" i="17"/>
  <c r="GF218" i="17"/>
  <c r="GF284" i="17"/>
  <c r="GF379" i="17"/>
  <c r="GF447" i="17"/>
  <c r="GF494" i="17"/>
  <c r="GF100" i="17"/>
  <c r="GF306" i="17"/>
  <c r="GF322" i="17"/>
  <c r="GF406" i="17"/>
  <c r="GF474" i="17"/>
  <c r="GF481" i="17"/>
  <c r="GF440" i="17"/>
  <c r="GF468" i="17"/>
  <c r="GF489" i="17"/>
  <c r="GF503" i="17"/>
  <c r="GF290" i="17"/>
  <c r="GF307" i="17"/>
  <c r="GF327" i="17"/>
  <c r="GF410" i="17"/>
  <c r="GF356" i="17"/>
  <c r="GF460" i="17"/>
  <c r="GF412" i="17"/>
  <c r="GF444" i="17"/>
  <c r="GF509" i="17"/>
  <c r="GF120" i="17"/>
  <c r="GF448" i="17"/>
  <c r="GF497" i="17"/>
  <c r="GF121" i="17"/>
  <c r="GF471" i="17"/>
  <c r="GF330" i="17"/>
  <c r="GF340" i="17"/>
  <c r="GF476" i="17"/>
  <c r="GF298" i="17"/>
  <c r="GF314" i="17"/>
  <c r="GF177" i="17"/>
  <c r="GF478" i="17"/>
  <c r="GF348" i="17"/>
  <c r="GF396" i="17"/>
  <c r="GF343" i="17"/>
  <c r="GF431" i="17"/>
  <c r="GF371" i="17"/>
  <c r="GF400" i="17"/>
  <c r="GF422" i="17"/>
  <c r="GF463" i="17"/>
  <c r="GF206" i="17"/>
  <c r="GF483" i="17"/>
  <c r="GF138" i="17"/>
  <c r="GE23" i="17"/>
  <c r="GE44" i="17"/>
  <c r="GE67" i="17"/>
  <c r="GE88" i="17"/>
  <c r="GE111" i="17"/>
  <c r="GE132" i="17"/>
  <c r="GE155" i="17"/>
  <c r="GE176" i="17"/>
  <c r="GE14" i="17"/>
  <c r="GE37" i="17"/>
  <c r="GE58" i="17"/>
  <c r="GE81" i="17"/>
  <c r="GE102" i="17"/>
  <c r="GE125" i="17"/>
  <c r="GE146" i="17"/>
  <c r="GE169" i="17"/>
  <c r="GE28" i="17"/>
  <c r="GE51" i="17"/>
  <c r="GE72" i="17"/>
  <c r="GE95" i="17"/>
  <c r="GE116" i="17"/>
  <c r="GE139" i="17"/>
  <c r="GE160" i="17"/>
  <c r="GE21" i="17"/>
  <c r="GE42" i="17"/>
  <c r="GE65" i="17"/>
  <c r="GE86" i="17"/>
  <c r="GE109" i="17"/>
  <c r="GE130" i="17"/>
  <c r="GE153" i="17"/>
  <c r="GE174" i="17"/>
  <c r="GE31" i="17"/>
  <c r="GE52" i="17"/>
  <c r="GE75" i="17"/>
  <c r="GE96" i="17"/>
  <c r="GE141" i="17"/>
  <c r="GE161" i="17"/>
  <c r="GE178" i="17"/>
  <c r="GE181" i="17"/>
  <c r="GE12" i="17"/>
  <c r="GE24" i="17"/>
  <c r="GE36" i="17"/>
  <c r="GE54" i="17"/>
  <c r="GE66" i="17"/>
  <c r="GE84" i="17"/>
  <c r="GE127" i="17"/>
  <c r="GE147" i="17"/>
  <c r="GE164" i="17"/>
  <c r="GE167" i="17"/>
  <c r="GE195" i="17"/>
  <c r="GE15" i="17"/>
  <c r="GE18" i="17"/>
  <c r="GE33" i="17"/>
  <c r="GE45" i="17"/>
  <c r="GE48" i="17"/>
  <c r="GE63" i="17"/>
  <c r="GE78" i="17"/>
  <c r="GE93" i="17"/>
  <c r="GE113" i="17"/>
  <c r="GE133" i="17"/>
  <c r="GE150" i="17"/>
  <c r="GE170" i="17"/>
  <c r="GE27" i="17"/>
  <c r="GE30" i="17"/>
  <c r="GE57" i="17"/>
  <c r="GE60" i="17"/>
  <c r="GE87" i="17"/>
  <c r="GE90" i="17"/>
  <c r="GE119" i="17"/>
  <c r="GE136" i="17"/>
  <c r="GE156" i="17"/>
  <c r="GE186" i="17"/>
  <c r="GE193" i="17"/>
  <c r="GE206" i="17"/>
  <c r="GE208" i="17"/>
  <c r="GE210" i="17"/>
  <c r="GE212" i="17"/>
  <c r="GE214" i="17"/>
  <c r="GE216" i="17"/>
  <c r="GE218" i="17"/>
  <c r="GE220" i="17"/>
  <c r="GE222" i="17"/>
  <c r="GE224" i="17"/>
  <c r="GE226" i="17"/>
  <c r="GE228" i="17"/>
  <c r="GE230" i="17"/>
  <c r="GE232" i="17"/>
  <c r="GE234" i="17"/>
  <c r="GE236" i="17"/>
  <c r="GE238" i="17"/>
  <c r="GE53" i="17"/>
  <c r="GE123" i="17"/>
  <c r="GE168" i="17"/>
  <c r="GE171" i="17"/>
  <c r="GE201" i="17"/>
  <c r="GE41" i="17"/>
  <c r="GE74" i="17"/>
  <c r="GE137" i="17"/>
  <c r="GE204" i="17"/>
  <c r="GE221" i="17"/>
  <c r="GE25" i="17"/>
  <c r="GE29" i="17"/>
  <c r="GE62" i="17"/>
  <c r="GE79" i="17"/>
  <c r="GE91" i="17"/>
  <c r="GE144" i="17"/>
  <c r="GE151" i="17"/>
  <c r="GE13" i="17"/>
  <c r="GE17" i="17"/>
  <c r="GE34" i="17"/>
  <c r="GE99" i="17"/>
  <c r="GE120" i="17"/>
  <c r="GE172" i="17"/>
  <c r="GE175" i="17"/>
  <c r="GE179" i="17"/>
  <c r="GE182" i="17"/>
  <c r="GE191" i="17"/>
  <c r="GE245" i="17"/>
  <c r="GE247" i="17"/>
  <c r="GE249" i="17"/>
  <c r="GE251" i="17"/>
  <c r="GE253" i="17"/>
  <c r="GE255" i="17"/>
  <c r="GE257" i="17"/>
  <c r="GE259" i="17"/>
  <c r="GE261" i="17"/>
  <c r="GE263" i="17"/>
  <c r="GE265" i="17"/>
  <c r="GE267" i="17"/>
  <c r="GE269" i="17"/>
  <c r="GE271" i="17"/>
  <c r="GE273" i="17"/>
  <c r="GE26" i="17"/>
  <c r="GE83" i="17"/>
  <c r="GE103" i="17"/>
  <c r="GE71" i="17"/>
  <c r="GE19" i="17"/>
  <c r="GE47" i="17"/>
  <c r="GE97" i="17"/>
  <c r="GE142" i="17"/>
  <c r="GE154" i="17"/>
  <c r="GE187" i="17"/>
  <c r="GE190" i="17"/>
  <c r="GE242" i="17"/>
  <c r="GE252" i="17"/>
  <c r="GE274" i="17"/>
  <c r="GE70" i="17"/>
  <c r="GE76" i="17"/>
  <c r="GE107" i="17"/>
  <c r="GE197" i="17"/>
  <c r="GE59" i="17"/>
  <c r="GE194" i="17"/>
  <c r="GE207" i="17"/>
  <c r="GE219" i="17"/>
  <c r="GE262" i="17"/>
  <c r="GE159" i="17"/>
  <c r="GE163" i="17"/>
  <c r="GE180" i="17"/>
  <c r="GE231" i="17"/>
  <c r="GE82" i="17"/>
  <c r="GE98" i="17"/>
  <c r="GE112" i="17"/>
  <c r="GE121" i="17"/>
  <c r="GE129" i="17"/>
  <c r="GE134" i="17"/>
  <c r="GE138" i="17"/>
  <c r="GE213" i="17"/>
  <c r="GE225" i="17"/>
  <c r="GE237" i="17"/>
  <c r="GE250" i="17"/>
  <c r="GE272" i="17"/>
  <c r="GE20" i="17"/>
  <c r="GE32" i="17"/>
  <c r="GE89" i="17"/>
  <c r="GE104" i="17"/>
  <c r="GE114" i="17"/>
  <c r="GE173" i="17"/>
  <c r="GE177" i="17"/>
  <c r="GE202" i="17"/>
  <c r="GE205" i="17"/>
  <c r="GE217" i="17"/>
  <c r="GE229" i="17"/>
  <c r="GE258" i="17"/>
  <c r="GE68" i="17"/>
  <c r="GE77" i="17"/>
  <c r="GE115" i="17"/>
  <c r="GE143" i="17"/>
  <c r="GE149" i="17"/>
  <c r="GE184" i="17"/>
  <c r="GE223" i="17"/>
  <c r="GE227" i="17"/>
  <c r="GE296" i="17"/>
  <c r="GE299" i="17"/>
  <c r="GE323" i="17"/>
  <c r="GE346" i="17"/>
  <c r="GE367" i="17"/>
  <c r="GE390" i="17"/>
  <c r="GE404" i="17"/>
  <c r="GE425" i="17"/>
  <c r="GE117" i="17"/>
  <c r="GE198" i="17"/>
  <c r="GE277" i="17"/>
  <c r="GE328" i="17"/>
  <c r="GE349" i="17"/>
  <c r="GE372" i="17"/>
  <c r="GE395" i="17"/>
  <c r="GE418" i="17"/>
  <c r="GE110" i="17"/>
  <c r="GE131" i="17"/>
  <c r="GE211" i="17"/>
  <c r="GE215" i="17"/>
  <c r="GE288" i="17"/>
  <c r="GE291" i="17"/>
  <c r="GE310" i="17"/>
  <c r="GE331" i="17"/>
  <c r="GE354" i="17"/>
  <c r="GE375" i="17"/>
  <c r="GE409" i="17"/>
  <c r="GE43" i="17"/>
  <c r="GE240" i="17"/>
  <c r="GE313" i="17"/>
  <c r="GE336" i="17"/>
  <c r="GE357" i="17"/>
  <c r="GE380" i="17"/>
  <c r="GE402" i="17"/>
  <c r="GE423" i="17"/>
  <c r="GE61" i="17"/>
  <c r="GE124" i="17"/>
  <c r="GE162" i="17"/>
  <c r="GE185" i="17"/>
  <c r="GE280" i="17"/>
  <c r="GE283" i="17"/>
  <c r="GE302" i="17"/>
  <c r="GE305" i="17"/>
  <c r="GE318" i="17"/>
  <c r="GE339" i="17"/>
  <c r="GE362" i="17"/>
  <c r="GE383" i="17"/>
  <c r="GE393" i="17"/>
  <c r="GE416" i="17"/>
  <c r="GE69" i="17"/>
  <c r="GE118" i="17"/>
  <c r="GE244" i="17"/>
  <c r="GE254" i="17"/>
  <c r="GE264" i="17"/>
  <c r="GE294" i="17"/>
  <c r="GE297" i="17"/>
  <c r="GE326" i="17"/>
  <c r="GE347" i="17"/>
  <c r="GE370" i="17"/>
  <c r="GE145" i="17"/>
  <c r="GE329" i="17"/>
  <c r="GE352" i="17"/>
  <c r="GE373" i="17"/>
  <c r="GE55" i="17"/>
  <c r="GE157" i="17"/>
  <c r="GE281" i="17"/>
  <c r="GE300" i="17"/>
  <c r="GE303" i="17"/>
  <c r="GE319" i="17"/>
  <c r="GE342" i="17"/>
  <c r="GE363" i="17"/>
  <c r="GE386" i="17"/>
  <c r="GE412" i="17"/>
  <c r="GE16" i="17"/>
  <c r="GE73" i="17"/>
  <c r="GE122" i="17"/>
  <c r="GE241" i="17"/>
  <c r="GE246" i="17"/>
  <c r="GE337" i="17"/>
  <c r="GE381" i="17"/>
  <c r="GE388" i="17"/>
  <c r="GE401" i="17"/>
  <c r="GE417" i="17"/>
  <c r="GE435" i="17"/>
  <c r="GE438" i="17"/>
  <c r="GE461" i="17"/>
  <c r="GE482" i="17"/>
  <c r="GE85" i="17"/>
  <c r="GE209" i="17"/>
  <c r="GE268" i="17"/>
  <c r="GE278" i="17"/>
  <c r="GE312" i="17"/>
  <c r="GE320" i="17"/>
  <c r="GE443" i="17"/>
  <c r="GE464" i="17"/>
  <c r="GE487" i="17"/>
  <c r="GE500" i="17"/>
  <c r="GE188" i="17"/>
  <c r="GE282" i="17"/>
  <c r="GE287" i="17"/>
  <c r="GE321" i="17"/>
  <c r="GE398" i="17"/>
  <c r="GE414" i="17"/>
  <c r="GE420" i="17"/>
  <c r="GE430" i="17"/>
  <c r="GE446" i="17"/>
  <c r="GE469" i="17"/>
  <c r="GE490" i="17"/>
  <c r="GE46" i="17"/>
  <c r="GE196" i="17"/>
  <c r="GE317" i="17"/>
  <c r="GE325" i="17"/>
  <c r="GE333" i="17"/>
  <c r="GE341" i="17"/>
  <c r="GE451" i="17"/>
  <c r="GE472" i="17"/>
  <c r="GE495" i="17"/>
  <c r="GE189" i="17"/>
  <c r="GE203" i="17"/>
  <c r="GE235" i="17"/>
  <c r="GE304" i="17"/>
  <c r="GE309" i="17"/>
  <c r="GE454" i="17"/>
  <c r="GE477" i="17"/>
  <c r="GE498" i="17"/>
  <c r="GE509" i="17"/>
  <c r="GE135" i="17"/>
  <c r="GE248" i="17"/>
  <c r="GE279" i="17"/>
  <c r="GE292" i="17"/>
  <c r="GE350" i="17"/>
  <c r="GE358" i="17"/>
  <c r="GE366" i="17"/>
  <c r="GE374" i="17"/>
  <c r="GE392" i="17"/>
  <c r="GE408" i="17"/>
  <c r="GE424" i="17"/>
  <c r="GE433" i="17"/>
  <c r="GE436" i="17"/>
  <c r="GE441" i="17"/>
  <c r="GE462" i="17"/>
  <c r="GE35" i="17"/>
  <c r="GE101" i="17"/>
  <c r="GE126" i="17"/>
  <c r="GE165" i="17"/>
  <c r="GE334" i="17"/>
  <c r="GE444" i="17"/>
  <c r="GE467" i="17"/>
  <c r="GE243" i="17"/>
  <c r="GE284" i="17"/>
  <c r="GE314" i="17"/>
  <c r="GE322" i="17"/>
  <c r="GE330" i="17"/>
  <c r="GE338" i="17"/>
  <c r="GE379" i="17"/>
  <c r="GE382" i="17"/>
  <c r="GE396" i="17"/>
  <c r="GE457" i="17"/>
  <c r="GE478" i="17"/>
  <c r="GE503" i="17"/>
  <c r="GE38" i="17"/>
  <c r="GE50" i="17"/>
  <c r="GE80" i="17"/>
  <c r="GE148" i="17"/>
  <c r="GE260" i="17"/>
  <c r="GE368" i="17"/>
  <c r="GE376" i="17"/>
  <c r="GE400" i="17"/>
  <c r="GE406" i="17"/>
  <c r="GE22" i="17"/>
  <c r="GE49" i="17"/>
  <c r="GE276" i="17"/>
  <c r="GE293" i="17"/>
  <c r="GE308" i="17"/>
  <c r="GE385" i="17"/>
  <c r="GE391" i="17"/>
  <c r="GE428" i="17"/>
  <c r="GE449" i="17"/>
  <c r="GE501" i="17"/>
  <c r="GE239" i="17"/>
  <c r="GE327" i="17"/>
  <c r="GE340" i="17"/>
  <c r="GE481" i="17"/>
  <c r="GE105" i="17"/>
  <c r="GE285" i="17"/>
  <c r="GE316" i="17"/>
  <c r="GE345" i="17"/>
  <c r="GE359" i="17"/>
  <c r="GE504" i="17"/>
  <c r="GE450" i="17"/>
  <c r="GE508" i="17"/>
  <c r="GE128" i="17"/>
  <c r="GE183" i="17"/>
  <c r="GE199" i="17"/>
  <c r="GE324" i="17"/>
  <c r="GE473" i="17"/>
  <c r="GE419" i="17"/>
  <c r="GE442" i="17"/>
  <c r="GE466" i="17"/>
  <c r="GE106" i="17"/>
  <c r="GE413" i="17"/>
  <c r="GE437" i="17"/>
  <c r="GE445" i="17"/>
  <c r="GE453" i="17"/>
  <c r="GE470" i="17"/>
  <c r="GE484" i="17"/>
  <c r="GE491" i="17"/>
  <c r="GE458" i="17"/>
  <c r="GE355" i="17"/>
  <c r="GE166" i="17"/>
  <c r="GE286" i="17"/>
  <c r="GE360" i="17"/>
  <c r="GE397" i="17"/>
  <c r="GE403" i="17"/>
  <c r="GE488" i="17"/>
  <c r="GE200" i="17"/>
  <c r="GE311" i="17"/>
  <c r="GE332" i="17"/>
  <c r="GE353" i="17"/>
  <c r="GE505" i="17"/>
  <c r="GE56" i="17"/>
  <c r="GE108" i="17"/>
  <c r="GE474" i="17"/>
  <c r="GE270" i="17"/>
  <c r="GE295" i="17"/>
  <c r="GE387" i="17"/>
  <c r="GE429" i="17"/>
  <c r="GE434" i="17"/>
  <c r="GE399" i="17"/>
  <c r="GE496" i="17"/>
  <c r="GE335" i="17"/>
  <c r="GE459" i="17"/>
  <c r="GE64" i="17"/>
  <c r="GE348" i="17"/>
  <c r="GE405" i="17"/>
  <c r="GE439" i="17"/>
  <c r="GE447" i="17"/>
  <c r="GE455" i="17"/>
  <c r="GE463" i="17"/>
  <c r="GE140" i="17"/>
  <c r="GE378" i="17"/>
  <c r="GE426" i="17"/>
  <c r="GE493" i="17"/>
  <c r="GE506" i="17"/>
  <c r="GE479" i="17"/>
  <c r="GE494" i="17"/>
  <c r="GE289" i="17"/>
  <c r="GE306" i="17"/>
  <c r="GE456" i="17"/>
  <c r="GE507" i="17"/>
  <c r="GE158" i="17"/>
  <c r="GE94" i="17"/>
  <c r="GE480" i="17"/>
  <c r="GE100" i="17"/>
  <c r="GE351" i="17"/>
  <c r="GE39" i="17"/>
  <c r="GE301" i="17"/>
  <c r="GE427" i="17"/>
  <c r="GE365" i="17"/>
  <c r="GE152" i="17"/>
  <c r="GE448" i="17"/>
  <c r="GE40" i="17"/>
  <c r="GE364" i="17"/>
  <c r="GE394" i="17"/>
  <c r="GE192" i="17"/>
  <c r="GE266" i="17"/>
  <c r="GE369" i="17"/>
  <c r="GE465" i="17"/>
  <c r="GE502" i="17"/>
  <c r="GE275" i="17"/>
  <c r="GE290" i="17"/>
  <c r="GE307" i="17"/>
  <c r="GE410" i="17"/>
  <c r="GE356" i="17"/>
  <c r="GE460" i="17"/>
  <c r="GE343" i="17"/>
  <c r="GE384" i="17"/>
  <c r="GE315" i="17"/>
  <c r="GE389" i="17"/>
  <c r="GE475" i="17"/>
  <c r="GE92" i="17"/>
  <c r="GE422" i="17"/>
  <c r="GE233" i="17"/>
  <c r="GE361" i="17"/>
  <c r="GE468" i="17"/>
  <c r="GE485" i="17"/>
  <c r="GE510" i="17"/>
  <c r="GE377" i="17"/>
  <c r="GE415" i="17"/>
  <c r="GE476" i="17"/>
  <c r="GE431" i="17"/>
  <c r="GE411" i="17"/>
  <c r="GE440" i="17"/>
  <c r="GE492" i="17"/>
  <c r="GE421" i="17"/>
  <c r="GE256" i="17"/>
  <c r="GE344" i="17"/>
  <c r="GE489" i="17"/>
  <c r="GE371" i="17"/>
  <c r="GE499" i="17"/>
  <c r="GE407" i="17"/>
  <c r="GE298" i="17"/>
  <c r="GE497" i="17"/>
  <c r="GE483" i="17"/>
  <c r="GE452" i="17"/>
  <c r="GE432" i="17"/>
  <c r="GE486" i="17"/>
  <c r="GE471" i="17"/>
  <c r="GE11" i="17"/>
  <c r="GD11" i="17"/>
  <c r="FE510" i="17"/>
  <c r="FE488" i="17"/>
  <c r="FE466" i="17"/>
  <c r="FE444" i="17"/>
  <c r="FE422" i="17"/>
  <c r="FE400" i="17"/>
  <c r="FE378" i="17"/>
  <c r="FE356" i="17"/>
  <c r="FE334" i="17"/>
  <c r="FE312" i="17"/>
  <c r="FE290" i="17"/>
  <c r="FE268" i="17"/>
  <c r="FE246" i="17"/>
  <c r="FE224" i="17"/>
  <c r="FE202" i="17"/>
  <c r="FE180" i="17"/>
  <c r="FE158" i="17"/>
  <c r="FE136" i="17"/>
  <c r="FE114" i="17"/>
  <c r="FE92" i="17"/>
  <c r="FE70" i="17"/>
  <c r="FE48" i="17"/>
  <c r="FE26" i="17"/>
  <c r="FE509" i="17"/>
  <c r="FE487" i="17"/>
  <c r="FE465" i="17"/>
  <c r="FE443" i="17"/>
  <c r="FE421" i="17"/>
  <c r="FE399" i="17"/>
  <c r="FE377" i="17"/>
  <c r="FE355" i="17"/>
  <c r="FE333" i="17"/>
  <c r="FE311" i="17"/>
  <c r="FE289" i="17"/>
  <c r="FE267" i="17"/>
  <c r="FE245" i="17"/>
  <c r="FE223" i="17"/>
  <c r="FE201" i="17"/>
  <c r="FE179" i="17"/>
  <c r="FE157" i="17"/>
  <c r="FE135" i="17"/>
  <c r="FE113" i="17"/>
  <c r="FE91" i="17"/>
  <c r="FE69" i="17"/>
  <c r="FE47" i="17"/>
  <c r="FE25" i="17"/>
  <c r="FE508" i="17"/>
  <c r="FE486" i="17"/>
  <c r="FE464" i="17"/>
  <c r="FE442" i="17"/>
  <c r="FE420" i="17"/>
  <c r="FE398" i="17"/>
  <c r="FE376" i="17"/>
  <c r="FE354" i="17"/>
  <c r="FE332" i="17"/>
  <c r="FE310" i="17"/>
  <c r="FE288" i="17"/>
  <c r="FE266" i="17"/>
  <c r="FE244" i="17"/>
  <c r="FE222" i="17"/>
  <c r="FE200" i="17"/>
  <c r="FE178" i="17"/>
  <c r="FE156" i="17"/>
  <c r="FE134" i="17"/>
  <c r="FE112" i="17"/>
  <c r="FE90" i="17"/>
  <c r="FE68" i="17"/>
  <c r="FE46" i="17"/>
  <c r="FE24" i="17"/>
  <c r="FE507" i="17"/>
  <c r="FE485" i="17"/>
  <c r="FE463" i="17"/>
  <c r="FE441" i="17"/>
  <c r="FE419" i="17"/>
  <c r="FE397" i="17"/>
  <c r="FE375" i="17"/>
  <c r="FE353" i="17"/>
  <c r="FE331" i="17"/>
  <c r="FE309" i="17"/>
  <c r="FE287" i="17"/>
  <c r="FE265" i="17"/>
  <c r="FE243" i="17"/>
  <c r="FE221" i="17"/>
  <c r="FE199" i="17"/>
  <c r="FE177" i="17"/>
  <c r="FE155" i="17"/>
  <c r="FE133" i="17"/>
  <c r="FE111" i="17"/>
  <c r="FE89" i="17"/>
  <c r="FE67" i="17"/>
  <c r="FE45" i="17"/>
  <c r="FE23" i="17"/>
  <c r="FE506" i="17"/>
  <c r="FE505" i="17"/>
  <c r="FE483" i="17"/>
  <c r="FE461" i="17"/>
  <c r="FE439" i="17"/>
  <c r="FE417" i="17"/>
  <c r="FE395" i="17"/>
  <c r="FE373" i="17"/>
  <c r="FE351" i="17"/>
  <c r="FE329" i="17"/>
  <c r="FE307" i="17"/>
  <c r="FE285" i="17"/>
  <c r="FE263" i="17"/>
  <c r="FE241" i="17"/>
  <c r="FE219" i="17"/>
  <c r="FE197" i="17"/>
  <c r="FE175" i="17"/>
  <c r="FE153" i="17"/>
  <c r="FE131" i="17"/>
  <c r="FE109" i="17"/>
  <c r="FE87" i="17"/>
  <c r="FE65" i="17"/>
  <c r="FE43" i="17"/>
  <c r="FE21" i="17"/>
  <c r="FE494" i="17"/>
  <c r="FE472" i="17"/>
  <c r="FE450" i="17"/>
  <c r="FE428" i="17"/>
  <c r="FE406" i="17"/>
  <c r="FE493" i="17"/>
  <c r="FE504" i="17"/>
  <c r="FE475" i="17"/>
  <c r="FE446" i="17"/>
  <c r="FE413" i="17"/>
  <c r="FE385" i="17"/>
  <c r="FE358" i="17"/>
  <c r="FE326" i="17"/>
  <c r="FE299" i="17"/>
  <c r="FE272" i="17"/>
  <c r="FE240" i="17"/>
  <c r="FE213" i="17"/>
  <c r="FE186" i="17"/>
  <c r="FE159" i="17"/>
  <c r="FE127" i="17"/>
  <c r="FE100" i="17"/>
  <c r="FE73" i="17"/>
  <c r="FE41" i="17"/>
  <c r="FE14" i="17"/>
  <c r="FE434" i="17"/>
  <c r="FE260" i="17"/>
  <c r="FE120" i="17"/>
  <c r="FE503" i="17"/>
  <c r="FE474" i="17"/>
  <c r="FE445" i="17"/>
  <c r="FE412" i="17"/>
  <c r="FE384" i="17"/>
  <c r="FE357" i="17"/>
  <c r="FE325" i="17"/>
  <c r="FE298" i="17"/>
  <c r="FE271" i="17"/>
  <c r="FE239" i="17"/>
  <c r="FE212" i="17"/>
  <c r="FE185" i="17"/>
  <c r="FE154" i="17"/>
  <c r="FE126" i="17"/>
  <c r="FE99" i="17"/>
  <c r="FE72" i="17"/>
  <c r="FE40" i="17"/>
  <c r="FE13" i="17"/>
  <c r="FE405" i="17"/>
  <c r="FE233" i="17"/>
  <c r="FE61" i="17"/>
  <c r="FE502" i="17"/>
  <c r="FE473" i="17"/>
  <c r="FE440" i="17"/>
  <c r="FE411" i="17"/>
  <c r="FE383" i="17"/>
  <c r="FE352" i="17"/>
  <c r="FE324" i="17"/>
  <c r="FE297" i="17"/>
  <c r="FE270" i="17"/>
  <c r="FE238" i="17"/>
  <c r="FE211" i="17"/>
  <c r="FE184" i="17"/>
  <c r="FE152" i="17"/>
  <c r="FE125" i="17"/>
  <c r="FE98" i="17"/>
  <c r="FE71" i="17"/>
  <c r="FE39" i="17"/>
  <c r="FE12" i="17"/>
  <c r="FE497" i="17"/>
  <c r="FE206" i="17"/>
  <c r="FE34" i="17"/>
  <c r="FE501" i="17"/>
  <c r="FE471" i="17"/>
  <c r="FE438" i="17"/>
  <c r="FE410" i="17"/>
  <c r="FE382" i="17"/>
  <c r="FE350" i="17"/>
  <c r="FE323" i="17"/>
  <c r="FE296" i="17"/>
  <c r="FE269" i="17"/>
  <c r="FE237" i="17"/>
  <c r="FE210" i="17"/>
  <c r="FE183" i="17"/>
  <c r="FE151" i="17"/>
  <c r="FE124" i="17"/>
  <c r="FE97" i="17"/>
  <c r="FE66" i="17"/>
  <c r="FE38" i="17"/>
  <c r="FE467" i="17"/>
  <c r="FE147" i="17"/>
  <c r="FE500" i="17"/>
  <c r="FE470" i="17"/>
  <c r="FE437" i="17"/>
  <c r="FE409" i="17"/>
  <c r="FE381" i="17"/>
  <c r="FE349" i="17"/>
  <c r="FE322" i="17"/>
  <c r="FE295" i="17"/>
  <c r="FE264" i="17"/>
  <c r="FE236" i="17"/>
  <c r="FE209" i="17"/>
  <c r="FE182" i="17"/>
  <c r="FE150" i="17"/>
  <c r="FE123" i="17"/>
  <c r="FE96" i="17"/>
  <c r="FE64" i="17"/>
  <c r="FE37" i="17"/>
  <c r="FE499" i="17"/>
  <c r="FE469" i="17"/>
  <c r="FE436" i="17"/>
  <c r="FE408" i="17"/>
  <c r="FE380" i="17"/>
  <c r="FE348" i="17"/>
  <c r="FE321" i="17"/>
  <c r="FE294" i="17"/>
  <c r="FE262" i="17"/>
  <c r="FE235" i="17"/>
  <c r="FE208" i="17"/>
  <c r="FE181" i="17"/>
  <c r="FE149" i="17"/>
  <c r="FE122" i="17"/>
  <c r="FE95" i="17"/>
  <c r="FE63" i="17"/>
  <c r="FE36" i="17"/>
  <c r="FE498" i="17"/>
  <c r="FE468" i="17"/>
  <c r="FE435" i="17"/>
  <c r="FE407" i="17"/>
  <c r="FE379" i="17"/>
  <c r="FE347" i="17"/>
  <c r="FE320" i="17"/>
  <c r="FE293" i="17"/>
  <c r="FE261" i="17"/>
  <c r="FE234" i="17"/>
  <c r="FE207" i="17"/>
  <c r="FE176" i="17"/>
  <c r="FE148" i="17"/>
  <c r="FE121" i="17"/>
  <c r="FE94" i="17"/>
  <c r="FE62" i="17"/>
  <c r="FE35" i="17"/>
  <c r="FE374" i="17"/>
  <c r="FE292" i="17"/>
  <c r="FE174" i="17"/>
  <c r="FE93" i="17"/>
  <c r="FE481" i="17"/>
  <c r="FE453" i="17"/>
  <c r="FE424" i="17"/>
  <c r="FE391" i="17"/>
  <c r="FE364" i="17"/>
  <c r="FE337" i="17"/>
  <c r="FE305" i="17"/>
  <c r="FE278" i="17"/>
  <c r="FE251" i="17"/>
  <c r="FE220" i="17"/>
  <c r="FE192" i="17"/>
  <c r="FE165" i="17"/>
  <c r="FE138" i="17"/>
  <c r="FE106" i="17"/>
  <c r="FE79" i="17"/>
  <c r="FE52" i="17"/>
  <c r="FE20" i="17"/>
  <c r="FE480" i="17"/>
  <c r="FE452" i="17"/>
  <c r="FE423" i="17"/>
  <c r="FE390" i="17"/>
  <c r="FE363" i="17"/>
  <c r="FE336" i="17"/>
  <c r="FE304" i="17"/>
  <c r="FE277" i="17"/>
  <c r="FE250" i="17"/>
  <c r="FE218" i="17"/>
  <c r="FE191" i="17"/>
  <c r="FE164" i="17"/>
  <c r="FE137" i="17"/>
  <c r="FE105" i="17"/>
  <c r="FE78" i="17"/>
  <c r="FE51" i="17"/>
  <c r="FE19" i="17"/>
  <c r="FE496" i="17"/>
  <c r="FE448" i="17"/>
  <c r="FE389" i="17"/>
  <c r="FE340" i="17"/>
  <c r="FE284" i="17"/>
  <c r="FE232" i="17"/>
  <c r="FE188" i="17"/>
  <c r="FE132" i="17"/>
  <c r="FE81" i="17"/>
  <c r="FE29" i="17"/>
  <c r="FE433" i="17"/>
  <c r="FE387" i="17"/>
  <c r="FE282" i="17"/>
  <c r="FE230" i="17"/>
  <c r="FE129" i="17"/>
  <c r="FE77" i="17"/>
  <c r="FE27" i="17"/>
  <c r="FE214" i="17"/>
  <c r="FE257" i="17"/>
  <c r="FE495" i="17"/>
  <c r="FE447" i="17"/>
  <c r="FE388" i="17"/>
  <c r="FE339" i="17"/>
  <c r="FE283" i="17"/>
  <c r="FE231" i="17"/>
  <c r="FE187" i="17"/>
  <c r="FE130" i="17"/>
  <c r="FE80" i="17"/>
  <c r="FE28" i="17"/>
  <c r="FE492" i="17"/>
  <c r="FE338" i="17"/>
  <c r="FE173" i="17"/>
  <c r="FE258" i="17"/>
  <c r="FE491" i="17"/>
  <c r="FE432" i="17"/>
  <c r="FE386" i="17"/>
  <c r="FE335" i="17"/>
  <c r="FE281" i="17"/>
  <c r="FE229" i="17"/>
  <c r="FE172" i="17"/>
  <c r="FE128" i="17"/>
  <c r="FE76" i="17"/>
  <c r="FE22" i="17"/>
  <c r="FE215" i="17"/>
  <c r="FE490" i="17"/>
  <c r="FE431" i="17"/>
  <c r="FE372" i="17"/>
  <c r="FE330" i="17"/>
  <c r="FE280" i="17"/>
  <c r="FE228" i="17"/>
  <c r="FE171" i="17"/>
  <c r="FE119" i="17"/>
  <c r="FE75" i="17"/>
  <c r="FE18" i="17"/>
  <c r="FE259" i="17"/>
  <c r="FE489" i="17"/>
  <c r="FE430" i="17"/>
  <c r="FE371" i="17"/>
  <c r="FE328" i="17"/>
  <c r="FE279" i="17"/>
  <c r="FE227" i="17"/>
  <c r="FE170" i="17"/>
  <c r="FE118" i="17"/>
  <c r="FE74" i="17"/>
  <c r="FE17" i="17"/>
  <c r="FE425" i="17"/>
  <c r="FE418" i="17"/>
  <c r="FE315" i="17"/>
  <c r="FE162" i="17"/>
  <c r="FE107" i="17"/>
  <c r="FE55" i="17"/>
  <c r="FE362" i="17"/>
  <c r="FE484" i="17"/>
  <c r="FE429" i="17"/>
  <c r="FE370" i="17"/>
  <c r="FE327" i="17"/>
  <c r="FE276" i="17"/>
  <c r="FE226" i="17"/>
  <c r="FE169" i="17"/>
  <c r="FE117" i="17"/>
  <c r="FE60" i="17"/>
  <c r="FE16" i="17"/>
  <c r="FE367" i="17"/>
  <c r="FE166" i="17"/>
  <c r="FE477" i="17"/>
  <c r="FE365" i="17"/>
  <c r="FE415" i="17"/>
  <c r="FE482" i="17"/>
  <c r="FE427" i="17"/>
  <c r="FE369" i="17"/>
  <c r="FE319" i="17"/>
  <c r="FE275" i="17"/>
  <c r="FE225" i="17"/>
  <c r="FE168" i="17"/>
  <c r="FE116" i="17"/>
  <c r="FE59" i="17"/>
  <c r="FE15" i="17"/>
  <c r="FE478" i="17"/>
  <c r="FE273" i="17"/>
  <c r="FE110" i="17"/>
  <c r="FE366" i="17"/>
  <c r="FE108" i="17"/>
  <c r="FE476" i="17"/>
  <c r="FE462" i="17"/>
  <c r="FE479" i="17"/>
  <c r="FE426" i="17"/>
  <c r="FE368" i="17"/>
  <c r="FE318" i="17"/>
  <c r="FE274" i="17"/>
  <c r="FE217" i="17"/>
  <c r="FE167" i="17"/>
  <c r="FE115" i="17"/>
  <c r="FE58" i="17"/>
  <c r="FE317" i="17"/>
  <c r="FE216" i="17"/>
  <c r="FE57" i="17"/>
  <c r="FE316" i="17"/>
  <c r="FE163" i="17"/>
  <c r="FE56" i="17"/>
  <c r="FE416" i="17"/>
  <c r="FE314" i="17"/>
  <c r="FE205" i="17"/>
  <c r="FE460" i="17"/>
  <c r="FE345" i="17"/>
  <c r="FE242" i="17"/>
  <c r="FE102" i="17"/>
  <c r="FE344" i="17"/>
  <c r="FE101" i="17"/>
  <c r="FE86" i="17"/>
  <c r="FE455" i="17"/>
  <c r="FE84" i="17"/>
  <c r="FE449" i="17"/>
  <c r="FE302" i="17"/>
  <c r="FE404" i="17"/>
  <c r="FE286" i="17"/>
  <c r="FE256" i="17"/>
  <c r="FE394" i="17"/>
  <c r="FE253" i="17"/>
  <c r="FE360" i="17"/>
  <c r="FE247" i="17"/>
  <c r="FE459" i="17"/>
  <c r="FE204" i="17"/>
  <c r="FE142" i="17"/>
  <c r="FE458" i="17"/>
  <c r="FE343" i="17"/>
  <c r="FE203" i="17"/>
  <c r="FE88" i="17"/>
  <c r="FE195" i="17"/>
  <c r="FE190" i="17"/>
  <c r="FE189" i="17"/>
  <c r="FE50" i="17"/>
  <c r="FE42" i="17"/>
  <c r="FE33" i="17"/>
  <c r="FE457" i="17"/>
  <c r="FE342" i="17"/>
  <c r="FE198" i="17"/>
  <c r="FE456" i="17"/>
  <c r="FE341" i="17"/>
  <c r="FE196" i="17"/>
  <c r="FE85" i="17"/>
  <c r="FE313" i="17"/>
  <c r="FE54" i="17"/>
  <c r="FE53" i="17"/>
  <c r="FE161" i="17"/>
  <c r="FE454" i="17"/>
  <c r="FE308" i="17"/>
  <c r="FE194" i="17"/>
  <c r="FE83" i="17"/>
  <c r="FE451" i="17"/>
  <c r="FE306" i="17"/>
  <c r="FE193" i="17"/>
  <c r="FE82" i="17"/>
  <c r="FE303" i="17"/>
  <c r="FE414" i="17"/>
  <c r="FE301" i="17"/>
  <c r="FE145" i="17"/>
  <c r="FE144" i="17"/>
  <c r="FE32" i="17"/>
  <c r="FE393" i="17"/>
  <c r="FE140" i="17"/>
  <c r="FE104" i="17"/>
  <c r="FE254" i="17"/>
  <c r="FE392" i="17"/>
  <c r="FE252" i="17"/>
  <c r="FE249" i="17"/>
  <c r="FE248" i="17"/>
  <c r="FE346" i="17"/>
  <c r="FE403" i="17"/>
  <c r="FE300" i="17"/>
  <c r="FE160" i="17"/>
  <c r="FE49" i="17"/>
  <c r="FE402" i="17"/>
  <c r="FE291" i="17"/>
  <c r="FE146" i="17"/>
  <c r="FE44" i="17"/>
  <c r="FE401" i="17"/>
  <c r="FE396" i="17"/>
  <c r="FE143" i="17"/>
  <c r="FE31" i="17"/>
  <c r="FE30" i="17"/>
  <c r="FE361" i="17"/>
  <c r="FE139" i="17"/>
  <c r="FE359" i="17"/>
  <c r="FE103" i="17"/>
  <c r="FE255" i="17"/>
  <c r="FE141" i="17"/>
  <c r="FD504" i="17"/>
  <c r="FD482" i="17"/>
  <c r="FD460" i="17"/>
  <c r="FD438" i="17"/>
  <c r="FD416" i="17"/>
  <c r="FD394" i="17"/>
  <c r="FD372" i="17"/>
  <c r="FD350" i="17"/>
  <c r="FD328" i="17"/>
  <c r="FD306" i="17"/>
  <c r="FD284" i="17"/>
  <c r="FD262" i="17"/>
  <c r="FD240" i="17"/>
  <c r="FD218" i="17"/>
  <c r="FD196" i="17"/>
  <c r="FD174" i="17"/>
  <c r="FD152" i="17"/>
  <c r="FD130" i="17"/>
  <c r="FD108" i="17"/>
  <c r="FD86" i="17"/>
  <c r="FD64" i="17"/>
  <c r="FD42" i="17"/>
  <c r="FD20" i="17"/>
  <c r="FD503" i="17"/>
  <c r="FD481" i="17"/>
  <c r="FD459" i="17"/>
  <c r="FD437" i="17"/>
  <c r="FD415" i="17"/>
  <c r="FD393" i="17"/>
  <c r="FD371" i="17"/>
  <c r="FD349" i="17"/>
  <c r="FD327" i="17"/>
  <c r="FD305" i="17"/>
  <c r="FD283" i="17"/>
  <c r="FD261" i="17"/>
  <c r="FD239" i="17"/>
  <c r="FD217" i="17"/>
  <c r="FD195" i="17"/>
  <c r="FD173" i="17"/>
  <c r="FD151" i="17"/>
  <c r="FD129" i="17"/>
  <c r="FD502" i="17"/>
  <c r="FD480" i="17"/>
  <c r="FD458" i="17"/>
  <c r="FD436" i="17"/>
  <c r="FD414" i="17"/>
  <c r="FD392" i="17"/>
  <c r="FD370" i="17"/>
  <c r="FD348" i="17"/>
  <c r="FD326" i="17"/>
  <c r="FD304" i="17"/>
  <c r="FD282" i="17"/>
  <c r="FD260" i="17"/>
  <c r="FD238" i="17"/>
  <c r="FD216" i="17"/>
  <c r="FD194" i="17"/>
  <c r="FD172" i="17"/>
  <c r="FD150" i="17"/>
  <c r="FD128" i="17"/>
  <c r="FD501" i="17"/>
  <c r="FD479" i="17"/>
  <c r="FD457" i="17"/>
  <c r="FD435" i="17"/>
  <c r="FD413" i="17"/>
  <c r="FD499" i="17"/>
  <c r="FD477" i="17"/>
  <c r="FD455" i="17"/>
  <c r="FD433" i="17"/>
  <c r="FD411" i="17"/>
  <c r="FD389" i="17"/>
  <c r="FD367" i="17"/>
  <c r="FD345" i="17"/>
  <c r="FD323" i="17"/>
  <c r="FD301" i="17"/>
  <c r="FD279" i="17"/>
  <c r="FD257" i="17"/>
  <c r="FD235" i="17"/>
  <c r="FD213" i="17"/>
  <c r="FD191" i="17"/>
  <c r="FD169" i="17"/>
  <c r="FD147" i="17"/>
  <c r="FD125" i="17"/>
  <c r="FD103" i="17"/>
  <c r="FD487" i="17"/>
  <c r="FD456" i="17"/>
  <c r="FD428" i="17"/>
  <c r="FD401" i="17"/>
  <c r="FD375" i="17"/>
  <c r="FD346" i="17"/>
  <c r="FD319" i="17"/>
  <c r="FD293" i="17"/>
  <c r="FD267" i="17"/>
  <c r="FD241" i="17"/>
  <c r="FD211" i="17"/>
  <c r="FD185" i="17"/>
  <c r="FD159" i="17"/>
  <c r="FD133" i="17"/>
  <c r="FD106" i="17"/>
  <c r="FD82" i="17"/>
  <c r="FD59" i="17"/>
  <c r="FD36" i="17"/>
  <c r="FD13" i="17"/>
  <c r="FD507" i="17"/>
  <c r="FD486" i="17"/>
  <c r="FD454" i="17"/>
  <c r="FD427" i="17"/>
  <c r="FD400" i="17"/>
  <c r="FD374" i="17"/>
  <c r="FD344" i="17"/>
  <c r="FD318" i="17"/>
  <c r="FD292" i="17"/>
  <c r="FD266" i="17"/>
  <c r="FD237" i="17"/>
  <c r="FD210" i="17"/>
  <c r="FD184" i="17"/>
  <c r="FD158" i="17"/>
  <c r="FD132" i="17"/>
  <c r="FD105" i="17"/>
  <c r="FD81" i="17"/>
  <c r="FD58" i="17"/>
  <c r="FD35" i="17"/>
  <c r="FD12" i="17"/>
  <c r="FD485" i="17"/>
  <c r="FD453" i="17"/>
  <c r="FD426" i="17"/>
  <c r="FD399" i="17"/>
  <c r="FD373" i="17"/>
  <c r="FD343" i="17"/>
  <c r="FD317" i="17"/>
  <c r="FD291" i="17"/>
  <c r="FD265" i="17"/>
  <c r="FD236" i="17"/>
  <c r="FD209" i="17"/>
  <c r="FD183" i="17"/>
  <c r="FD157" i="17"/>
  <c r="FD131" i="17"/>
  <c r="FD104" i="17"/>
  <c r="FD80" i="17"/>
  <c r="FD57" i="17"/>
  <c r="FD34" i="17"/>
  <c r="FD421" i="17"/>
  <c r="FD484" i="17"/>
  <c r="FD452" i="17"/>
  <c r="FD425" i="17"/>
  <c r="FD398" i="17"/>
  <c r="FD369" i="17"/>
  <c r="FD342" i="17"/>
  <c r="FD316" i="17"/>
  <c r="FD290" i="17"/>
  <c r="FD264" i="17"/>
  <c r="FD234" i="17"/>
  <c r="FD208" i="17"/>
  <c r="FD182" i="17"/>
  <c r="FD156" i="17"/>
  <c r="FD127" i="17"/>
  <c r="FD102" i="17"/>
  <c r="FD79" i="17"/>
  <c r="FD56" i="17"/>
  <c r="FD33" i="17"/>
  <c r="FD448" i="17"/>
  <c r="FD510" i="17"/>
  <c r="FD483" i="17"/>
  <c r="FD451" i="17"/>
  <c r="FD424" i="17"/>
  <c r="FD397" i="17"/>
  <c r="FD368" i="17"/>
  <c r="FD341" i="17"/>
  <c r="FD315" i="17"/>
  <c r="FD289" i="17"/>
  <c r="FD263" i="17"/>
  <c r="FD233" i="17"/>
  <c r="FD207" i="17"/>
  <c r="FD181" i="17"/>
  <c r="FD155" i="17"/>
  <c r="FD126" i="17"/>
  <c r="FD101" i="17"/>
  <c r="FD78" i="17"/>
  <c r="FD55" i="17"/>
  <c r="FD32" i="17"/>
  <c r="FD509" i="17"/>
  <c r="FD478" i="17"/>
  <c r="FD450" i="17"/>
  <c r="FD423" i="17"/>
  <c r="FD396" i="17"/>
  <c r="FD366" i="17"/>
  <c r="FD340" i="17"/>
  <c r="FD314" i="17"/>
  <c r="FD288" i="17"/>
  <c r="FD259" i="17"/>
  <c r="FD232" i="17"/>
  <c r="FD206" i="17"/>
  <c r="FD180" i="17"/>
  <c r="FD154" i="17"/>
  <c r="FD124" i="17"/>
  <c r="FD100" i="17"/>
  <c r="FD77" i="17"/>
  <c r="FD54" i="17"/>
  <c r="FD31" i="17"/>
  <c r="FD508" i="17"/>
  <c r="FD476" i="17"/>
  <c r="FD449" i="17"/>
  <c r="FD422" i="17"/>
  <c r="FD395" i="17"/>
  <c r="FD365" i="17"/>
  <c r="FD339" i="17"/>
  <c r="FD313" i="17"/>
  <c r="FD287" i="17"/>
  <c r="FD258" i="17"/>
  <c r="FD231" i="17"/>
  <c r="FD205" i="17"/>
  <c r="FD179" i="17"/>
  <c r="FD153" i="17"/>
  <c r="FD123" i="17"/>
  <c r="FD99" i="17"/>
  <c r="FD76" i="17"/>
  <c r="FD53" i="17"/>
  <c r="FD30" i="17"/>
  <c r="FD475" i="17"/>
  <c r="FD493" i="17"/>
  <c r="FD466" i="17"/>
  <c r="FD439" i="17"/>
  <c r="FD407" i="17"/>
  <c r="FD381" i="17"/>
  <c r="FD355" i="17"/>
  <c r="FD329" i="17"/>
  <c r="FD299" i="17"/>
  <c r="FD273" i="17"/>
  <c r="FD247" i="17"/>
  <c r="FD221" i="17"/>
  <c r="FD192" i="17"/>
  <c r="FD165" i="17"/>
  <c r="FD139" i="17"/>
  <c r="FD113" i="17"/>
  <c r="FD89" i="17"/>
  <c r="FD66" i="17"/>
  <c r="FD43" i="17"/>
  <c r="FD19" i="17"/>
  <c r="FD492" i="17"/>
  <c r="FD465" i="17"/>
  <c r="FD434" i="17"/>
  <c r="FD406" i="17"/>
  <c r="FD380" i="17"/>
  <c r="FD354" i="17"/>
  <c r="FD325" i="17"/>
  <c r="FD298" i="17"/>
  <c r="FD272" i="17"/>
  <c r="FD246" i="17"/>
  <c r="FD220" i="17"/>
  <c r="FD190" i="17"/>
  <c r="FD164" i="17"/>
  <c r="FD138" i="17"/>
  <c r="FD112" i="17"/>
  <c r="FD88" i="17"/>
  <c r="FD65" i="17"/>
  <c r="FD41" i="17"/>
  <c r="FD18" i="17"/>
  <c r="FD472" i="17"/>
  <c r="FD420" i="17"/>
  <c r="FD378" i="17"/>
  <c r="FD332" i="17"/>
  <c r="FD281" i="17"/>
  <c r="FD243" i="17"/>
  <c r="FD197" i="17"/>
  <c r="FD145" i="17"/>
  <c r="FD107" i="17"/>
  <c r="FD67" i="17"/>
  <c r="FD25" i="17"/>
  <c r="FD418" i="17"/>
  <c r="FD376" i="17"/>
  <c r="FD278" i="17"/>
  <c r="FD230" i="17"/>
  <c r="FD143" i="17"/>
  <c r="FD97" i="17"/>
  <c r="FD62" i="17"/>
  <c r="FD356" i="17"/>
  <c r="FD353" i="17"/>
  <c r="FD168" i="17"/>
  <c r="FD471" i="17"/>
  <c r="FD419" i="17"/>
  <c r="FD377" i="17"/>
  <c r="FD331" i="17"/>
  <c r="FD280" i="17"/>
  <c r="FD242" i="17"/>
  <c r="FD193" i="17"/>
  <c r="FD144" i="17"/>
  <c r="FD98" i="17"/>
  <c r="FD63" i="17"/>
  <c r="FD24" i="17"/>
  <c r="FD470" i="17"/>
  <c r="FD330" i="17"/>
  <c r="FD189" i="17"/>
  <c r="FD23" i="17"/>
  <c r="FD469" i="17"/>
  <c r="FD417" i="17"/>
  <c r="FD364" i="17"/>
  <c r="FD324" i="17"/>
  <c r="FD277" i="17"/>
  <c r="FD229" i="17"/>
  <c r="FD188" i="17"/>
  <c r="FD142" i="17"/>
  <c r="FD96" i="17"/>
  <c r="FD61" i="17"/>
  <c r="FD22" i="17"/>
  <c r="FD121" i="17"/>
  <c r="FD468" i="17"/>
  <c r="FD412" i="17"/>
  <c r="FD363" i="17"/>
  <c r="FD322" i="17"/>
  <c r="FD276" i="17"/>
  <c r="FD228" i="17"/>
  <c r="FD187" i="17"/>
  <c r="FD141" i="17"/>
  <c r="FD95" i="17"/>
  <c r="FD60" i="17"/>
  <c r="FD21" i="17"/>
  <c r="FD170" i="17"/>
  <c r="FD467" i="17"/>
  <c r="FD410" i="17"/>
  <c r="FD362" i="17"/>
  <c r="FD321" i="17"/>
  <c r="FD275" i="17"/>
  <c r="FD227" i="17"/>
  <c r="FD186" i="17"/>
  <c r="FD140" i="17"/>
  <c r="FD94" i="17"/>
  <c r="FD52" i="17"/>
  <c r="FD17" i="17"/>
  <c r="FD461" i="17"/>
  <c r="FD175" i="17"/>
  <c r="FD403" i="17"/>
  <c r="FD87" i="17"/>
  <c r="FD498" i="17"/>
  <c r="FD402" i="17"/>
  <c r="FD256" i="17"/>
  <c r="FD85" i="17"/>
  <c r="FD464" i="17"/>
  <c r="FD409" i="17"/>
  <c r="FD361" i="17"/>
  <c r="FD320" i="17"/>
  <c r="FD274" i="17"/>
  <c r="FD226" i="17"/>
  <c r="FD178" i="17"/>
  <c r="FD137" i="17"/>
  <c r="FD93" i="17"/>
  <c r="FD51" i="17"/>
  <c r="FD16" i="17"/>
  <c r="FD505" i="17"/>
  <c r="FD310" i="17"/>
  <c r="FD134" i="17"/>
  <c r="FD447" i="17"/>
  <c r="FD47" i="17"/>
  <c r="FD308" i="17"/>
  <c r="FD391" i="17"/>
  <c r="FD463" i="17"/>
  <c r="FD408" i="17"/>
  <c r="FD360" i="17"/>
  <c r="FD312" i="17"/>
  <c r="FD271" i="17"/>
  <c r="FD225" i="17"/>
  <c r="FD177" i="17"/>
  <c r="FD136" i="17"/>
  <c r="FD92" i="17"/>
  <c r="FD50" i="17"/>
  <c r="FD15" i="17"/>
  <c r="FD462" i="17"/>
  <c r="FD404" i="17"/>
  <c r="FD223" i="17"/>
  <c r="FD48" i="17"/>
  <c r="FD357" i="17"/>
  <c r="FD171" i="17"/>
  <c r="FD219" i="17"/>
  <c r="FD445" i="17"/>
  <c r="FD215" i="17"/>
  <c r="FD84" i="17"/>
  <c r="FD506" i="17"/>
  <c r="FD405" i="17"/>
  <c r="FD359" i="17"/>
  <c r="FD311" i="17"/>
  <c r="FD270" i="17"/>
  <c r="FD224" i="17"/>
  <c r="FD176" i="17"/>
  <c r="FD135" i="17"/>
  <c r="FD91" i="17"/>
  <c r="FD49" i="17"/>
  <c r="FD14" i="17"/>
  <c r="FD358" i="17"/>
  <c r="FD269" i="17"/>
  <c r="FD90" i="17"/>
  <c r="FD500" i="17"/>
  <c r="FD309" i="17"/>
  <c r="FD268" i="17"/>
  <c r="FD222" i="17"/>
  <c r="FD122" i="17"/>
  <c r="FD446" i="17"/>
  <c r="FD46" i="17"/>
  <c r="FD497" i="17"/>
  <c r="FD307" i="17"/>
  <c r="FD490" i="17"/>
  <c r="FD379" i="17"/>
  <c r="FD252" i="17"/>
  <c r="FD149" i="17"/>
  <c r="FD45" i="17"/>
  <c r="FD352" i="17"/>
  <c r="FD251" i="17"/>
  <c r="FD148" i="17"/>
  <c r="FD44" i="17"/>
  <c r="FD39" i="17"/>
  <c r="FD444" i="17"/>
  <c r="FD337" i="17"/>
  <c r="FD245" i="17"/>
  <c r="FD118" i="17"/>
  <c r="FD37" i="17"/>
  <c r="FD442" i="17"/>
  <c r="FD334" i="17"/>
  <c r="FD115" i="17"/>
  <c r="FD27" i="17"/>
  <c r="FD440" i="17"/>
  <c r="FD333" i="17"/>
  <c r="FD114" i="17"/>
  <c r="FD111" i="17"/>
  <c r="FD83" i="17"/>
  <c r="FD387" i="17"/>
  <c r="FD73" i="17"/>
  <c r="FD496" i="17"/>
  <c r="FD254" i="17"/>
  <c r="FD489" i="17"/>
  <c r="FD212" i="17"/>
  <c r="FD432" i="17"/>
  <c r="FD162" i="17"/>
  <c r="FD488" i="17"/>
  <c r="FD351" i="17"/>
  <c r="FD250" i="17"/>
  <c r="FD146" i="17"/>
  <c r="FD40" i="17"/>
  <c r="FD120" i="17"/>
  <c r="FD116" i="17"/>
  <c r="FD166" i="17"/>
  <c r="FD70" i="17"/>
  <c r="FD69" i="17"/>
  <c r="FD68" i="17"/>
  <c r="FD474" i="17"/>
  <c r="FD347" i="17"/>
  <c r="FD249" i="17"/>
  <c r="FD441" i="17"/>
  <c r="FD303" i="17"/>
  <c r="FD297" i="17"/>
  <c r="FD295" i="17"/>
  <c r="FD495" i="17"/>
  <c r="FD160" i="17"/>
  <c r="FD473" i="17"/>
  <c r="FD338" i="17"/>
  <c r="FD248" i="17"/>
  <c r="FD119" i="17"/>
  <c r="FD38" i="17"/>
  <c r="FD429" i="17"/>
  <c r="FD198" i="17"/>
  <c r="FD72" i="17"/>
  <c r="FD161" i="17"/>
  <c r="FD443" i="17"/>
  <c r="FD336" i="17"/>
  <c r="FD244" i="17"/>
  <c r="FD117" i="17"/>
  <c r="FD29" i="17"/>
  <c r="FD335" i="17"/>
  <c r="FD214" i="17"/>
  <c r="FD28" i="17"/>
  <c r="FD204" i="17"/>
  <c r="FD26" i="17"/>
  <c r="FD203" i="17"/>
  <c r="FD200" i="17"/>
  <c r="FD74" i="17"/>
  <c r="FD386" i="17"/>
  <c r="FD163" i="17"/>
  <c r="FD491" i="17"/>
  <c r="FD75" i="17"/>
  <c r="FD167" i="17"/>
  <c r="FD286" i="17"/>
  <c r="FD285" i="17"/>
  <c r="FD384" i="17"/>
  <c r="FD383" i="17"/>
  <c r="FD382" i="17"/>
  <c r="FD296" i="17"/>
  <c r="FD388" i="17"/>
  <c r="FD71" i="17"/>
  <c r="FD431" i="17"/>
  <c r="FD302" i="17"/>
  <c r="FD202" i="17"/>
  <c r="FD110" i="17"/>
  <c r="FD430" i="17"/>
  <c r="FD300" i="17"/>
  <c r="FD201" i="17"/>
  <c r="FD109" i="17"/>
  <c r="FD199" i="17"/>
  <c r="FD390" i="17"/>
  <c r="FD294" i="17"/>
  <c r="FD385" i="17"/>
  <c r="FD255" i="17"/>
  <c r="FD494" i="17"/>
  <c r="FD253" i="17"/>
  <c r="ES15" i="17"/>
  <c r="ES37" i="17"/>
  <c r="ES59" i="17"/>
  <c r="ES24" i="17"/>
  <c r="ES46" i="17"/>
  <c r="ES68" i="17"/>
  <c r="ES16" i="17"/>
  <c r="ES38" i="17"/>
  <c r="ES33" i="17"/>
  <c r="ES63" i="17"/>
  <c r="ES77" i="17"/>
  <c r="ES99" i="17"/>
  <c r="ES121" i="17"/>
  <c r="ES143" i="17"/>
  <c r="ES165" i="17"/>
  <c r="ES187" i="17"/>
  <c r="ES209" i="17"/>
  <c r="ES13" i="17"/>
  <c r="ES18" i="17"/>
  <c r="ES23" i="17"/>
  <c r="ES28" i="17"/>
  <c r="ES86" i="17"/>
  <c r="ES73" i="17"/>
  <c r="ES95" i="17"/>
  <c r="ES117" i="17"/>
  <c r="ES139" i="17"/>
  <c r="ES17" i="17"/>
  <c r="ES30" i="17"/>
  <c r="ES42" i="17"/>
  <c r="ES48" i="17"/>
  <c r="ES55" i="17"/>
  <c r="ES71" i="17"/>
  <c r="ES106" i="17"/>
  <c r="ES140" i="17"/>
  <c r="ES154" i="17"/>
  <c r="ES177" i="17"/>
  <c r="ES200" i="17"/>
  <c r="ES214" i="17"/>
  <c r="ES36" i="17"/>
  <c r="ES49" i="17"/>
  <c r="ES66" i="17"/>
  <c r="ES82" i="17"/>
  <c r="ES87" i="17"/>
  <c r="ES111" i="17"/>
  <c r="ES145" i="17"/>
  <c r="ES168" i="17"/>
  <c r="ES191" i="17"/>
  <c r="ES205" i="17"/>
  <c r="ES223" i="17"/>
  <c r="ES245" i="17"/>
  <c r="ES267" i="17"/>
  <c r="ES92" i="17"/>
  <c r="ES116" i="17"/>
  <c r="ES126" i="17"/>
  <c r="ES159" i="17"/>
  <c r="ES182" i="17"/>
  <c r="ES196" i="17"/>
  <c r="ES61" i="17"/>
  <c r="ES97" i="17"/>
  <c r="ES131" i="17"/>
  <c r="ES150" i="17"/>
  <c r="ES173" i="17"/>
  <c r="ES210" i="17"/>
  <c r="ES219" i="17"/>
  <c r="ES241" i="17"/>
  <c r="ES263" i="17"/>
  <c r="ES14" i="17"/>
  <c r="ES32" i="17"/>
  <c r="ES45" i="17"/>
  <c r="ES57" i="17"/>
  <c r="ES31" i="17"/>
  <c r="ES64" i="17"/>
  <c r="ES70" i="17"/>
  <c r="ES76" i="17"/>
  <c r="ES89" i="17"/>
  <c r="ES107" i="17"/>
  <c r="ES113" i="17"/>
  <c r="ES130" i="17"/>
  <c r="ES148" i="17"/>
  <c r="ES176" i="17"/>
  <c r="ES204" i="17"/>
  <c r="ES240" i="17"/>
  <c r="ES250" i="17"/>
  <c r="ES274" i="17"/>
  <c r="ES297" i="17"/>
  <c r="ES319" i="17"/>
  <c r="ES341" i="17"/>
  <c r="ES363" i="17"/>
  <c r="ES385" i="17"/>
  <c r="ES407" i="17"/>
  <c r="ES22" i="17"/>
  <c r="ES40" i="17"/>
  <c r="ES188" i="17"/>
  <c r="ES216" i="17"/>
  <c r="ES221" i="17"/>
  <c r="ES255" i="17"/>
  <c r="ES279" i="17"/>
  <c r="ES306" i="17"/>
  <c r="ES328" i="17"/>
  <c r="ES350" i="17"/>
  <c r="ES372" i="17"/>
  <c r="ES394" i="17"/>
  <c r="ES416" i="17"/>
  <c r="ES438" i="17"/>
  <c r="ES460" i="17"/>
  <c r="ES482" i="17"/>
  <c r="ES504" i="17"/>
  <c r="ES101" i="17"/>
  <c r="ES119" i="17"/>
  <c r="ES137" i="17"/>
  <c r="ES160" i="17"/>
  <c r="ES171" i="17"/>
  <c r="ES199" i="17"/>
  <c r="ES226" i="17"/>
  <c r="ES260" i="17"/>
  <c r="ES284" i="17"/>
  <c r="ES293" i="17"/>
  <c r="ES315" i="17"/>
  <c r="ES337" i="17"/>
  <c r="ES359" i="17"/>
  <c r="ES381" i="17"/>
  <c r="ES403" i="17"/>
  <c r="ES425" i="17"/>
  <c r="ES78" i="17"/>
  <c r="ES102" i="17"/>
  <c r="ES183" i="17"/>
  <c r="ES211" i="17"/>
  <c r="ES231" i="17"/>
  <c r="ES265" i="17"/>
  <c r="ES302" i="17"/>
  <c r="ES324" i="17"/>
  <c r="ES346" i="17"/>
  <c r="ES368" i="17"/>
  <c r="ES390" i="17"/>
  <c r="ES412" i="17"/>
  <c r="ES434" i="17"/>
  <c r="ES456" i="17"/>
  <c r="ES478" i="17"/>
  <c r="ES500" i="17"/>
  <c r="ES26" i="17"/>
  <c r="ES44" i="17"/>
  <c r="ES52" i="17"/>
  <c r="ES115" i="17"/>
  <c r="ES133" i="17"/>
  <c r="ES179" i="17"/>
  <c r="ES207" i="17"/>
  <c r="ES228" i="17"/>
  <c r="ES252" i="17"/>
  <c r="ES299" i="17"/>
  <c r="ES321" i="17"/>
  <c r="ES35" i="17"/>
  <c r="ES60" i="17"/>
  <c r="ES67" i="17"/>
  <c r="ES98" i="17"/>
  <c r="ES104" i="17"/>
  <c r="ES122" i="17"/>
  <c r="ES151" i="17"/>
  <c r="ES162" i="17"/>
  <c r="ES190" i="17"/>
  <c r="ES218" i="17"/>
  <c r="ES233" i="17"/>
  <c r="ES257" i="17"/>
  <c r="ES286" i="17"/>
  <c r="ES308" i="17"/>
  <c r="ES93" i="17"/>
  <c r="ES141" i="17"/>
  <c r="ES149" i="17"/>
  <c r="ES166" i="17"/>
  <c r="ES206" i="17"/>
  <c r="ES213" i="17"/>
  <c r="ES227" i="17"/>
  <c r="ES247" i="17"/>
  <c r="ES334" i="17"/>
  <c r="ES366" i="17"/>
  <c r="ES398" i="17"/>
  <c r="ES404" i="17"/>
  <c r="ES445" i="17"/>
  <c r="ES479" i="17"/>
  <c r="ES503" i="17"/>
  <c r="ES25" i="17"/>
  <c r="ES234" i="17"/>
  <c r="ES287" i="17"/>
  <c r="ES305" i="17"/>
  <c r="ES323" i="17"/>
  <c r="ES329" i="17"/>
  <c r="ES361" i="17"/>
  <c r="ES393" i="17"/>
  <c r="ES399" i="17"/>
  <c r="ES450" i="17"/>
  <c r="ES484" i="17"/>
  <c r="ES508" i="17"/>
  <c r="ES12" i="17"/>
  <c r="ES50" i="17"/>
  <c r="ES80" i="17"/>
  <c r="ES198" i="17"/>
  <c r="ES254" i="17"/>
  <c r="ES261" i="17"/>
  <c r="ES281" i="17"/>
  <c r="ES356" i="17"/>
  <c r="ES388" i="17"/>
  <c r="ES420" i="17"/>
  <c r="ES455" i="17"/>
  <c r="ES465" i="17"/>
  <c r="ES489" i="17"/>
  <c r="ES158" i="17"/>
  <c r="ES175" i="17"/>
  <c r="ES248" i="17"/>
  <c r="ES268" i="17"/>
  <c r="ES345" i="17"/>
  <c r="ES351" i="17"/>
  <c r="ES383" i="17"/>
  <c r="ES415" i="17"/>
  <c r="ES421" i="17"/>
  <c r="ES426" i="17"/>
  <c r="ES431" i="17"/>
  <c r="ES436" i="17"/>
  <c r="ES470" i="17"/>
  <c r="ES494" i="17"/>
  <c r="ES27" i="17"/>
  <c r="ES91" i="17"/>
  <c r="ES29" i="17"/>
  <c r="ES41" i="17"/>
  <c r="ES54" i="17"/>
  <c r="ES65" i="17"/>
  <c r="ES84" i="17"/>
  <c r="ES136" i="17"/>
  <c r="ES178" i="17"/>
  <c r="ES193" i="17"/>
  <c r="ES237" i="17"/>
  <c r="ES277" i="17"/>
  <c r="ES283" i="17"/>
  <c r="ES320" i="17"/>
  <c r="ES336" i="17"/>
  <c r="ES342" i="17"/>
  <c r="ES374" i="17"/>
  <c r="ES406" i="17"/>
  <c r="ES457" i="17"/>
  <c r="ES481" i="17"/>
  <c r="ES510" i="17"/>
  <c r="ES110" i="17"/>
  <c r="ES194" i="17"/>
  <c r="ES202" i="17"/>
  <c r="ES217" i="17"/>
  <c r="ES224" i="17"/>
  <c r="ES230" i="17"/>
  <c r="ES331" i="17"/>
  <c r="ES369" i="17"/>
  <c r="ES401" i="17"/>
  <c r="ES462" i="17"/>
  <c r="ES486" i="17"/>
  <c r="ES491" i="17"/>
  <c r="ES496" i="17"/>
  <c r="ES19" i="17"/>
  <c r="ES56" i="17"/>
  <c r="ES155" i="17"/>
  <c r="ES271" i="17"/>
  <c r="ES348" i="17"/>
  <c r="ES380" i="17"/>
  <c r="ES386" i="17"/>
  <c r="ES418" i="17"/>
  <c r="ES453" i="17"/>
  <c r="ES81" i="17"/>
  <c r="ES197" i="17"/>
  <c r="ES208" i="17"/>
  <c r="ES278" i="17"/>
  <c r="ES314" i="17"/>
  <c r="ES354" i="17"/>
  <c r="ES410" i="17"/>
  <c r="ES447" i="17"/>
  <c r="ES454" i="17"/>
  <c r="ES468" i="17"/>
  <c r="ES488" i="17"/>
  <c r="ES51" i="17"/>
  <c r="ES96" i="17"/>
  <c r="ES123" i="17"/>
  <c r="ES174" i="17"/>
  <c r="ES239" i="17"/>
  <c r="ES347" i="17"/>
  <c r="ES355" i="17"/>
  <c r="ES402" i="17"/>
  <c r="ES433" i="17"/>
  <c r="ES440" i="17"/>
  <c r="ES495" i="17"/>
  <c r="ES83" i="17"/>
  <c r="ES124" i="17"/>
  <c r="ES138" i="17"/>
  <c r="ES186" i="17"/>
  <c r="ES249" i="17"/>
  <c r="ES259" i="17"/>
  <c r="ES288" i="17"/>
  <c r="ES339" i="17"/>
  <c r="ES395" i="17"/>
  <c r="ES441" i="17"/>
  <c r="ES448" i="17"/>
  <c r="ES502" i="17"/>
  <c r="ES509" i="17"/>
  <c r="ES72" i="17"/>
  <c r="ES127" i="17"/>
  <c r="ES232" i="17"/>
  <c r="ES242" i="17"/>
  <c r="ES280" i="17"/>
  <c r="ES290" i="17"/>
  <c r="ES373" i="17"/>
  <c r="ES449" i="17"/>
  <c r="ES490" i="17"/>
  <c r="ES100" i="17"/>
  <c r="ES128" i="17"/>
  <c r="ES20" i="17"/>
  <c r="ES39" i="17"/>
  <c r="ES58" i="17"/>
  <c r="ES88" i="17"/>
  <c r="ES129" i="17"/>
  <c r="ES167" i="17"/>
  <c r="ES358" i="17"/>
  <c r="ES464" i="17"/>
  <c r="ES75" i="17"/>
  <c r="ES103" i="17"/>
  <c r="ES180" i="17"/>
  <c r="ES192" i="17"/>
  <c r="ES253" i="17"/>
  <c r="ES335" i="17"/>
  <c r="ES343" i="17"/>
  <c r="ES382" i="17"/>
  <c r="ES458" i="17"/>
  <c r="ES485" i="17"/>
  <c r="ES505" i="17"/>
  <c r="ES146" i="17"/>
  <c r="ES161" i="17"/>
  <c r="ES225" i="17"/>
  <c r="ES238" i="17"/>
  <c r="ES338" i="17"/>
  <c r="ES360" i="17"/>
  <c r="ES370" i="17"/>
  <c r="ES392" i="17"/>
  <c r="ES414" i="17"/>
  <c r="ES424" i="17"/>
  <c r="ES435" i="17"/>
  <c r="ES473" i="17"/>
  <c r="ES501" i="17"/>
  <c r="ES330" i="17"/>
  <c r="ES476" i="17"/>
  <c r="ES108" i="17"/>
  <c r="ES163" i="17"/>
  <c r="ES316" i="17"/>
  <c r="ES349" i="17"/>
  <c r="ES483" i="17"/>
  <c r="ES294" i="17"/>
  <c r="ES318" i="17"/>
  <c r="ES475" i="17"/>
  <c r="ES427" i="17"/>
  <c r="ES132" i="17"/>
  <c r="ES307" i="17"/>
  <c r="ES90" i="17"/>
  <c r="ES164" i="17"/>
  <c r="ES195" i="17"/>
  <c r="ES292" i="17"/>
  <c r="ES304" i="17"/>
  <c r="ES371" i="17"/>
  <c r="ES362" i="17"/>
  <c r="ES43" i="17"/>
  <c r="ES147" i="17"/>
  <c r="ES212" i="17"/>
  <c r="ES266" i="17"/>
  <c r="ES317" i="17"/>
  <c r="ES340" i="17"/>
  <c r="ES405" i="17"/>
  <c r="ES446" i="17"/>
  <c r="ES466" i="17"/>
  <c r="ES474" i="17"/>
  <c r="ES69" i="17"/>
  <c r="ES109" i="17"/>
  <c r="ES437" i="17"/>
  <c r="ES493" i="17"/>
  <c r="ES112" i="17"/>
  <c r="ES352" i="17"/>
  <c r="ES384" i="17"/>
  <c r="ES467" i="17"/>
  <c r="ES181" i="17"/>
  <c r="ES215" i="17"/>
  <c r="ES282" i="17"/>
  <c r="ES47" i="17"/>
  <c r="ES153" i="17"/>
  <c r="ES170" i="17"/>
  <c r="ES185" i="17"/>
  <c r="ES272" i="17"/>
  <c r="ES285" i="17"/>
  <c r="ES296" i="17"/>
  <c r="ES309" i="17"/>
  <c r="ES332" i="17"/>
  <c r="ES365" i="17"/>
  <c r="ES397" i="17"/>
  <c r="ES487" i="17"/>
  <c r="ES135" i="17"/>
  <c r="ES203" i="17"/>
  <c r="ES333" i="17"/>
  <c r="ES387" i="17"/>
  <c r="ES419" i="17"/>
  <c r="ES430" i="17"/>
  <c r="ES459" i="17"/>
  <c r="ES506" i="17"/>
  <c r="ES53" i="17"/>
  <c r="ES118" i="17"/>
  <c r="ES246" i="17"/>
  <c r="ES258" i="17"/>
  <c r="ES298" i="17"/>
  <c r="ES469" i="17"/>
  <c r="ES497" i="17"/>
  <c r="ES156" i="17"/>
  <c r="ES189" i="17"/>
  <c r="ES311" i="17"/>
  <c r="ES367" i="17"/>
  <c r="ES377" i="17"/>
  <c r="ES409" i="17"/>
  <c r="ES120" i="17"/>
  <c r="ES172" i="17"/>
  <c r="ES220" i="17"/>
  <c r="ES275" i="17"/>
  <c r="ES300" i="17"/>
  <c r="ES312" i="17"/>
  <c r="ES378" i="17"/>
  <c r="ES400" i="17"/>
  <c r="ES422" i="17"/>
  <c r="ES461" i="17"/>
  <c r="ES480" i="17"/>
  <c r="ES498" i="17"/>
  <c r="ES79" i="17"/>
  <c r="ES157" i="17"/>
  <c r="ES262" i="17"/>
  <c r="ES357" i="17"/>
  <c r="ES389" i="17"/>
  <c r="ES442" i="17"/>
  <c r="ES452" i="17"/>
  <c r="ES471" i="17"/>
  <c r="ES499" i="17"/>
  <c r="ES507" i="17"/>
  <c r="ES222" i="17"/>
  <c r="ES235" i="17"/>
  <c r="ES289" i="17"/>
  <c r="ES325" i="17"/>
  <c r="ES477" i="17"/>
  <c r="ES327" i="17"/>
  <c r="ES411" i="17"/>
  <c r="ES134" i="17"/>
  <c r="ES184" i="17"/>
  <c r="ES413" i="17"/>
  <c r="ES169" i="17"/>
  <c r="ES376" i="17"/>
  <c r="ES429" i="17"/>
  <c r="ES244" i="17"/>
  <c r="ES62" i="17"/>
  <c r="ES251" i="17"/>
  <c r="ES379" i="17"/>
  <c r="ES243" i="17"/>
  <c r="ES322" i="17"/>
  <c r="ES432" i="17"/>
  <c r="ES125" i="17"/>
  <c r="ES256" i="17"/>
  <c r="ES353" i="17"/>
  <c r="ES291" i="17"/>
  <c r="ES326" i="17"/>
  <c r="ES408" i="17"/>
  <c r="ES74" i="17"/>
  <c r="ES295" i="17"/>
  <c r="ES344" i="17"/>
  <c r="ES114" i="17"/>
  <c r="ES375" i="17"/>
  <c r="ES142" i="17"/>
  <c r="ES264" i="17"/>
  <c r="ES301" i="17"/>
  <c r="ES439" i="17"/>
  <c r="ES463" i="17"/>
  <c r="ES34" i="17"/>
  <c r="ES201" i="17"/>
  <c r="ES492" i="17"/>
  <c r="ES105" i="17"/>
  <c r="ES451" i="17"/>
  <c r="ES229" i="17"/>
  <c r="ES364" i="17"/>
  <c r="ES85" i="17"/>
  <c r="ES144" i="17"/>
  <c r="ES269" i="17"/>
  <c r="ES391" i="17"/>
  <c r="ES417" i="17"/>
  <c r="ES443" i="17"/>
  <c r="ES270" i="17"/>
  <c r="ES303" i="17"/>
  <c r="ES428" i="17"/>
  <c r="ES21" i="17"/>
  <c r="ES94" i="17"/>
  <c r="ES236" i="17"/>
  <c r="ES444" i="17"/>
  <c r="ES152" i="17"/>
  <c r="ES273" i="17"/>
  <c r="ES396" i="17"/>
  <c r="ES276" i="17"/>
  <c r="ES310" i="17"/>
  <c r="ES423" i="17"/>
  <c r="ES472" i="17"/>
  <c r="ES313" i="17"/>
  <c r="ET28" i="17"/>
  <c r="ET50" i="17"/>
  <c r="ET15" i="17"/>
  <c r="ET37" i="17"/>
  <c r="ET59" i="17"/>
  <c r="ET29" i="17"/>
  <c r="ET51" i="17"/>
  <c r="ET38" i="17"/>
  <c r="ET43" i="17"/>
  <c r="ET48" i="17"/>
  <c r="ET53" i="17"/>
  <c r="ET33" i="17"/>
  <c r="ET58" i="17"/>
  <c r="ET90" i="17"/>
  <c r="ET112" i="17"/>
  <c r="ET134" i="17"/>
  <c r="ET156" i="17"/>
  <c r="ET178" i="17"/>
  <c r="ET200" i="17"/>
  <c r="ET63" i="17"/>
  <c r="ET68" i="17"/>
  <c r="ET77" i="17"/>
  <c r="ET13" i="17"/>
  <c r="ET18" i="17"/>
  <c r="ET23" i="17"/>
  <c r="ET86" i="17"/>
  <c r="ET108" i="17"/>
  <c r="ET130" i="17"/>
  <c r="ET76" i="17"/>
  <c r="ET81" i="17"/>
  <c r="ET101" i="17"/>
  <c r="ET125" i="17"/>
  <c r="ET135" i="17"/>
  <c r="ET163" i="17"/>
  <c r="ET186" i="17"/>
  <c r="ET17" i="17"/>
  <c r="ET24" i="17"/>
  <c r="ET30" i="17"/>
  <c r="ET42" i="17"/>
  <c r="ET55" i="17"/>
  <c r="ET71" i="17"/>
  <c r="ET106" i="17"/>
  <c r="ET140" i="17"/>
  <c r="ET154" i="17"/>
  <c r="ET177" i="17"/>
  <c r="ET214" i="17"/>
  <c r="ET236" i="17"/>
  <c r="ET258" i="17"/>
  <c r="ET280" i="17"/>
  <c r="ET36" i="17"/>
  <c r="ET49" i="17"/>
  <c r="ET66" i="17"/>
  <c r="ET82" i="17"/>
  <c r="ET87" i="17"/>
  <c r="ET111" i="17"/>
  <c r="ET145" i="17"/>
  <c r="ET168" i="17"/>
  <c r="ET191" i="17"/>
  <c r="ET205" i="17"/>
  <c r="ET92" i="17"/>
  <c r="ET116" i="17"/>
  <c r="ET121" i="17"/>
  <c r="ET126" i="17"/>
  <c r="ET159" i="17"/>
  <c r="ET182" i="17"/>
  <c r="ET196" i="17"/>
  <c r="ET232" i="17"/>
  <c r="ET254" i="17"/>
  <c r="ET276" i="17"/>
  <c r="ET20" i="17"/>
  <c r="ET26" i="17"/>
  <c r="ET39" i="17"/>
  <c r="ET14" i="17"/>
  <c r="ET32" i="17"/>
  <c r="ET45" i="17"/>
  <c r="ET57" i="17"/>
  <c r="ET83" i="17"/>
  <c r="ET124" i="17"/>
  <c r="ET142" i="17"/>
  <c r="ET165" i="17"/>
  <c r="ET193" i="17"/>
  <c r="ET235" i="17"/>
  <c r="ET269" i="17"/>
  <c r="ET288" i="17"/>
  <c r="ET310" i="17"/>
  <c r="ET332" i="17"/>
  <c r="ET354" i="17"/>
  <c r="ET376" i="17"/>
  <c r="ET398" i="17"/>
  <c r="ET420" i="17"/>
  <c r="ET31" i="17"/>
  <c r="ET64" i="17"/>
  <c r="ET70" i="17"/>
  <c r="ET89" i="17"/>
  <c r="ET95" i="17"/>
  <c r="ET107" i="17"/>
  <c r="ET113" i="17"/>
  <c r="ET131" i="17"/>
  <c r="ET148" i="17"/>
  <c r="ET176" i="17"/>
  <c r="ET204" i="17"/>
  <c r="ET240" i="17"/>
  <c r="ET245" i="17"/>
  <c r="ET250" i="17"/>
  <c r="ET274" i="17"/>
  <c r="ET297" i="17"/>
  <c r="ET319" i="17"/>
  <c r="ET341" i="17"/>
  <c r="ET363" i="17"/>
  <c r="ET385" i="17"/>
  <c r="ET407" i="17"/>
  <c r="ET429" i="17"/>
  <c r="ET451" i="17"/>
  <c r="ET473" i="17"/>
  <c r="ET495" i="17"/>
  <c r="ET22" i="17"/>
  <c r="ET40" i="17"/>
  <c r="ET188" i="17"/>
  <c r="ET216" i="17"/>
  <c r="ET221" i="17"/>
  <c r="ET255" i="17"/>
  <c r="ET279" i="17"/>
  <c r="ET306" i="17"/>
  <c r="ET328" i="17"/>
  <c r="ET350" i="17"/>
  <c r="ET372" i="17"/>
  <c r="ET394" i="17"/>
  <c r="ET416" i="17"/>
  <c r="ET119" i="17"/>
  <c r="ET137" i="17"/>
  <c r="ET160" i="17"/>
  <c r="ET171" i="17"/>
  <c r="ET199" i="17"/>
  <c r="ET226" i="17"/>
  <c r="ET260" i="17"/>
  <c r="ET284" i="17"/>
  <c r="ET293" i="17"/>
  <c r="ET315" i="17"/>
  <c r="ET337" i="17"/>
  <c r="ET359" i="17"/>
  <c r="ET381" i="17"/>
  <c r="ET403" i="17"/>
  <c r="ET425" i="17"/>
  <c r="ET447" i="17"/>
  <c r="ET469" i="17"/>
  <c r="ET491" i="17"/>
  <c r="ET85" i="17"/>
  <c r="ET167" i="17"/>
  <c r="ET195" i="17"/>
  <c r="ET247" i="17"/>
  <c r="ET271" i="17"/>
  <c r="ET281" i="17"/>
  <c r="ET290" i="17"/>
  <c r="ET312" i="17"/>
  <c r="ET44" i="17"/>
  <c r="ET52" i="17"/>
  <c r="ET115" i="17"/>
  <c r="ET133" i="17"/>
  <c r="ET139" i="17"/>
  <c r="ET179" i="17"/>
  <c r="ET207" i="17"/>
  <c r="ET223" i="17"/>
  <c r="ET228" i="17"/>
  <c r="ET252" i="17"/>
  <c r="ET299" i="17"/>
  <c r="ET321" i="17"/>
  <c r="ET19" i="17"/>
  <c r="ET27" i="17"/>
  <c r="ET80" i="17"/>
  <c r="ET110" i="17"/>
  <c r="ET128" i="17"/>
  <c r="ET146" i="17"/>
  <c r="ET157" i="17"/>
  <c r="ET47" i="17"/>
  <c r="ET60" i="17"/>
  <c r="ET79" i="17"/>
  <c r="ET123" i="17"/>
  <c r="ET132" i="17"/>
  <c r="ET174" i="17"/>
  <c r="ET181" i="17"/>
  <c r="ET220" i="17"/>
  <c r="ET267" i="17"/>
  <c r="ET311" i="17"/>
  <c r="ET317" i="17"/>
  <c r="ET339" i="17"/>
  <c r="ET371" i="17"/>
  <c r="ET377" i="17"/>
  <c r="ET409" i="17"/>
  <c r="ET440" i="17"/>
  <c r="ET464" i="17"/>
  <c r="ET474" i="17"/>
  <c r="ET498" i="17"/>
  <c r="ET61" i="17"/>
  <c r="ET141" i="17"/>
  <c r="ET149" i="17"/>
  <c r="ET166" i="17"/>
  <c r="ET183" i="17"/>
  <c r="ET190" i="17"/>
  <c r="ET206" i="17"/>
  <c r="ET213" i="17"/>
  <c r="ET227" i="17"/>
  <c r="ET241" i="17"/>
  <c r="ET334" i="17"/>
  <c r="ET366" i="17"/>
  <c r="ET404" i="17"/>
  <c r="FH404" i="17" s="1"/>
  <c r="ET445" i="17"/>
  <c r="ET479" i="17"/>
  <c r="ET503" i="17"/>
  <c r="ET25" i="17"/>
  <c r="ET98" i="17"/>
  <c r="ET150" i="17"/>
  <c r="ET234" i="17"/>
  <c r="ET287" i="17"/>
  <c r="ET305" i="17"/>
  <c r="ET323" i="17"/>
  <c r="ET329" i="17"/>
  <c r="ET361" i="17"/>
  <c r="ET393" i="17"/>
  <c r="ET399" i="17"/>
  <c r="ET450" i="17"/>
  <c r="ET484" i="17"/>
  <c r="ET508" i="17"/>
  <c r="ET12" i="17"/>
  <c r="ET198" i="17"/>
  <c r="ET261" i="17"/>
  <c r="ET324" i="17"/>
  <c r="ET356" i="17"/>
  <c r="ET388" i="17"/>
  <c r="ET455" i="17"/>
  <c r="ET460" i="17"/>
  <c r="ET465" i="17"/>
  <c r="ET489" i="17"/>
  <c r="ET16" i="17"/>
  <c r="ET118" i="17"/>
  <c r="ET127" i="17"/>
  <c r="ET144" i="17"/>
  <c r="ET161" i="17"/>
  <c r="ET270" i="17"/>
  <c r="ET301" i="17"/>
  <c r="ET347" i="17"/>
  <c r="ET379" i="17"/>
  <c r="ET411" i="17"/>
  <c r="ET417" i="17"/>
  <c r="ET442" i="17"/>
  <c r="ET452" i="17"/>
  <c r="ET476" i="17"/>
  <c r="ET41" i="17"/>
  <c r="ET54" i="17"/>
  <c r="ET65" i="17"/>
  <c r="ET84" i="17"/>
  <c r="ET93" i="17"/>
  <c r="ET102" i="17"/>
  <c r="ET136" i="17"/>
  <c r="ET237" i="17"/>
  <c r="ET257" i="17"/>
  <c r="ET277" i="17"/>
  <c r="ET283" i="17"/>
  <c r="ET302" i="17"/>
  <c r="ET308" i="17"/>
  <c r="ET320" i="17"/>
  <c r="ET336" i="17"/>
  <c r="ET342" i="17"/>
  <c r="ET374" i="17"/>
  <c r="ET406" i="17"/>
  <c r="ET412" i="17"/>
  <c r="ET457" i="17"/>
  <c r="ET481" i="17"/>
  <c r="ET510" i="17"/>
  <c r="ET187" i="17"/>
  <c r="ET210" i="17"/>
  <c r="ET238" i="17"/>
  <c r="ET244" i="17"/>
  <c r="ET264" i="17"/>
  <c r="ET353" i="17"/>
  <c r="ET391" i="17"/>
  <c r="ET423" i="17"/>
  <c r="ET428" i="17"/>
  <c r="ET433" i="17"/>
  <c r="ET448" i="17"/>
  <c r="ET109" i="17"/>
  <c r="ET173" i="17"/>
  <c r="ET185" i="17"/>
  <c r="ET229" i="17"/>
  <c r="ET296" i="17"/>
  <c r="ET362" i="17"/>
  <c r="ET370" i="17"/>
  <c r="ET475" i="17"/>
  <c r="ET162" i="17"/>
  <c r="ET197" i="17"/>
  <c r="ET208" i="17"/>
  <c r="ET278" i="17"/>
  <c r="ET314" i="17"/>
  <c r="ET331" i="17"/>
  <c r="ET410" i="17"/>
  <c r="ET418" i="17"/>
  <c r="ET426" i="17"/>
  <c r="ET454" i="17"/>
  <c r="ET468" i="17"/>
  <c r="ET488" i="17"/>
  <c r="ET96" i="17"/>
  <c r="ET151" i="17"/>
  <c r="ET175" i="17"/>
  <c r="ET239" i="17"/>
  <c r="ET355" i="17"/>
  <c r="ET402" i="17"/>
  <c r="ET462" i="17"/>
  <c r="ET482" i="17"/>
  <c r="ET222" i="17"/>
  <c r="ET316" i="17"/>
  <c r="ET325" i="17"/>
  <c r="ET333" i="17"/>
  <c r="ET380" i="17"/>
  <c r="ET396" i="17"/>
  <c r="ET419" i="17"/>
  <c r="ET427" i="17"/>
  <c r="ET463" i="17"/>
  <c r="ET483" i="17"/>
  <c r="ET35" i="17"/>
  <c r="ET56" i="17"/>
  <c r="ET72" i="17"/>
  <c r="ET74" i="17"/>
  <c r="ET143" i="17"/>
  <c r="ET224" i="17"/>
  <c r="ET243" i="17"/>
  <c r="ET309" i="17"/>
  <c r="ET318" i="17"/>
  <c r="ET389" i="17"/>
  <c r="ET397" i="17"/>
  <c r="ET471" i="17"/>
  <c r="ET88" i="17"/>
  <c r="ET117" i="17"/>
  <c r="ET129" i="17"/>
  <c r="ET263" i="17"/>
  <c r="ET351" i="17"/>
  <c r="ET358" i="17"/>
  <c r="ET390" i="17"/>
  <c r="ET478" i="17"/>
  <c r="ET105" i="17"/>
  <c r="ET211" i="17"/>
  <c r="ET291" i="17"/>
  <c r="ET303" i="17"/>
  <c r="ET327" i="17"/>
  <c r="ET492" i="17"/>
  <c r="ET215" i="17"/>
  <c r="ET180" i="17"/>
  <c r="ET225" i="17"/>
  <c r="ET338" i="17"/>
  <c r="ET360" i="17"/>
  <c r="ET382" i="17"/>
  <c r="ET392" i="17"/>
  <c r="ET414" i="17"/>
  <c r="ET424" i="17"/>
  <c r="ET435" i="17"/>
  <c r="ET501" i="17"/>
  <c r="ET373" i="17"/>
  <c r="ET405" i="17"/>
  <c r="ET446" i="17"/>
  <c r="ET493" i="17"/>
  <c r="ET242" i="17"/>
  <c r="ET282" i="17"/>
  <c r="ET46" i="17"/>
  <c r="ET349" i="17"/>
  <c r="ET383" i="17"/>
  <c r="ET415" i="17"/>
  <c r="ET436" i="17"/>
  <c r="ET147" i="17"/>
  <c r="ET212" i="17"/>
  <c r="ET266" i="17"/>
  <c r="ET340" i="17"/>
  <c r="ET437" i="17"/>
  <c r="ET67" i="17"/>
  <c r="ET164" i="17"/>
  <c r="ET253" i="17"/>
  <c r="ET292" i="17"/>
  <c r="ET304" i="17"/>
  <c r="ET456" i="17"/>
  <c r="ET502" i="17"/>
  <c r="ET466" i="17"/>
  <c r="ET395" i="17"/>
  <c r="ET485" i="17"/>
  <c r="ET268" i="17"/>
  <c r="ET494" i="17"/>
  <c r="ET73" i="17"/>
  <c r="ET69" i="17"/>
  <c r="ET91" i="17"/>
  <c r="ET294" i="17"/>
  <c r="ET94" i="17"/>
  <c r="ET202" i="17"/>
  <c r="ET217" i="17"/>
  <c r="ET231" i="17"/>
  <c r="ET386" i="17"/>
  <c r="ET408" i="17"/>
  <c r="ET439" i="17"/>
  <c r="ET449" i="17"/>
  <c r="ET153" i="17"/>
  <c r="ET170" i="17"/>
  <c r="ET272" i="17"/>
  <c r="ET285" i="17"/>
  <c r="ET365" i="17"/>
  <c r="ET487" i="17"/>
  <c r="ET78" i="17"/>
  <c r="ET97" i="17"/>
  <c r="ET155" i="17"/>
  <c r="ET203" i="17"/>
  <c r="ET218" i="17"/>
  <c r="ET387" i="17"/>
  <c r="ET430" i="17"/>
  <c r="ET459" i="17"/>
  <c r="ET506" i="17"/>
  <c r="ET99" i="17"/>
  <c r="ET219" i="17"/>
  <c r="ET233" i="17"/>
  <c r="ET273" i="17"/>
  <c r="ET286" i="17"/>
  <c r="ET322" i="17"/>
  <c r="ET344" i="17"/>
  <c r="ET100" i="17"/>
  <c r="ET189" i="17"/>
  <c r="ET335" i="17"/>
  <c r="ET345" i="17"/>
  <c r="ET367" i="17"/>
  <c r="ET120" i="17"/>
  <c r="ET172" i="17"/>
  <c r="ET275" i="17"/>
  <c r="ET300" i="17"/>
  <c r="ET346" i="17"/>
  <c r="ET368" i="17"/>
  <c r="ET378" i="17"/>
  <c r="ET400" i="17"/>
  <c r="ET422" i="17"/>
  <c r="ET461" i="17"/>
  <c r="ET480" i="17"/>
  <c r="ET103" i="17"/>
  <c r="ET158" i="17"/>
  <c r="ET192" i="17"/>
  <c r="ET248" i="17"/>
  <c r="ET262" i="17"/>
  <c r="ET114" i="17"/>
  <c r="ET348" i="17"/>
  <c r="ET375" i="17"/>
  <c r="ET401" i="17"/>
  <c r="ET499" i="17"/>
  <c r="ET432" i="17"/>
  <c r="ET326" i="17"/>
  <c r="ET295" i="17"/>
  <c r="ET505" i="17"/>
  <c r="ET330" i="17"/>
  <c r="ET438" i="17"/>
  <c r="ET138" i="17"/>
  <c r="ET184" i="17"/>
  <c r="ET209" i="17"/>
  <c r="ET249" i="17"/>
  <c r="ET453" i="17"/>
  <c r="ET458" i="17"/>
  <c r="ET201" i="17"/>
  <c r="ET122" i="17"/>
  <c r="ET169" i="17"/>
  <c r="ET289" i="17"/>
  <c r="ET352" i="17"/>
  <c r="ET431" i="17"/>
  <c r="ET477" i="17"/>
  <c r="ET75" i="17"/>
  <c r="ET246" i="17"/>
  <c r="ET62" i="17"/>
  <c r="ET251" i="17"/>
  <c r="ET500" i="17"/>
  <c r="ET256" i="17"/>
  <c r="ET434" i="17"/>
  <c r="ET504" i="17"/>
  <c r="ET357" i="17"/>
  <c r="ET259" i="17"/>
  <c r="ET384" i="17"/>
  <c r="ET298" i="17"/>
  <c r="ET507" i="17"/>
  <c r="ET413" i="17"/>
  <c r="ET486" i="17"/>
  <c r="ET34" i="17"/>
  <c r="ET313" i="17"/>
  <c r="ET265" i="17"/>
  <c r="ET441" i="17"/>
  <c r="ET509" i="17"/>
  <c r="ET230" i="17"/>
  <c r="ET364" i="17"/>
  <c r="ET443" i="17"/>
  <c r="ET467" i="17"/>
  <c r="ET369" i="17"/>
  <c r="ET343" i="17"/>
  <c r="ET496" i="17"/>
  <c r="ET307" i="17"/>
  <c r="ET490" i="17"/>
  <c r="ET21" i="17"/>
  <c r="ET194" i="17"/>
  <c r="ET421" i="17"/>
  <c r="ET444" i="17"/>
  <c r="ET104" i="17"/>
  <c r="ET152" i="17"/>
  <c r="ET470" i="17"/>
  <c r="ET472" i="17"/>
  <c r="ET497" i="17"/>
  <c r="FF23" i="17"/>
  <c r="FF45" i="17"/>
  <c r="FF32" i="17"/>
  <c r="FF54" i="17"/>
  <c r="FF24" i="17"/>
  <c r="FF46" i="17"/>
  <c r="FF12" i="17"/>
  <c r="FF17" i="17"/>
  <c r="FF22" i="17"/>
  <c r="FF27" i="17"/>
  <c r="FF67" i="17"/>
  <c r="FF85" i="17"/>
  <c r="FF107" i="17"/>
  <c r="FF129" i="17"/>
  <c r="FF151" i="17"/>
  <c r="FF173" i="17"/>
  <c r="FF195" i="17"/>
  <c r="FF72" i="17"/>
  <c r="FF33" i="17"/>
  <c r="FF38" i="17"/>
  <c r="FF43" i="17"/>
  <c r="FF48" i="17"/>
  <c r="FF53" i="17"/>
  <c r="FF63" i="17"/>
  <c r="FF81" i="17"/>
  <c r="FF103" i="17"/>
  <c r="FF125" i="17"/>
  <c r="FF35" i="17"/>
  <c r="FF65" i="17"/>
  <c r="FF86" i="17"/>
  <c r="FF110" i="17"/>
  <c r="FF144" i="17"/>
  <c r="FF167" i="17"/>
  <c r="FF190" i="17"/>
  <c r="FF204" i="17"/>
  <c r="FF91" i="17"/>
  <c r="FF115" i="17"/>
  <c r="FF158" i="17"/>
  <c r="FF181" i="17"/>
  <c r="FF231" i="17"/>
  <c r="FF253" i="17"/>
  <c r="FF275" i="17"/>
  <c r="FF60" i="17"/>
  <c r="FF96" i="17"/>
  <c r="FF120" i="17"/>
  <c r="FF130" i="17"/>
  <c r="FF149" i="17"/>
  <c r="FF172" i="17"/>
  <c r="FF209" i="17"/>
  <c r="FF218" i="17"/>
  <c r="FF42" i="17"/>
  <c r="FF76" i="17"/>
  <c r="FF101" i="17"/>
  <c r="FF135" i="17"/>
  <c r="FF163" i="17"/>
  <c r="FF186" i="17"/>
  <c r="FF200" i="17"/>
  <c r="FF227" i="17"/>
  <c r="FF249" i="17"/>
  <c r="FF271" i="17"/>
  <c r="FF13" i="17"/>
  <c r="FF21" i="17"/>
  <c r="FF39" i="17"/>
  <c r="FF94" i="17"/>
  <c r="FF187" i="17"/>
  <c r="FF215" i="17"/>
  <c r="FF220" i="17"/>
  <c r="FF244" i="17"/>
  <c r="FF254" i="17"/>
  <c r="FF278" i="17"/>
  <c r="FF305" i="17"/>
  <c r="FF327" i="17"/>
  <c r="FF349" i="17"/>
  <c r="FF371" i="17"/>
  <c r="FF393" i="17"/>
  <c r="FF415" i="17"/>
  <c r="FF100" i="17"/>
  <c r="FF118" i="17"/>
  <c r="FF136" i="17"/>
  <c r="FF159" i="17"/>
  <c r="FF170" i="17"/>
  <c r="FF198" i="17"/>
  <c r="FF225" i="17"/>
  <c r="FF259" i="17"/>
  <c r="FF283" i="17"/>
  <c r="FF292" i="17"/>
  <c r="FF314" i="17"/>
  <c r="FF336" i="17"/>
  <c r="FF358" i="17"/>
  <c r="FF380" i="17"/>
  <c r="FF402" i="17"/>
  <c r="FF424" i="17"/>
  <c r="FF446" i="17"/>
  <c r="FF468" i="17"/>
  <c r="FF490" i="17"/>
  <c r="FF47" i="17"/>
  <c r="FF56" i="17"/>
  <c r="FF77" i="17"/>
  <c r="FF153" i="17"/>
  <c r="FF182" i="17"/>
  <c r="FF210" i="17"/>
  <c r="FF230" i="17"/>
  <c r="FF264" i="17"/>
  <c r="FF301" i="17"/>
  <c r="FF323" i="17"/>
  <c r="FF345" i="17"/>
  <c r="FF367" i="17"/>
  <c r="FF389" i="17"/>
  <c r="FF411" i="17"/>
  <c r="FF433" i="17"/>
  <c r="FF14" i="17"/>
  <c r="FF83" i="17"/>
  <c r="FF124" i="17"/>
  <c r="FF142" i="17"/>
  <c r="FF154" i="17"/>
  <c r="FF165" i="17"/>
  <c r="FF193" i="17"/>
  <c r="FF235" i="17"/>
  <c r="FF240" i="17"/>
  <c r="FF245" i="17"/>
  <c r="FF269" i="17"/>
  <c r="FF288" i="17"/>
  <c r="FF310" i="17"/>
  <c r="FF332" i="17"/>
  <c r="FF354" i="17"/>
  <c r="FF376" i="17"/>
  <c r="FF398" i="17"/>
  <c r="FF420" i="17"/>
  <c r="FF442" i="17"/>
  <c r="FF464" i="17"/>
  <c r="FF486" i="17"/>
  <c r="FF16" i="17"/>
  <c r="FF34" i="17"/>
  <c r="FF59" i="17"/>
  <c r="FF66" i="17"/>
  <c r="FF97" i="17"/>
  <c r="FF121" i="17"/>
  <c r="FF138" i="17"/>
  <c r="FF150" i="17"/>
  <c r="FF161" i="17"/>
  <c r="FF189" i="17"/>
  <c r="FF217" i="17"/>
  <c r="FF222" i="17"/>
  <c r="FF232" i="17"/>
  <c r="FF256" i="17"/>
  <c r="FF285" i="17"/>
  <c r="FF307" i="17"/>
  <c r="FF73" i="17"/>
  <c r="FF201" i="17"/>
  <c r="FF237" i="17"/>
  <c r="FF261" i="17"/>
  <c r="FF294" i="17"/>
  <c r="FF316" i="17"/>
  <c r="FF44" i="17"/>
  <c r="FF52" i="17"/>
  <c r="FF116" i="17"/>
  <c r="FF133" i="17"/>
  <c r="FF139" i="17"/>
  <c r="FF168" i="17"/>
  <c r="FF179" i="17"/>
  <c r="FF233" i="17"/>
  <c r="FF239" i="17"/>
  <c r="FF286" i="17"/>
  <c r="FF298" i="17"/>
  <c r="FF304" i="17"/>
  <c r="FF322" i="17"/>
  <c r="FF328" i="17"/>
  <c r="FF360" i="17"/>
  <c r="FF392" i="17"/>
  <c r="FF449" i="17"/>
  <c r="FF483" i="17"/>
  <c r="FF507" i="17"/>
  <c r="FF49" i="17"/>
  <c r="FF69" i="17"/>
  <c r="FF79" i="17"/>
  <c r="FF197" i="17"/>
  <c r="FF260" i="17"/>
  <c r="FF280" i="17"/>
  <c r="FF355" i="17"/>
  <c r="FF387" i="17"/>
  <c r="FF419" i="17"/>
  <c r="FF454" i="17"/>
  <c r="FF488" i="17"/>
  <c r="FF36" i="17"/>
  <c r="FF70" i="17"/>
  <c r="FF88" i="17"/>
  <c r="FF105" i="17"/>
  <c r="FF114" i="17"/>
  <c r="FF157" i="17"/>
  <c r="FF174" i="17"/>
  <c r="FF247" i="17"/>
  <c r="FF267" i="17"/>
  <c r="FF273" i="17"/>
  <c r="FF344" i="17"/>
  <c r="FF350" i="17"/>
  <c r="FF382" i="17"/>
  <c r="FF414" i="17"/>
  <c r="FF425" i="17"/>
  <c r="FF430" i="17"/>
  <c r="FF435" i="17"/>
  <c r="FF459" i="17"/>
  <c r="FF469" i="17"/>
  <c r="FF493" i="17"/>
  <c r="FF61" i="17"/>
  <c r="FF71" i="17"/>
  <c r="FF89" i="17"/>
  <c r="FF106" i="17"/>
  <c r="FF123" i="17"/>
  <c r="FF132" i="17"/>
  <c r="FF213" i="17"/>
  <c r="FF274" i="17"/>
  <c r="FF293" i="17"/>
  <c r="FF299" i="17"/>
  <c r="FF311" i="17"/>
  <c r="FF317" i="17"/>
  <c r="FF339" i="17"/>
  <c r="FF377" i="17"/>
  <c r="FF409" i="17"/>
  <c r="FF440" i="17"/>
  <c r="FF474" i="17"/>
  <c r="FF498" i="17"/>
  <c r="FF99" i="17"/>
  <c r="FF108" i="17"/>
  <c r="FF92" i="17"/>
  <c r="FF109" i="17"/>
  <c r="FF216" i="17"/>
  <c r="FF223" i="17"/>
  <c r="FF229" i="17"/>
  <c r="FF330" i="17"/>
  <c r="FF362" i="17"/>
  <c r="FF368" i="17"/>
  <c r="FF400" i="17"/>
  <c r="FF461" i="17"/>
  <c r="FF485" i="17"/>
  <c r="FF495" i="17"/>
  <c r="FF74" i="17"/>
  <c r="FF127" i="17"/>
  <c r="FF152" i="17"/>
  <c r="FF169" i="17"/>
  <c r="FF250" i="17"/>
  <c r="FF289" i="17"/>
  <c r="FF295" i="17"/>
  <c r="FF313" i="17"/>
  <c r="FF325" i="17"/>
  <c r="FF357" i="17"/>
  <c r="FF363" i="17"/>
  <c r="FF395" i="17"/>
  <c r="FF466" i="17"/>
  <c r="FF500" i="17"/>
  <c r="FF30" i="17"/>
  <c r="FF84" i="17"/>
  <c r="FF93" i="17"/>
  <c r="FF102" i="17"/>
  <c r="FF119" i="17"/>
  <c r="FF257" i="17"/>
  <c r="FF277" i="17"/>
  <c r="FF284" i="17"/>
  <c r="FF290" i="17"/>
  <c r="FF302" i="17"/>
  <c r="FF308" i="17"/>
  <c r="FF320" i="17"/>
  <c r="FF342" i="17"/>
  <c r="FF374" i="17"/>
  <c r="FF406" i="17"/>
  <c r="FF412" i="17"/>
  <c r="FF457" i="17"/>
  <c r="FF29" i="17"/>
  <c r="FF50" i="17"/>
  <c r="FF95" i="17"/>
  <c r="FF122" i="17"/>
  <c r="FF148" i="17"/>
  <c r="FF238" i="17"/>
  <c r="FF346" i="17"/>
  <c r="FF401" i="17"/>
  <c r="FF417" i="17"/>
  <c r="FF432" i="17"/>
  <c r="FF439" i="17"/>
  <c r="FF494" i="17"/>
  <c r="FF31" i="17"/>
  <c r="FF82" i="17"/>
  <c r="FF137" i="17"/>
  <c r="FF185" i="17"/>
  <c r="FF248" i="17"/>
  <c r="FF258" i="17"/>
  <c r="FF287" i="17"/>
  <c r="FF338" i="17"/>
  <c r="FF394" i="17"/>
  <c r="FF447" i="17"/>
  <c r="FF481" i="17"/>
  <c r="FF501" i="17"/>
  <c r="FF508" i="17"/>
  <c r="FF51" i="17"/>
  <c r="FF68" i="17"/>
  <c r="FF162" i="17"/>
  <c r="FF208" i="17"/>
  <c r="FF219" i="17"/>
  <c r="FF268" i="17"/>
  <c r="FF296" i="17"/>
  <c r="FF378" i="17"/>
  <c r="FF386" i="17"/>
  <c r="FF15" i="17"/>
  <c r="FF55" i="17"/>
  <c r="FF112" i="17"/>
  <c r="FF176" i="17"/>
  <c r="FF188" i="17"/>
  <c r="FF199" i="17"/>
  <c r="FF270" i="17"/>
  <c r="FF356" i="17"/>
  <c r="FF364" i="17"/>
  <c r="FF403" i="17"/>
  <c r="FF434" i="17"/>
  <c r="FF441" i="17"/>
  <c r="FF476" i="17"/>
  <c r="FF496" i="17"/>
  <c r="FF502" i="17"/>
  <c r="FF509" i="17"/>
  <c r="FF113" i="17"/>
  <c r="FF191" i="17"/>
  <c r="FF212" i="17"/>
  <c r="FF252" i="17"/>
  <c r="FF262" i="17"/>
  <c r="FF334" i="17"/>
  <c r="FF373" i="17"/>
  <c r="FF381" i="17"/>
  <c r="FF477" i="17"/>
  <c r="FF484" i="17"/>
  <c r="FF504" i="17"/>
  <c r="FF20" i="17"/>
  <c r="FF58" i="17"/>
  <c r="FF202" i="17"/>
  <c r="FF214" i="17"/>
  <c r="FF243" i="17"/>
  <c r="FF272" i="17"/>
  <c r="FF326" i="17"/>
  <c r="FF365" i="17"/>
  <c r="FF421" i="17"/>
  <c r="FF428" i="17"/>
  <c r="FF443" i="17"/>
  <c r="FF450" i="17"/>
  <c r="FF471" i="17"/>
  <c r="FF491" i="17"/>
  <c r="FF497" i="17"/>
  <c r="FF37" i="17"/>
  <c r="FF64" i="17"/>
  <c r="FF126" i="17"/>
  <c r="FF178" i="17"/>
  <c r="FF251" i="17"/>
  <c r="FF315" i="17"/>
  <c r="FF348" i="17"/>
  <c r="FF453" i="17"/>
  <c r="FF463" i="17"/>
  <c r="FF482" i="17"/>
  <c r="FF361" i="17"/>
  <c r="FF40" i="17"/>
  <c r="FF87" i="17"/>
  <c r="FF194" i="17"/>
  <c r="FF291" i="17"/>
  <c r="FF303" i="17"/>
  <c r="FF370" i="17"/>
  <c r="FF444" i="17"/>
  <c r="FF241" i="17"/>
  <c r="FF306" i="17"/>
  <c r="FF351" i="17"/>
  <c r="FF383" i="17"/>
  <c r="FF405" i="17"/>
  <c r="FF456" i="17"/>
  <c r="FF475" i="17"/>
  <c r="FF18" i="17"/>
  <c r="FF166" i="17"/>
  <c r="FF340" i="17"/>
  <c r="FF427" i="17"/>
  <c r="FF503" i="17"/>
  <c r="FF41" i="17"/>
  <c r="FF128" i="17"/>
  <c r="FF146" i="17"/>
  <c r="FF211" i="17"/>
  <c r="FF265" i="17"/>
  <c r="FF404" i="17"/>
  <c r="FF445" i="17"/>
  <c r="FF455" i="17"/>
  <c r="FF465" i="17"/>
  <c r="FF473" i="17"/>
  <c r="FF510" i="17"/>
  <c r="FF90" i="17"/>
  <c r="FF426" i="17"/>
  <c r="FF266" i="17"/>
  <c r="FF255" i="17"/>
  <c r="FF279" i="17"/>
  <c r="FF372" i="17"/>
  <c r="FF436" i="17"/>
  <c r="FF492" i="17"/>
  <c r="FF180" i="17"/>
  <c r="FF196" i="17"/>
  <c r="FF281" i="17"/>
  <c r="FF329" i="17"/>
  <c r="FF147" i="17"/>
  <c r="FF183" i="17"/>
  <c r="FF318" i="17"/>
  <c r="FF416" i="17"/>
  <c r="FF437" i="17"/>
  <c r="FF19" i="17"/>
  <c r="FF111" i="17"/>
  <c r="FF131" i="17"/>
  <c r="FF164" i="17"/>
  <c r="FF226" i="17"/>
  <c r="FF134" i="17"/>
  <c r="FF418" i="17"/>
  <c r="FF429" i="17"/>
  <c r="FF458" i="17"/>
  <c r="FF467" i="17"/>
  <c r="FF505" i="17"/>
  <c r="FF75" i="17"/>
  <c r="FF117" i="17"/>
  <c r="FF297" i="17"/>
  <c r="FF309" i="17"/>
  <c r="FF321" i="17"/>
  <c r="FF343" i="17"/>
  <c r="FF353" i="17"/>
  <c r="FF375" i="17"/>
  <c r="FF397" i="17"/>
  <c r="FF26" i="17"/>
  <c r="FF171" i="17"/>
  <c r="FF333" i="17"/>
  <c r="FF399" i="17"/>
  <c r="FF460" i="17"/>
  <c r="FF479" i="17"/>
  <c r="FF487" i="17"/>
  <c r="FF57" i="17"/>
  <c r="FF78" i="17"/>
  <c r="FF156" i="17"/>
  <c r="FF203" i="17"/>
  <c r="FF388" i="17"/>
  <c r="FF451" i="17"/>
  <c r="FF470" i="17"/>
  <c r="FF506" i="17"/>
  <c r="FF28" i="17"/>
  <c r="FF140" i="17"/>
  <c r="FF205" i="17"/>
  <c r="FF221" i="17"/>
  <c r="FF234" i="17"/>
  <c r="FF246" i="17"/>
  <c r="FF324" i="17"/>
  <c r="FF410" i="17"/>
  <c r="FF431" i="17"/>
  <c r="FF141" i="17"/>
  <c r="FF206" i="17"/>
  <c r="FF300" i="17"/>
  <c r="FF312" i="17"/>
  <c r="FF207" i="17"/>
  <c r="FF319" i="17"/>
  <c r="FF452" i="17"/>
  <c r="FF499" i="17"/>
  <c r="FF224" i="17"/>
  <c r="FF263" i="17"/>
  <c r="FF104" i="17"/>
  <c r="FF242" i="17"/>
  <c r="FF369" i="17"/>
  <c r="FF438" i="17"/>
  <c r="FF80" i="17"/>
  <c r="FF276" i="17"/>
  <c r="FF352" i="17"/>
  <c r="FF478" i="17"/>
  <c r="FF379" i="17"/>
  <c r="FF407" i="17"/>
  <c r="FF62" i="17"/>
  <c r="FF175" i="17"/>
  <c r="FF177" i="17"/>
  <c r="FF408" i="17"/>
  <c r="FF480" i="17"/>
  <c r="FF384" i="17"/>
  <c r="FF385" i="17"/>
  <c r="FF462" i="17"/>
  <c r="FF282" i="17"/>
  <c r="FF423" i="17"/>
  <c r="FF472" i="17"/>
  <c r="FF184" i="17"/>
  <c r="FF228" i="17"/>
  <c r="FF331" i="17"/>
  <c r="FF359" i="17"/>
  <c r="FF25" i="17"/>
  <c r="FF396" i="17"/>
  <c r="FF448" i="17"/>
  <c r="FF160" i="17"/>
  <c r="FF143" i="17"/>
  <c r="FF390" i="17"/>
  <c r="FF413" i="17"/>
  <c r="FF335" i="17"/>
  <c r="FF145" i="17"/>
  <c r="FF489" i="17"/>
  <c r="FF422" i="17"/>
  <c r="FF192" i="17"/>
  <c r="FF366" i="17"/>
  <c r="FF98" i="17"/>
  <c r="FF337" i="17"/>
  <c r="FF391" i="17"/>
  <c r="FF236" i="17"/>
  <c r="FF341" i="17"/>
  <c r="FF155" i="17"/>
  <c r="FF347" i="17"/>
  <c r="FT11" i="17"/>
  <c r="FS11" i="17"/>
  <c r="FE11" i="17"/>
  <c r="FF11" i="17"/>
  <c r="FD11" i="17"/>
  <c r="ET11" i="17"/>
  <c r="ES11" i="17"/>
  <c r="N118" i="18"/>
  <c r="D42" i="18"/>
  <c r="D80" i="18" s="1"/>
  <c r="AT10" i="17"/>
  <c r="AS10" i="17"/>
  <c r="AR10" i="17"/>
  <c r="AP10" i="17"/>
  <c r="AO10" i="17"/>
  <c r="AN10" i="17"/>
  <c r="BI10" i="17"/>
  <c r="BH10" i="17"/>
  <c r="BG10" i="17"/>
  <c r="BE10" i="17"/>
  <c r="BD10" i="17"/>
  <c r="BC10" i="17"/>
  <c r="BE11" i="17" a="1"/>
  <c r="BI11" i="17" a="1"/>
  <c r="AT11" i="17" a="1"/>
  <c r="AP11" i="17" a="1"/>
  <c r="GH268" i="17" l="1"/>
  <c r="GH267" i="17"/>
  <c r="AP11" i="17"/>
  <c r="AT11" i="17"/>
  <c r="BI11" i="17"/>
  <c r="BE11" i="17"/>
  <c r="GH425" i="17"/>
  <c r="GH316" i="17"/>
  <c r="GH31" i="17"/>
  <c r="GH146" i="17"/>
  <c r="GH102" i="17"/>
  <c r="GH58" i="17"/>
  <c r="GH14" i="17"/>
  <c r="GH452" i="17"/>
  <c r="GH92" i="17"/>
  <c r="GH374" i="17"/>
  <c r="GH458" i="17"/>
  <c r="GH400" i="17"/>
  <c r="GH482" i="17"/>
  <c r="GH179" i="17"/>
  <c r="GH144" i="17"/>
  <c r="GH100" i="17"/>
  <c r="GH56" i="17"/>
  <c r="GH12" i="17"/>
  <c r="GH394" i="17"/>
  <c r="GH272" i="17"/>
  <c r="GH473" i="17"/>
  <c r="GH409" i="17"/>
  <c r="GH49" i="17"/>
  <c r="GH309" i="17"/>
  <c r="GH192" i="17"/>
  <c r="GH214" i="17"/>
  <c r="FB11" i="17"/>
  <c r="FQ11" i="17" s="1"/>
  <c r="EX11" i="17"/>
  <c r="FA11" i="17"/>
  <c r="FP11" i="17" s="1"/>
  <c r="EZ11" i="17"/>
  <c r="FO11" i="17" s="1"/>
  <c r="GH465" i="17"/>
  <c r="GH163" i="17"/>
  <c r="GH108" i="17"/>
  <c r="GH279" i="17"/>
  <c r="GH276" i="17"/>
  <c r="GH350" i="17"/>
  <c r="GH145" i="17"/>
  <c r="GH63" i="17"/>
  <c r="GH151" i="17"/>
  <c r="GH418" i="17"/>
  <c r="GH498" i="17"/>
  <c r="GH256" i="17"/>
  <c r="GH507" i="17"/>
  <c r="GH231" i="17"/>
  <c r="GH288" i="17"/>
  <c r="GH36" i="17"/>
  <c r="GH312" i="17"/>
  <c r="GH413" i="17"/>
  <c r="GH242" i="17"/>
  <c r="GH266" i="17"/>
  <c r="GH421" i="17"/>
  <c r="GH13" i="17"/>
  <c r="GH71" i="17"/>
  <c r="GH357" i="17"/>
  <c r="GH277" i="17"/>
  <c r="GH491" i="17"/>
  <c r="GH334" i="17"/>
  <c r="GH198" i="17"/>
  <c r="GH17" i="17"/>
  <c r="GH171" i="17"/>
  <c r="GH470" i="17"/>
  <c r="GH175" i="17"/>
  <c r="GH16" i="17"/>
  <c r="GH161" i="17"/>
  <c r="GH219" i="17"/>
  <c r="GH496" i="17"/>
  <c r="GH459" i="17"/>
  <c r="GH318" i="17"/>
  <c r="GH125" i="17"/>
  <c r="GH212" i="17"/>
  <c r="GH134" i="17"/>
  <c r="GH336" i="17"/>
  <c r="GH361" i="17"/>
  <c r="GH393" i="17"/>
  <c r="GH494" i="17"/>
  <c r="GH84" i="17"/>
  <c r="GH322" i="17"/>
  <c r="GH499" i="17"/>
  <c r="GH297" i="17"/>
  <c r="GH305" i="17"/>
  <c r="GH194" i="17"/>
  <c r="GH431" i="17"/>
  <c r="GH81" i="17"/>
  <c r="GH247" i="17"/>
  <c r="GH332" i="17"/>
  <c r="GH141" i="17"/>
  <c r="GH307" i="17"/>
  <c r="GH283" i="17"/>
  <c r="GH166" i="17"/>
  <c r="GH122" i="17"/>
  <c r="GH78" i="17"/>
  <c r="GH497" i="17"/>
  <c r="GH260" i="17"/>
  <c r="GH185" i="17"/>
  <c r="GH91" i="17"/>
  <c r="GH176" i="17"/>
  <c r="GH88" i="17"/>
  <c r="GH493" i="17"/>
  <c r="GH302" i="17"/>
  <c r="GH236" i="17"/>
  <c r="GH30" i="17"/>
  <c r="GH412" i="17"/>
  <c r="GH476" i="17"/>
  <c r="GH468" i="17"/>
  <c r="GH414" i="17"/>
  <c r="GH457" i="17"/>
  <c r="GH406" i="17"/>
  <c r="GH209" i="17"/>
  <c r="GH386" i="17"/>
  <c r="GH137" i="17"/>
  <c r="GH121" i="17"/>
  <c r="GH133" i="17"/>
  <c r="GH158" i="17"/>
  <c r="GH114" i="17"/>
  <c r="GH70" i="17"/>
  <c r="GH26" i="17"/>
  <c r="GH344" i="17"/>
  <c r="GH487" i="17"/>
  <c r="GH348" i="17"/>
  <c r="GH385" i="17"/>
  <c r="GH204" i="17"/>
  <c r="GH79" i="17"/>
  <c r="GH39" i="17"/>
  <c r="GH85" i="17"/>
  <c r="GH89" i="17"/>
  <c r="GH382" i="17"/>
  <c r="GH508" i="17"/>
  <c r="GH314" i="17"/>
  <c r="GH475" i="17"/>
  <c r="GH27" i="17"/>
  <c r="GH217" i="17"/>
  <c r="GH377" i="17"/>
  <c r="GH510" i="17"/>
  <c r="GH351" i="17"/>
  <c r="GH486" i="17"/>
  <c r="GH467" i="17"/>
  <c r="GH206" i="17"/>
  <c r="GH47" i="17"/>
  <c r="GH480" i="17"/>
  <c r="GH429" i="17"/>
  <c r="GH213" i="17"/>
  <c r="GH229" i="17"/>
  <c r="GH167" i="17"/>
  <c r="GH23" i="17"/>
  <c r="GH165" i="17"/>
  <c r="GH177" i="17"/>
  <c r="GH160" i="17"/>
  <c r="GH116" i="17"/>
  <c r="GH72" i="17"/>
  <c r="GH28" i="17"/>
  <c r="GH263" i="17"/>
  <c r="GH381" i="17"/>
  <c r="GH235" i="17"/>
  <c r="GH474" i="17"/>
  <c r="GH485" i="17"/>
  <c r="GH422" i="17"/>
  <c r="GH488" i="17"/>
  <c r="GH356" i="17"/>
  <c r="GH200" i="17"/>
  <c r="GH419" i="17"/>
  <c r="GH342" i="17"/>
  <c r="GH35" i="17"/>
  <c r="GH67" i="17"/>
  <c r="GH45" i="17"/>
  <c r="GH466" i="17"/>
  <c r="GH296" i="17"/>
  <c r="GH320" i="17"/>
  <c r="GH428" i="17"/>
  <c r="GH390" i="17"/>
  <c r="GH271" i="17"/>
  <c r="GH237" i="17"/>
  <c r="GH451" i="17"/>
  <c r="GH77" i="17"/>
  <c r="GH453" i="17"/>
  <c r="GH222" i="17"/>
  <c r="GH481" i="17"/>
  <c r="GH249" i="17"/>
  <c r="GH37" i="17"/>
  <c r="GH150" i="17"/>
  <c r="GH106" i="17"/>
  <c r="GH62" i="17"/>
  <c r="GH18" i="17"/>
  <c r="GH371" i="17"/>
  <c r="GH479" i="17"/>
  <c r="GH323" i="17"/>
  <c r="GH416" i="17"/>
  <c r="GH387" i="17"/>
  <c r="GH367" i="17"/>
  <c r="GH403" i="17"/>
  <c r="GH290" i="17"/>
  <c r="GH380" i="17"/>
  <c r="GH427" i="17"/>
  <c r="GH477" i="17"/>
  <c r="GH509" i="17"/>
  <c r="GH337" i="17"/>
  <c r="GH328" i="17"/>
  <c r="GH295" i="17"/>
  <c r="GH317" i="17"/>
  <c r="GH238" i="17"/>
  <c r="GH310" i="17"/>
  <c r="GH274" i="17"/>
  <c r="GH338" i="17"/>
  <c r="GH269" i="17"/>
  <c r="GH284" i="17"/>
  <c r="GH233" i="17"/>
  <c r="GH33" i="17"/>
  <c r="GH123" i="17"/>
  <c r="GH275" i="17"/>
  <c r="GH202" i="17"/>
  <c r="GH43" i="17"/>
  <c r="GH105" i="17"/>
  <c r="GH142" i="17"/>
  <c r="GH98" i="17"/>
  <c r="GH54" i="17"/>
  <c r="GH352" i="17"/>
  <c r="GH270" i="17"/>
  <c r="GH294" i="17"/>
  <c r="GH225" i="17"/>
  <c r="GH218" i="17"/>
  <c r="GH281" i="17"/>
  <c r="GH101" i="17"/>
  <c r="GH253" i="17"/>
  <c r="GH169" i="17"/>
  <c r="GH61" i="17"/>
  <c r="GH140" i="17"/>
  <c r="GH96" i="17"/>
  <c r="GH52" i="17"/>
  <c r="GH244" i="17"/>
  <c r="GH221" i="17"/>
  <c r="GH472" i="17"/>
  <c r="GH153" i="17"/>
  <c r="GH129" i="17"/>
  <c r="GH404" i="17"/>
  <c r="BO404" i="17" s="1"/>
  <c r="GH462" i="17"/>
  <c r="GH259" i="17"/>
  <c r="GH181" i="17"/>
  <c r="GH239" i="17"/>
  <c r="GH138" i="17"/>
  <c r="GH94" i="17"/>
  <c r="GH50" i="17"/>
  <c r="GH57" i="17"/>
  <c r="GH326" i="17"/>
  <c r="GH180" i="17"/>
  <c r="GH136" i="17"/>
  <c r="GH48" i="17"/>
  <c r="GH292" i="17"/>
  <c r="GH437" i="17"/>
  <c r="GH83" i="17"/>
  <c r="GH447" i="17"/>
  <c r="GH436" i="17"/>
  <c r="GH230" i="17"/>
  <c r="GH368" i="17"/>
  <c r="GH139" i="17"/>
  <c r="GH117" i="17"/>
  <c r="GH178" i="17"/>
  <c r="GH90" i="17"/>
  <c r="GH46" i="17"/>
  <c r="GH347" i="17"/>
  <c r="GH132" i="17"/>
  <c r="GH407" i="17"/>
  <c r="GH438" i="17"/>
  <c r="GH415" i="17"/>
  <c r="GH113" i="17"/>
  <c r="GH111" i="17"/>
  <c r="GH154" i="17"/>
  <c r="GH339" i="17"/>
  <c r="GH25" i="17"/>
  <c r="GH360" i="17"/>
  <c r="GH506" i="17"/>
  <c r="GH358" i="17"/>
  <c r="GH93" i="17"/>
  <c r="GH327" i="17"/>
  <c r="GH135" i="17"/>
  <c r="GH401" i="17"/>
  <c r="GH478" i="17"/>
  <c r="GH448" i="17"/>
  <c r="GH95" i="17"/>
  <c r="GH446" i="17"/>
  <c r="GH11" i="17"/>
  <c r="GH315" i="17"/>
  <c r="GH245" i="17"/>
  <c r="GH492" i="17"/>
  <c r="GH460" i="17"/>
  <c r="GH115" i="17"/>
  <c r="GH216" i="17"/>
  <c r="GH246" i="17"/>
  <c r="GH97" i="17"/>
  <c r="GH490" i="17"/>
  <c r="GH126" i="17"/>
  <c r="GH82" i="17"/>
  <c r="GH432" i="17"/>
  <c r="GH501" i="17"/>
  <c r="GH365" i="17"/>
  <c r="GH51" i="17"/>
  <c r="GH156" i="17"/>
  <c r="GH112" i="17"/>
  <c r="GH68" i="17"/>
  <c r="GH24" i="17"/>
  <c r="GH426" i="17"/>
  <c r="GH243" i="17"/>
  <c r="GH379" i="17"/>
  <c r="GH450" i="17"/>
  <c r="GH299" i="17"/>
  <c r="GH397" i="17"/>
  <c r="GH282" i="17"/>
  <c r="GH280" i="17"/>
  <c r="GH223" i="17"/>
  <c r="GH110" i="17"/>
  <c r="GH66" i="17"/>
  <c r="GH22" i="17"/>
  <c r="GH38" i="17"/>
  <c r="GH197" i="17"/>
  <c r="GH388" i="17"/>
  <c r="GH255" i="17"/>
  <c r="GH254" i="17"/>
  <c r="GH463" i="17"/>
  <c r="GH502" i="17"/>
  <c r="GH495" i="17"/>
  <c r="GH378" i="17"/>
  <c r="GH335" i="17"/>
  <c r="GH363" i="17"/>
  <c r="GH396" i="17"/>
  <c r="GH321" i="17"/>
  <c r="GH211" i="17"/>
  <c r="GH55" i="17"/>
  <c r="GH152" i="17"/>
  <c r="GH64" i="17"/>
  <c r="GH20" i="17"/>
  <c r="GH504" i="17"/>
  <c r="GH298" i="17"/>
  <c r="GH483" i="17"/>
  <c r="GH405" i="17"/>
  <c r="GH372" i="17"/>
  <c r="GP10" i="17"/>
  <c r="GL10" i="17"/>
  <c r="GH345" i="17"/>
  <c r="GH76" i="17"/>
  <c r="GH32" i="17"/>
  <c r="GH440" i="17"/>
  <c r="GH434" i="17"/>
  <c r="GH442" i="17"/>
  <c r="GH183" i="17"/>
  <c r="GH444" i="17"/>
  <c r="GH370" i="17"/>
  <c r="GH340" i="17"/>
  <c r="GH373" i="17"/>
  <c r="GH261" i="17"/>
  <c r="GH205" i="17"/>
  <c r="GH215" i="17"/>
  <c r="GH119" i="17"/>
  <c r="GH489" i="17"/>
  <c r="GO10" i="17"/>
  <c r="GK10" i="17"/>
  <c r="GQ10" i="17"/>
  <c r="GM10" i="17"/>
  <c r="GH430" i="17"/>
  <c r="GH392" i="17"/>
  <c r="GH423" i="17"/>
  <c r="GH399" i="17"/>
  <c r="GH362" i="17"/>
  <c r="GH319" i="17"/>
  <c r="GH251" i="17"/>
  <c r="GH199" i="17"/>
  <c r="GH182" i="17"/>
  <c r="GH75" i="17"/>
  <c r="GH148" i="17"/>
  <c r="GH104" i="17"/>
  <c r="GH60" i="17"/>
  <c r="GH262" i="17"/>
  <c r="GH120" i="17"/>
  <c r="GH311" i="17"/>
  <c r="GH461" i="17"/>
  <c r="GH384" i="17"/>
  <c r="GH21" i="17"/>
  <c r="GH313" i="17"/>
  <c r="GH354" i="17"/>
  <c r="GH306" i="17"/>
  <c r="GH329" i="17"/>
  <c r="GH240" i="17"/>
  <c r="GH186" i="17"/>
  <c r="GH398" i="17"/>
  <c r="GH226" i="17"/>
  <c r="GH359" i="17"/>
  <c r="GH369" i="17"/>
  <c r="GH341" i="17"/>
  <c r="GH325" i="17"/>
  <c r="GH353" i="17"/>
  <c r="GH455" i="17"/>
  <c r="GH346" i="17"/>
  <c r="GH287" i="17"/>
  <c r="GH303" i="17"/>
  <c r="GH278" i="17"/>
  <c r="GH190" i="17"/>
  <c r="GH127" i="17"/>
  <c r="GH227" i="17"/>
  <c r="GH73" i="17"/>
  <c r="GH149" i="17"/>
  <c r="GH170" i="17"/>
  <c r="GH285" i="17"/>
  <c r="GH464" i="17"/>
  <c r="GH443" i="17"/>
  <c r="GH107" i="17"/>
  <c r="GH439" i="17"/>
  <c r="GH391" i="17"/>
  <c r="GH383" i="17"/>
  <c r="GH109" i="17"/>
  <c r="GH188" i="17"/>
  <c r="GH234" i="17"/>
  <c r="GH189" i="17"/>
  <c r="GH53" i="17"/>
  <c r="GH191" i="17"/>
  <c r="GH241" i="17"/>
  <c r="GH304" i="17"/>
  <c r="GH19" i="17"/>
  <c r="GH410" i="17"/>
  <c r="GH324" i="17"/>
  <c r="GH155" i="17"/>
  <c r="GH174" i="17"/>
  <c r="GH130" i="17"/>
  <c r="GH86" i="17"/>
  <c r="GH42" i="17"/>
  <c r="GH449" i="17"/>
  <c r="GH411" i="17"/>
  <c r="GH395" i="17"/>
  <c r="GH343" i="17"/>
  <c r="GH420" i="17"/>
  <c r="GH389" i="17"/>
  <c r="GH366" i="17"/>
  <c r="GH376" i="17"/>
  <c r="GH300" i="17"/>
  <c r="GH308" i="17"/>
  <c r="GH69" i="17"/>
  <c r="GH172" i="17"/>
  <c r="GH128" i="17"/>
  <c r="GH40" i="17"/>
  <c r="GH273" i="17"/>
  <c r="GH330" i="17"/>
  <c r="GH424" i="17"/>
  <c r="GH168" i="17"/>
  <c r="GH248" i="17"/>
  <c r="GH433" i="17"/>
  <c r="GH203" i="17"/>
  <c r="GH441" i="17"/>
  <c r="GH408" i="17"/>
  <c r="GH503" i="17"/>
  <c r="GH257" i="17"/>
  <c r="GH195" i="17"/>
  <c r="GH162" i="17"/>
  <c r="GH118" i="17"/>
  <c r="GH159" i="17"/>
  <c r="GH193" i="17"/>
  <c r="GH349" i="17"/>
  <c r="GH333" i="17"/>
  <c r="GH264" i="17"/>
  <c r="GH143" i="17"/>
  <c r="GH131" i="17"/>
  <c r="GH44" i="17"/>
  <c r="GH207" i="17"/>
  <c r="GH293" i="17"/>
  <c r="GH41" i="17"/>
  <c r="GH375" i="17"/>
  <c r="GH505" i="17"/>
  <c r="GH471" i="17"/>
  <c r="GH301" i="17"/>
  <c r="GH454" i="17"/>
  <c r="GH355" i="17"/>
  <c r="GH265" i="17"/>
  <c r="GH445" i="17"/>
  <c r="GH228" i="17"/>
  <c r="GH286" i="17"/>
  <c r="GH232" i="17"/>
  <c r="GH201" i="17"/>
  <c r="GH147" i="17"/>
  <c r="GH124" i="17"/>
  <c r="GH80" i="17"/>
  <c r="GH331" i="17"/>
  <c r="GH456" i="17"/>
  <c r="GH500" i="17"/>
  <c r="GH187" i="17"/>
  <c r="GH210" i="17"/>
  <c r="GH224" i="17"/>
  <c r="GH220" i="17"/>
  <c r="GH184" i="17"/>
  <c r="GH99" i="17"/>
  <c r="GH103" i="17"/>
  <c r="GH34" i="17"/>
  <c r="GH435" i="17"/>
  <c r="GH469" i="17"/>
  <c r="GH29" i="17"/>
  <c r="GH364" i="17"/>
  <c r="GH291" i="17"/>
  <c r="GH208" i="17"/>
  <c r="GH87" i="17"/>
  <c r="GH59" i="17"/>
  <c r="GH164" i="17"/>
  <c r="GH484" i="17"/>
  <c r="GH417" i="17"/>
  <c r="GH250" i="17"/>
  <c r="GH173" i="17"/>
  <c r="GH252" i="17"/>
  <c r="GH289" i="17"/>
  <c r="GH157" i="17"/>
  <c r="GH65" i="17"/>
  <c r="GH196" i="17"/>
  <c r="GH15" i="17"/>
  <c r="GH74" i="17"/>
  <c r="FX12" i="17"/>
  <c r="FX26" i="17"/>
  <c r="FX49" i="17"/>
  <c r="FX70" i="17"/>
  <c r="FX93" i="17"/>
  <c r="FX114" i="17"/>
  <c r="FX137" i="17"/>
  <c r="FX158" i="17"/>
  <c r="GI158" i="17" s="1"/>
  <c r="FX181" i="17"/>
  <c r="FX183" i="17"/>
  <c r="FX185" i="17"/>
  <c r="FX187" i="17"/>
  <c r="GI187" i="17" s="1"/>
  <c r="FX189" i="17"/>
  <c r="GI189" i="17" s="1"/>
  <c r="FX19" i="17"/>
  <c r="GI19" i="17" s="1"/>
  <c r="FX40" i="17"/>
  <c r="FX63" i="17"/>
  <c r="GI63" i="17" s="1"/>
  <c r="FX84" i="17"/>
  <c r="FX107" i="17"/>
  <c r="FX128" i="17"/>
  <c r="FX151" i="17"/>
  <c r="FX172" i="17"/>
  <c r="GI172" i="17" s="1"/>
  <c r="FX33" i="17"/>
  <c r="FX54" i="17"/>
  <c r="FX77" i="17"/>
  <c r="FX98" i="17"/>
  <c r="FX121" i="17"/>
  <c r="FX142" i="17"/>
  <c r="GI142" i="17" s="1"/>
  <c r="FX165" i="17"/>
  <c r="FX24" i="17"/>
  <c r="FX47" i="17"/>
  <c r="FX68" i="17"/>
  <c r="FX91" i="17"/>
  <c r="FX112" i="17"/>
  <c r="FX135" i="17"/>
  <c r="FX156" i="17"/>
  <c r="GI156" i="17" s="1"/>
  <c r="FX179" i="17"/>
  <c r="GI179" i="17" s="1"/>
  <c r="FX13" i="17"/>
  <c r="GI13" i="17" s="1"/>
  <c r="FX34" i="17"/>
  <c r="GI34" i="17" s="1"/>
  <c r="FX57" i="17"/>
  <c r="GI57" i="17" s="1"/>
  <c r="FX78" i="17"/>
  <c r="GI78" i="17" s="1"/>
  <c r="FX101" i="17"/>
  <c r="FX21" i="17"/>
  <c r="GI21" i="17" s="1"/>
  <c r="FX51" i="17"/>
  <c r="FX81" i="17"/>
  <c r="FX108" i="17"/>
  <c r="FX167" i="17"/>
  <c r="GI167" i="17" s="1"/>
  <c r="FX193" i="17"/>
  <c r="GI193" i="17" s="1"/>
  <c r="FX153" i="17"/>
  <c r="FX173" i="17"/>
  <c r="FX202" i="17"/>
  <c r="FX139" i="17"/>
  <c r="FX159" i="17"/>
  <c r="GI159" i="17" s="1"/>
  <c r="FX176" i="17"/>
  <c r="GI176" i="17" s="1"/>
  <c r="FX184" i="17"/>
  <c r="FX191" i="17"/>
  <c r="FX125" i="17"/>
  <c r="GI125" i="17" s="1"/>
  <c r="FX145" i="17"/>
  <c r="GI145" i="17" s="1"/>
  <c r="FX162" i="17"/>
  <c r="GI162" i="17" s="1"/>
  <c r="FX200" i="17"/>
  <c r="FX16" i="17"/>
  <c r="FX31" i="17"/>
  <c r="FX46" i="17"/>
  <c r="FX61" i="17"/>
  <c r="GI61" i="17" s="1"/>
  <c r="FX64" i="17"/>
  <c r="GI64" i="17" s="1"/>
  <c r="FX76" i="17"/>
  <c r="FX94" i="17"/>
  <c r="FX25" i="17"/>
  <c r="GI25" i="17" s="1"/>
  <c r="FX28" i="17"/>
  <c r="GI28" i="17" s="1"/>
  <c r="FX43" i="17"/>
  <c r="FX55" i="17"/>
  <c r="FX58" i="17"/>
  <c r="FX73" i="17"/>
  <c r="FX85" i="17"/>
  <c r="FX88" i="17"/>
  <c r="FX38" i="17"/>
  <c r="FX130" i="17"/>
  <c r="FX134" i="17"/>
  <c r="FX204" i="17"/>
  <c r="GI204" i="17" s="1"/>
  <c r="FX219" i="17"/>
  <c r="GI219" i="17" s="1"/>
  <c r="FX79" i="17"/>
  <c r="GI79" i="17" s="1"/>
  <c r="FX83" i="17"/>
  <c r="GI83" i="17" s="1"/>
  <c r="FX103" i="17"/>
  <c r="GI103" i="17" s="1"/>
  <c r="FX144" i="17"/>
  <c r="GI144" i="17" s="1"/>
  <c r="FX148" i="17"/>
  <c r="GI148" i="17" s="1"/>
  <c r="FX188" i="17"/>
  <c r="FX214" i="17"/>
  <c r="FX236" i="17"/>
  <c r="FX243" i="17"/>
  <c r="FX67" i="17"/>
  <c r="FX71" i="17"/>
  <c r="GI71" i="17" s="1"/>
  <c r="FX87" i="17"/>
  <c r="FX95" i="17"/>
  <c r="GI95" i="17" s="1"/>
  <c r="FX110" i="17"/>
  <c r="FX113" i="17"/>
  <c r="GI113" i="17" s="1"/>
  <c r="FX117" i="17"/>
  <c r="FX207" i="17"/>
  <c r="FX229" i="17"/>
  <c r="FX42" i="17"/>
  <c r="FX59" i="17"/>
  <c r="FX92" i="17"/>
  <c r="FX138" i="17"/>
  <c r="FX141" i="17"/>
  <c r="GI141" i="17" s="1"/>
  <c r="FX194" i="17"/>
  <c r="FX217" i="17"/>
  <c r="GI217" i="17" s="1"/>
  <c r="FX18" i="17"/>
  <c r="GI18" i="17" s="1"/>
  <c r="FX96" i="17"/>
  <c r="FX100" i="17"/>
  <c r="FX14" i="17"/>
  <c r="FX36" i="17"/>
  <c r="FX210" i="17"/>
  <c r="GI210" i="17" s="1"/>
  <c r="FX222" i="17"/>
  <c r="FX234" i="17"/>
  <c r="FX245" i="17"/>
  <c r="GI245" i="17" s="1"/>
  <c r="FX267" i="17"/>
  <c r="FX281" i="17"/>
  <c r="GI281" i="17" s="1"/>
  <c r="FX283" i="17"/>
  <c r="GI283" i="17" s="1"/>
  <c r="FX285" i="17"/>
  <c r="FX287" i="17"/>
  <c r="FX289" i="17"/>
  <c r="FX291" i="17"/>
  <c r="FX293" i="17"/>
  <c r="FX295" i="17"/>
  <c r="GI295" i="17" s="1"/>
  <c r="FX297" i="17"/>
  <c r="FX299" i="17"/>
  <c r="GI299" i="17" s="1"/>
  <c r="FX301" i="17"/>
  <c r="GI301" i="17" s="1"/>
  <c r="FX303" i="17"/>
  <c r="FX305" i="17"/>
  <c r="GI305" i="17" s="1"/>
  <c r="FX307" i="17"/>
  <c r="GI307" i="17" s="1"/>
  <c r="FX309" i="17"/>
  <c r="FX311" i="17"/>
  <c r="GI311" i="17" s="1"/>
  <c r="FX313" i="17"/>
  <c r="GI313" i="17" s="1"/>
  <c r="FX315" i="17"/>
  <c r="FX317" i="17"/>
  <c r="FX319" i="17"/>
  <c r="FX321" i="17"/>
  <c r="FX323" i="17"/>
  <c r="FX325" i="17"/>
  <c r="FX327" i="17"/>
  <c r="GI327" i="17" s="1"/>
  <c r="FX329" i="17"/>
  <c r="FX331" i="17"/>
  <c r="FX333" i="17"/>
  <c r="FX335" i="17"/>
  <c r="FX337" i="17"/>
  <c r="FX339" i="17"/>
  <c r="GI339" i="17" s="1"/>
  <c r="FX341" i="17"/>
  <c r="GI341" i="17" s="1"/>
  <c r="FX343" i="17"/>
  <c r="GI343" i="17" s="1"/>
  <c r="FX345" i="17"/>
  <c r="GI345" i="17" s="1"/>
  <c r="FX347" i="17"/>
  <c r="GI347" i="17" s="1"/>
  <c r="FX349" i="17"/>
  <c r="GI349" i="17" s="1"/>
  <c r="FX351" i="17"/>
  <c r="GI351" i="17" s="1"/>
  <c r="FX353" i="17"/>
  <c r="GI353" i="17" s="1"/>
  <c r="FX355" i="17"/>
  <c r="FX357" i="17"/>
  <c r="FX359" i="17"/>
  <c r="FX361" i="17"/>
  <c r="GI361" i="17" s="1"/>
  <c r="FX363" i="17"/>
  <c r="FX365" i="17"/>
  <c r="FX367" i="17"/>
  <c r="FX369" i="17"/>
  <c r="GI369" i="17" s="1"/>
  <c r="FX371" i="17"/>
  <c r="FX373" i="17"/>
  <c r="FX375" i="17"/>
  <c r="FX377" i="17"/>
  <c r="FX379" i="17"/>
  <c r="FX381" i="17"/>
  <c r="FX383" i="17"/>
  <c r="GI383" i="17" s="1"/>
  <c r="FX385" i="17"/>
  <c r="GI385" i="17" s="1"/>
  <c r="FX387" i="17"/>
  <c r="FX389" i="17"/>
  <c r="FX391" i="17"/>
  <c r="GI391" i="17" s="1"/>
  <c r="FX393" i="17"/>
  <c r="GI393" i="17" s="1"/>
  <c r="FX395" i="17"/>
  <c r="GI395" i="17" s="1"/>
  <c r="FX397" i="17"/>
  <c r="GI397" i="17" s="1"/>
  <c r="FX399" i="17"/>
  <c r="FX401" i="17"/>
  <c r="FX403" i="17"/>
  <c r="GI403" i="17" s="1"/>
  <c r="FX405" i="17"/>
  <c r="FX407" i="17"/>
  <c r="FX409" i="17"/>
  <c r="GI409" i="17" s="1"/>
  <c r="FX411" i="17"/>
  <c r="FX413" i="17"/>
  <c r="GI413" i="17" s="1"/>
  <c r="FX415" i="17"/>
  <c r="FX417" i="17"/>
  <c r="FX419" i="17"/>
  <c r="FX421" i="17"/>
  <c r="FX423" i="17"/>
  <c r="FX425" i="17"/>
  <c r="FX427" i="17"/>
  <c r="GI427" i="17" s="1"/>
  <c r="FX429" i="17"/>
  <c r="FX53" i="17"/>
  <c r="GI53" i="17" s="1"/>
  <c r="FX82" i="17"/>
  <c r="GI82" i="17" s="1"/>
  <c r="FX231" i="17"/>
  <c r="GI231" i="17" s="1"/>
  <c r="FX260" i="17"/>
  <c r="GI260" i="17" s="1"/>
  <c r="FX279" i="17"/>
  <c r="FX48" i="17"/>
  <c r="FX116" i="17"/>
  <c r="GI116" i="17" s="1"/>
  <c r="FX155" i="17"/>
  <c r="GI155" i="17" s="1"/>
  <c r="FX168" i="17"/>
  <c r="GI168" i="17" s="1"/>
  <c r="FX216" i="17"/>
  <c r="GI216" i="17" s="1"/>
  <c r="FX228" i="17"/>
  <c r="FX255" i="17"/>
  <c r="FX20" i="17"/>
  <c r="FX126" i="17"/>
  <c r="FX198" i="17"/>
  <c r="FX240" i="17"/>
  <c r="FX248" i="17"/>
  <c r="FX270" i="17"/>
  <c r="FX277" i="17"/>
  <c r="FX37" i="17"/>
  <c r="FX65" i="17"/>
  <c r="FX201" i="17"/>
  <c r="GI201" i="17" s="1"/>
  <c r="FX265" i="17"/>
  <c r="GI265" i="17" s="1"/>
  <c r="FX89" i="17"/>
  <c r="FX99" i="17"/>
  <c r="GI99" i="17" s="1"/>
  <c r="FX143" i="17"/>
  <c r="GI143" i="17" s="1"/>
  <c r="FX15" i="17"/>
  <c r="GI15" i="17" s="1"/>
  <c r="FX122" i="17"/>
  <c r="GI122" i="17" s="1"/>
  <c r="FX131" i="17"/>
  <c r="FX22" i="17"/>
  <c r="GI22" i="17" s="1"/>
  <c r="FX140" i="17"/>
  <c r="GI140" i="17" s="1"/>
  <c r="FX226" i="17"/>
  <c r="FX238" i="17"/>
  <c r="FX251" i="17"/>
  <c r="FX273" i="17"/>
  <c r="FX124" i="17"/>
  <c r="FX344" i="17"/>
  <c r="FX388" i="17"/>
  <c r="FX430" i="17"/>
  <c r="GI430" i="17" s="1"/>
  <c r="FX432" i="17"/>
  <c r="FX434" i="17"/>
  <c r="FX436" i="17"/>
  <c r="FX438" i="17"/>
  <c r="GI438" i="17" s="1"/>
  <c r="FX440" i="17"/>
  <c r="GI440" i="17" s="1"/>
  <c r="FX442" i="17"/>
  <c r="GI442" i="17" s="1"/>
  <c r="FX444" i="17"/>
  <c r="GI444" i="17" s="1"/>
  <c r="FX446" i="17"/>
  <c r="GI446" i="17" s="1"/>
  <c r="FX448" i="17"/>
  <c r="GI448" i="17" s="1"/>
  <c r="FX450" i="17"/>
  <c r="GI450" i="17" s="1"/>
  <c r="FX452" i="17"/>
  <c r="FX454" i="17"/>
  <c r="FX456" i="17"/>
  <c r="FX458" i="17"/>
  <c r="FX460" i="17"/>
  <c r="FX462" i="17"/>
  <c r="GI462" i="17" s="1"/>
  <c r="FX464" i="17"/>
  <c r="FX466" i="17"/>
  <c r="FX468" i="17"/>
  <c r="GI468" i="17" s="1"/>
  <c r="FX470" i="17"/>
  <c r="FX472" i="17"/>
  <c r="FX474" i="17"/>
  <c r="FX476" i="17"/>
  <c r="GI476" i="17" s="1"/>
  <c r="FX478" i="17"/>
  <c r="FX480" i="17"/>
  <c r="FX482" i="17"/>
  <c r="GI482" i="17" s="1"/>
  <c r="FX484" i="17"/>
  <c r="FX486" i="17"/>
  <c r="GI486" i="17" s="1"/>
  <c r="FX488" i="17"/>
  <c r="FX490" i="17"/>
  <c r="GI490" i="17" s="1"/>
  <c r="FX492" i="17"/>
  <c r="FX494" i="17"/>
  <c r="FX496" i="17"/>
  <c r="GI496" i="17" s="1"/>
  <c r="FX498" i="17"/>
  <c r="FX500" i="17"/>
  <c r="GI500" i="17" s="1"/>
  <c r="FX502" i="17"/>
  <c r="FX504" i="17"/>
  <c r="FX506" i="17"/>
  <c r="FX508" i="17"/>
  <c r="GI508" i="17" s="1"/>
  <c r="FX510" i="17"/>
  <c r="GI510" i="17" s="1"/>
  <c r="FX41" i="17"/>
  <c r="FX60" i="17"/>
  <c r="FX232" i="17"/>
  <c r="FX254" i="17"/>
  <c r="GI254" i="17" s="1"/>
  <c r="FX264" i="17"/>
  <c r="FX274" i="17"/>
  <c r="FX294" i="17"/>
  <c r="FX326" i="17"/>
  <c r="FX370" i="17"/>
  <c r="FX400" i="17"/>
  <c r="GI400" i="17" s="1"/>
  <c r="FX52" i="17"/>
  <c r="FX86" i="17"/>
  <c r="FX102" i="17"/>
  <c r="FX118" i="17"/>
  <c r="FX203" i="17"/>
  <c r="FX247" i="17"/>
  <c r="FX257" i="17"/>
  <c r="GI257" i="17" s="1"/>
  <c r="FX352" i="17"/>
  <c r="GI352" i="17" s="1"/>
  <c r="FX414" i="17"/>
  <c r="FX104" i="17"/>
  <c r="FX150" i="17"/>
  <c r="FX174" i="17"/>
  <c r="FX199" i="17"/>
  <c r="FX220" i="17"/>
  <c r="FX224" i="17"/>
  <c r="GI224" i="17" s="1"/>
  <c r="FX244" i="17"/>
  <c r="FX286" i="17"/>
  <c r="FX308" i="17"/>
  <c r="FX334" i="17"/>
  <c r="FX378" i="17"/>
  <c r="GI378" i="17" s="1"/>
  <c r="FX428" i="17"/>
  <c r="FX44" i="17"/>
  <c r="FX111" i="17"/>
  <c r="GI111" i="17" s="1"/>
  <c r="FX180" i="17"/>
  <c r="GI180" i="17" s="1"/>
  <c r="FX212" i="17"/>
  <c r="FX258" i="17"/>
  <c r="FX261" i="17"/>
  <c r="FX268" i="17"/>
  <c r="GI268" i="17" s="1"/>
  <c r="FX271" i="17"/>
  <c r="FX316" i="17"/>
  <c r="FX360" i="17"/>
  <c r="GI360" i="17" s="1"/>
  <c r="FX398" i="17"/>
  <c r="FX62" i="17"/>
  <c r="FX80" i="17"/>
  <c r="FX97" i="17"/>
  <c r="FX163" i="17"/>
  <c r="FX169" i="17"/>
  <c r="FX241" i="17"/>
  <c r="FX278" i="17"/>
  <c r="GI278" i="17" s="1"/>
  <c r="FX324" i="17"/>
  <c r="FX368" i="17"/>
  <c r="FX17" i="17"/>
  <c r="GI17" i="17" s="1"/>
  <c r="FX27" i="17"/>
  <c r="GI27" i="17" s="1"/>
  <c r="FX35" i="17"/>
  <c r="GI35" i="17" s="1"/>
  <c r="FX105" i="17"/>
  <c r="GI105" i="17" s="1"/>
  <c r="FX195" i="17"/>
  <c r="GI195" i="17" s="1"/>
  <c r="FX233" i="17"/>
  <c r="FX237" i="17"/>
  <c r="GI237" i="17" s="1"/>
  <c r="FX275" i="17"/>
  <c r="GI275" i="17" s="1"/>
  <c r="FX292" i="17"/>
  <c r="GI292" i="17" s="1"/>
  <c r="FX350" i="17"/>
  <c r="GI350" i="17" s="1"/>
  <c r="FX45" i="17"/>
  <c r="GI45" i="17" s="1"/>
  <c r="FX90" i="17"/>
  <c r="FX127" i="17"/>
  <c r="FX146" i="17"/>
  <c r="GI146" i="17" s="1"/>
  <c r="FX175" i="17"/>
  <c r="GI175" i="17" s="1"/>
  <c r="FX340" i="17"/>
  <c r="FX384" i="17"/>
  <c r="FX394" i="17"/>
  <c r="FX235" i="17"/>
  <c r="GI235" i="17" s="1"/>
  <c r="FX300" i="17"/>
  <c r="FX459" i="17"/>
  <c r="FX161" i="17"/>
  <c r="FX196" i="17"/>
  <c r="GI196" i="17" s="1"/>
  <c r="FX366" i="17"/>
  <c r="GI366" i="17" s="1"/>
  <c r="FX374" i="17"/>
  <c r="GI374" i="17" s="1"/>
  <c r="FX392" i="17"/>
  <c r="GI392" i="17" s="1"/>
  <c r="FX408" i="17"/>
  <c r="GI408" i="17" s="1"/>
  <c r="FX433" i="17"/>
  <c r="FX441" i="17"/>
  <c r="FX485" i="17"/>
  <c r="FX507" i="17"/>
  <c r="FX123" i="17"/>
  <c r="FX30" i="17"/>
  <c r="FX133" i="17"/>
  <c r="FX171" i="17"/>
  <c r="FX358" i="17"/>
  <c r="FX424" i="17"/>
  <c r="FX467" i="17"/>
  <c r="FX32" i="17"/>
  <c r="FX74" i="17"/>
  <c r="FX154" i="17"/>
  <c r="FX263" i="17"/>
  <c r="FX296" i="17"/>
  <c r="FX449" i="17"/>
  <c r="FX493" i="17"/>
  <c r="FX505" i="17"/>
  <c r="GI505" i="17" s="1"/>
  <c r="FX253" i="17"/>
  <c r="GI253" i="17" s="1"/>
  <c r="FX164" i="17"/>
  <c r="FX182" i="17"/>
  <c r="GI182" i="17" s="1"/>
  <c r="FX223" i="17"/>
  <c r="FX342" i="17"/>
  <c r="GI342" i="17" s="1"/>
  <c r="FX475" i="17"/>
  <c r="GI475" i="17" s="1"/>
  <c r="FX242" i="17"/>
  <c r="FX322" i="17"/>
  <c r="FX190" i="17"/>
  <c r="GI190" i="17" s="1"/>
  <c r="FX205" i="17"/>
  <c r="FX230" i="17"/>
  <c r="GI230" i="17" s="1"/>
  <c r="FX269" i="17"/>
  <c r="FX284" i="17"/>
  <c r="FX314" i="17"/>
  <c r="GI314" i="17" s="1"/>
  <c r="FX386" i="17"/>
  <c r="FX396" i="17"/>
  <c r="GI396" i="17" s="1"/>
  <c r="FX402" i="17"/>
  <c r="FX412" i="17"/>
  <c r="FX418" i="17"/>
  <c r="FX439" i="17"/>
  <c r="FX75" i="17"/>
  <c r="GI75" i="17" s="1"/>
  <c r="FX288" i="17"/>
  <c r="FX431" i="17"/>
  <c r="FX465" i="17"/>
  <c r="GI465" i="17" s="1"/>
  <c r="FX50" i="17"/>
  <c r="FX157" i="17"/>
  <c r="GI157" i="17" s="1"/>
  <c r="FX192" i="17"/>
  <c r="GI192" i="17" s="1"/>
  <c r="FX218" i="17"/>
  <c r="GI218" i="17" s="1"/>
  <c r="FX225" i="17"/>
  <c r="FX249" i="17"/>
  <c r="FX406" i="17"/>
  <c r="GI406" i="17" s="1"/>
  <c r="FX422" i="17"/>
  <c r="FX455" i="17"/>
  <c r="FX499" i="17"/>
  <c r="FX106" i="17"/>
  <c r="FX119" i="17"/>
  <c r="FX186" i="17"/>
  <c r="FX290" i="17"/>
  <c r="FX332" i="17"/>
  <c r="FX410" i="17"/>
  <c r="FX147" i="17"/>
  <c r="FX197" i="17"/>
  <c r="FX211" i="17"/>
  <c r="GI211" i="17" s="1"/>
  <c r="FX348" i="17"/>
  <c r="FX447" i="17"/>
  <c r="GI447" i="17" s="1"/>
  <c r="FX166" i="17"/>
  <c r="GI166" i="17" s="1"/>
  <c r="FX259" i="17"/>
  <c r="GI259" i="17" s="1"/>
  <c r="FX471" i="17"/>
  <c r="GI471" i="17" s="1"/>
  <c r="FX23" i="17"/>
  <c r="GI23" i="17" s="1"/>
  <c r="FX310" i="17"/>
  <c r="FX346" i="17"/>
  <c r="FX56" i="17"/>
  <c r="GI56" i="17" s="1"/>
  <c r="FX149" i="17"/>
  <c r="GI149" i="17" s="1"/>
  <c r="FX213" i="17"/>
  <c r="FX302" i="17"/>
  <c r="FX380" i="17"/>
  <c r="FX477" i="17"/>
  <c r="FX481" i="17"/>
  <c r="GI481" i="17" s="1"/>
  <c r="FX239" i="17"/>
  <c r="FX318" i="17"/>
  <c r="FX495" i="17"/>
  <c r="FX376" i="17"/>
  <c r="FX227" i="17"/>
  <c r="FX250" i="17"/>
  <c r="FX354" i="17"/>
  <c r="GI354" i="17" s="1"/>
  <c r="FX129" i="17"/>
  <c r="GI129" i="17" s="1"/>
  <c r="FX152" i="17"/>
  <c r="GI152" i="17" s="1"/>
  <c r="FX170" i="17"/>
  <c r="GI170" i="17" s="1"/>
  <c r="FX280" i="17"/>
  <c r="FX463" i="17"/>
  <c r="GI463" i="17" s="1"/>
  <c r="FX29" i="17"/>
  <c r="FX215" i="17"/>
  <c r="GI215" i="17" s="1"/>
  <c r="FX252" i="17"/>
  <c r="GI252" i="17" s="1"/>
  <c r="FX262" i="17"/>
  <c r="FX272" i="17"/>
  <c r="FX304" i="17"/>
  <c r="FX362" i="17"/>
  <c r="FX420" i="17"/>
  <c r="FX503" i="17"/>
  <c r="FX298" i="17"/>
  <c r="FX306" i="17"/>
  <c r="FX320" i="17"/>
  <c r="FX443" i="17"/>
  <c r="FX451" i="17"/>
  <c r="FX115" i="17"/>
  <c r="FX136" i="17"/>
  <c r="FX356" i="17"/>
  <c r="GI356" i="17" s="1"/>
  <c r="FX426" i="17"/>
  <c r="GI426" i="17" s="1"/>
  <c r="FX435" i="17"/>
  <c r="GI435" i="17" s="1"/>
  <c r="FX364" i="17"/>
  <c r="GI364" i="17" s="1"/>
  <c r="FX404" i="17"/>
  <c r="GI404" i="17" s="1"/>
  <c r="FX416" i="17"/>
  <c r="FX445" i="17"/>
  <c r="FX382" i="17"/>
  <c r="FX473" i="17"/>
  <c r="FX246" i="17"/>
  <c r="GI246" i="17" s="1"/>
  <c r="FX178" i="17"/>
  <c r="FX209" i="17"/>
  <c r="GI209" i="17" s="1"/>
  <c r="FX221" i="17"/>
  <c r="FX39" i="17"/>
  <c r="FX437" i="17"/>
  <c r="FX266" i="17"/>
  <c r="GI266" i="17" s="1"/>
  <c r="FX501" i="17"/>
  <c r="FX336" i="17"/>
  <c r="FX487" i="17"/>
  <c r="FX457" i="17"/>
  <c r="FX489" i="17"/>
  <c r="FX109" i="17"/>
  <c r="FX338" i="17"/>
  <c r="GI338" i="17" s="1"/>
  <c r="FX66" i="17"/>
  <c r="GI66" i="17" s="1"/>
  <c r="FX160" i="17"/>
  <c r="FX483" i="17"/>
  <c r="GI483" i="17" s="1"/>
  <c r="FX497" i="17"/>
  <c r="FX328" i="17"/>
  <c r="FX509" i="17"/>
  <c r="FX120" i="17"/>
  <c r="GI120" i="17" s="1"/>
  <c r="FX132" i="17"/>
  <c r="GI132" i="17" s="1"/>
  <c r="FX469" i="17"/>
  <c r="GI469" i="17" s="1"/>
  <c r="FX282" i="17"/>
  <c r="FX479" i="17"/>
  <c r="FX372" i="17"/>
  <c r="FX177" i="17"/>
  <c r="FX256" i="17"/>
  <c r="GI256" i="17" s="1"/>
  <c r="FX69" i="17"/>
  <c r="FX390" i="17"/>
  <c r="FX491" i="17"/>
  <c r="FX72" i="17"/>
  <c r="GI72" i="17" s="1"/>
  <c r="FX312" i="17"/>
  <c r="FX276" i="17"/>
  <c r="FX330" i="17"/>
  <c r="FX461" i="17"/>
  <c r="GI461" i="17" s="1"/>
  <c r="FX208" i="17"/>
  <c r="FX206" i="17"/>
  <c r="GI206" i="17" s="1"/>
  <c r="FX453" i="17"/>
  <c r="FW12" i="17"/>
  <c r="FW19" i="17"/>
  <c r="FW40" i="17"/>
  <c r="FW63" i="17"/>
  <c r="FW84" i="17"/>
  <c r="FW107" i="17"/>
  <c r="FW128" i="17"/>
  <c r="FW151" i="17"/>
  <c r="FW172" i="17"/>
  <c r="FW33" i="17"/>
  <c r="FW54" i="17"/>
  <c r="FW77" i="17"/>
  <c r="FW98" i="17"/>
  <c r="FW121" i="17"/>
  <c r="FW142" i="17"/>
  <c r="FW165" i="17"/>
  <c r="FW24" i="17"/>
  <c r="FW47" i="17"/>
  <c r="FW68" i="17"/>
  <c r="FW91" i="17"/>
  <c r="FW112" i="17"/>
  <c r="FW135" i="17"/>
  <c r="FW156" i="17"/>
  <c r="FW179" i="17"/>
  <c r="FW17" i="17"/>
  <c r="FW38" i="17"/>
  <c r="FW61" i="17"/>
  <c r="FW82" i="17"/>
  <c r="FW105" i="17"/>
  <c r="FW126" i="17"/>
  <c r="FW149" i="17"/>
  <c r="FW170" i="17"/>
  <c r="FW27" i="17"/>
  <c r="FW48" i="17"/>
  <c r="FW71" i="17"/>
  <c r="FW92" i="17"/>
  <c r="FW93" i="17"/>
  <c r="FW153" i="17"/>
  <c r="FW173" i="17"/>
  <c r="FW202" i="17"/>
  <c r="FW139" i="17"/>
  <c r="FW159" i="17"/>
  <c r="FW176" i="17"/>
  <c r="FW184" i="17"/>
  <c r="FW191" i="17"/>
  <c r="FW125" i="17"/>
  <c r="FW145" i="17"/>
  <c r="FW162" i="17"/>
  <c r="FW200" i="17"/>
  <c r="FW22" i="17"/>
  <c r="FW52" i="17"/>
  <c r="FW111" i="17"/>
  <c r="FW131" i="17"/>
  <c r="FW148" i="17"/>
  <c r="FW168" i="17"/>
  <c r="FW13" i="17"/>
  <c r="FW25" i="17"/>
  <c r="FW28" i="17"/>
  <c r="FW43" i="17"/>
  <c r="FW55" i="17"/>
  <c r="FW58" i="17"/>
  <c r="FW73" i="17"/>
  <c r="FW85" i="17"/>
  <c r="FW88" i="17"/>
  <c r="FW37" i="17"/>
  <c r="FW67" i="17"/>
  <c r="FW70" i="17"/>
  <c r="FW79" i="17"/>
  <c r="FW83" i="17"/>
  <c r="FW103" i="17"/>
  <c r="FW144" i="17"/>
  <c r="FW188" i="17"/>
  <c r="FW214" i="17"/>
  <c r="FW236" i="17"/>
  <c r="FW243" i="17"/>
  <c r="FW34" i="17"/>
  <c r="FW87" i="17"/>
  <c r="FW95" i="17"/>
  <c r="FW110" i="17"/>
  <c r="FW113" i="17"/>
  <c r="FW117" i="17"/>
  <c r="FW158" i="17"/>
  <c r="FW185" i="17"/>
  <c r="FW207" i="17"/>
  <c r="FW229" i="17"/>
  <c r="FW21" i="17"/>
  <c r="FW75" i="17"/>
  <c r="FW99" i="17"/>
  <c r="FW124" i="17"/>
  <c r="FW127" i="17"/>
  <c r="FW199" i="17"/>
  <c r="FW224" i="17"/>
  <c r="FW241" i="17"/>
  <c r="FW26" i="17"/>
  <c r="FW30" i="17"/>
  <c r="FW80" i="17"/>
  <c r="FW152" i="17"/>
  <c r="FW155" i="17"/>
  <c r="FW212" i="17"/>
  <c r="FW234" i="17"/>
  <c r="FW239" i="17"/>
  <c r="FW14" i="17"/>
  <c r="FW31" i="17"/>
  <c r="FW64" i="17"/>
  <c r="FW53" i="17"/>
  <c r="FW59" i="17"/>
  <c r="FW81" i="17"/>
  <c r="FW219" i="17"/>
  <c r="FW231" i="17"/>
  <c r="FW260" i="17"/>
  <c r="FW279" i="17"/>
  <c r="FW116" i="17"/>
  <c r="FW167" i="17"/>
  <c r="FW216" i="17"/>
  <c r="FW228" i="17"/>
  <c r="FW255" i="17"/>
  <c r="FW20" i="17"/>
  <c r="FW42" i="17"/>
  <c r="FW134" i="17"/>
  <c r="FW198" i="17"/>
  <c r="FW204" i="17"/>
  <c r="FW240" i="17"/>
  <c r="FW248" i="17"/>
  <c r="FW270" i="17"/>
  <c r="FW277" i="17"/>
  <c r="FW65" i="17"/>
  <c r="GL65" i="17" s="1"/>
  <c r="FW108" i="17"/>
  <c r="FW201" i="17"/>
  <c r="FW265" i="17"/>
  <c r="FW32" i="17"/>
  <c r="FW60" i="17"/>
  <c r="FW94" i="17"/>
  <c r="FW104" i="17"/>
  <c r="FW177" i="17"/>
  <c r="FW258" i="17"/>
  <c r="FW15" i="17"/>
  <c r="FW49" i="17"/>
  <c r="FW122" i="17"/>
  <c r="FW130" i="17"/>
  <c r="FW44" i="17"/>
  <c r="FW66" i="17"/>
  <c r="FW72" i="17"/>
  <c r="FW100" i="17"/>
  <c r="FW118" i="17"/>
  <c r="FW50" i="17"/>
  <c r="FW56" i="17"/>
  <c r="FW78" i="17"/>
  <c r="FW109" i="17"/>
  <c r="FW266" i="17"/>
  <c r="FW280" i="17"/>
  <c r="FW282" i="17"/>
  <c r="FW284" i="17"/>
  <c r="FW286" i="17"/>
  <c r="FW288" i="17"/>
  <c r="FW290" i="17"/>
  <c r="FW292" i="17"/>
  <c r="FW294" i="17"/>
  <c r="FW296" i="17"/>
  <c r="FW298" i="17"/>
  <c r="FW300" i="17"/>
  <c r="FW302" i="17"/>
  <c r="FW304" i="17"/>
  <c r="FW306" i="17"/>
  <c r="FW308" i="17"/>
  <c r="FW310" i="17"/>
  <c r="FW41" i="17"/>
  <c r="FW232" i="17"/>
  <c r="FW254" i="17"/>
  <c r="FW264" i="17"/>
  <c r="FW274" i="17"/>
  <c r="FW326" i="17"/>
  <c r="FW349" i="17"/>
  <c r="FW370" i="17"/>
  <c r="FW400" i="17"/>
  <c r="FW423" i="17"/>
  <c r="FW51" i="17"/>
  <c r="FW86" i="17"/>
  <c r="FW102" i="17"/>
  <c r="FW194" i="17"/>
  <c r="FW203" i="17"/>
  <c r="FW247" i="17"/>
  <c r="FW257" i="17"/>
  <c r="FW267" i="17"/>
  <c r="FW291" i="17"/>
  <c r="FW331" i="17"/>
  <c r="FW352" i="17"/>
  <c r="FW375" i="17"/>
  <c r="FW393" i="17"/>
  <c r="FW414" i="17"/>
  <c r="FW16" i="17"/>
  <c r="FW96" i="17"/>
  <c r="FW150" i="17"/>
  <c r="FW174" i="17"/>
  <c r="FW220" i="17"/>
  <c r="FW244" i="17"/>
  <c r="FW313" i="17"/>
  <c r="FW334" i="17"/>
  <c r="FW357" i="17"/>
  <c r="FW378" i="17"/>
  <c r="FW407" i="17"/>
  <c r="FW428" i="17"/>
  <c r="FW137" i="17"/>
  <c r="FW180" i="17"/>
  <c r="FW261" i="17"/>
  <c r="FW268" i="17"/>
  <c r="FW271" i="17"/>
  <c r="FW283" i="17"/>
  <c r="FW305" i="17"/>
  <c r="FW316" i="17"/>
  <c r="FW339" i="17"/>
  <c r="FW360" i="17"/>
  <c r="FW383" i="17"/>
  <c r="FW398" i="17"/>
  <c r="FW421" i="17"/>
  <c r="FW69" i="17"/>
  <c r="FW132" i="17"/>
  <c r="FW138" i="17"/>
  <c r="FW157" i="17"/>
  <c r="FW190" i="17"/>
  <c r="FW208" i="17"/>
  <c r="FW251" i="17"/>
  <c r="FW321" i="17"/>
  <c r="FW342" i="17"/>
  <c r="FW365" i="17"/>
  <c r="FW386" i="17"/>
  <c r="FW412" i="17"/>
  <c r="FW35" i="17"/>
  <c r="FW195" i="17"/>
  <c r="FW217" i="17"/>
  <c r="FW233" i="17"/>
  <c r="FW237" i="17"/>
  <c r="FW275" i="17"/>
  <c r="FW329" i="17"/>
  <c r="FW350" i="17"/>
  <c r="FW373" i="17"/>
  <c r="FW119" i="17"/>
  <c r="FW140" i="17"/>
  <c r="FW186" i="17"/>
  <c r="FW289" i="17"/>
  <c r="FW311" i="17"/>
  <c r="FW332" i="17"/>
  <c r="FW355" i="17"/>
  <c r="FW376" i="17"/>
  <c r="FW36" i="17"/>
  <c r="FW106" i="17"/>
  <c r="FW196" i="17"/>
  <c r="FW209" i="17"/>
  <c r="FW213" i="17"/>
  <c r="FW252" i="17"/>
  <c r="FW262" i="17"/>
  <c r="FW272" i="17"/>
  <c r="FW322" i="17"/>
  <c r="FW345" i="17"/>
  <c r="FW366" i="17"/>
  <c r="FW389" i="17"/>
  <c r="FW408" i="17"/>
  <c r="FW431" i="17"/>
  <c r="FW433" i="17"/>
  <c r="FW435" i="17"/>
  <c r="FW437" i="17"/>
  <c r="FW45" i="17"/>
  <c r="FW57" i="17"/>
  <c r="FW161" i="17"/>
  <c r="FW273" i="17"/>
  <c r="FW374" i="17"/>
  <c r="FW392" i="17"/>
  <c r="FW441" i="17"/>
  <c r="FW464" i="17"/>
  <c r="FW485" i="17"/>
  <c r="FW507" i="17"/>
  <c r="FW18" i="17"/>
  <c r="FW133" i="17"/>
  <c r="FW143" i="17"/>
  <c r="FW171" i="17"/>
  <c r="FW222" i="17"/>
  <c r="FW287" i="17"/>
  <c r="FW358" i="17"/>
  <c r="FW424" i="17"/>
  <c r="FW430" i="17"/>
  <c r="FW446" i="17"/>
  <c r="FW467" i="17"/>
  <c r="FW490" i="17"/>
  <c r="FW205" i="17"/>
  <c r="FW230" i="17"/>
  <c r="FW269" i="17"/>
  <c r="FW314" i="17"/>
  <c r="FW46" i="17"/>
  <c r="FW74" i="17"/>
  <c r="FW89" i="17"/>
  <c r="FW101" i="17"/>
  <c r="FW154" i="17"/>
  <c r="FW163" i="17"/>
  <c r="FW181" i="17"/>
  <c r="FW263" i="17"/>
  <c r="FW317" i="17"/>
  <c r="FW325" i="17"/>
  <c r="FW333" i="17"/>
  <c r="FW341" i="17"/>
  <c r="FW395" i="17"/>
  <c r="FW405" i="17"/>
  <c r="FW411" i="17"/>
  <c r="FW427" i="17"/>
  <c r="FW449" i="17"/>
  <c r="FW472" i="17"/>
  <c r="FW493" i="17"/>
  <c r="FW505" i="17"/>
  <c r="FW210" i="17"/>
  <c r="FW114" i="17"/>
  <c r="FW164" i="17"/>
  <c r="FW182" i="17"/>
  <c r="FW189" i="17"/>
  <c r="FW223" i="17"/>
  <c r="FW309" i="17"/>
  <c r="FW454" i="17"/>
  <c r="FW475" i="17"/>
  <c r="FW498" i="17"/>
  <c r="FW62" i="17"/>
  <c r="FW90" i="17"/>
  <c r="FW123" i="17"/>
  <c r="FW242" i="17"/>
  <c r="FW253" i="17"/>
  <c r="FW330" i="17"/>
  <c r="FW338" i="17"/>
  <c r="FW346" i="17"/>
  <c r="FW354" i="17"/>
  <c r="FW362" i="17"/>
  <c r="FW382" i="17"/>
  <c r="FW385" i="17"/>
  <c r="FW457" i="17"/>
  <c r="FW480" i="17"/>
  <c r="FW503" i="17"/>
  <c r="FW146" i="17"/>
  <c r="FW399" i="17"/>
  <c r="FW415" i="17"/>
  <c r="FW444" i="17"/>
  <c r="FW465" i="17"/>
  <c r="FW147" i="17"/>
  <c r="FW197" i="17"/>
  <c r="FW211" i="17"/>
  <c r="FW259" i="17"/>
  <c r="FW301" i="17"/>
  <c r="FW371" i="17"/>
  <c r="FW447" i="17"/>
  <c r="FW470" i="17"/>
  <c r="FW175" i="17"/>
  <c r="FW183" i="17"/>
  <c r="GL183" i="17" s="1"/>
  <c r="FW238" i="17"/>
  <c r="FW347" i="17"/>
  <c r="FW390" i="17"/>
  <c r="FW460" i="17"/>
  <c r="FW481" i="17"/>
  <c r="FW23" i="17"/>
  <c r="FW245" i="17"/>
  <c r="FW256" i="17"/>
  <c r="FW285" i="17"/>
  <c r="FW315" i="17"/>
  <c r="FW323" i="17"/>
  <c r="FW380" i="17"/>
  <c r="FW387" i="17"/>
  <c r="FW397" i="17"/>
  <c r="FW413" i="17"/>
  <c r="FW76" i="17"/>
  <c r="FW166" i="17"/>
  <c r="FW359" i="17"/>
  <c r="FW404" i="17"/>
  <c r="FW425" i="17"/>
  <c r="FW438" i="17"/>
  <c r="FW478" i="17"/>
  <c r="FW489" i="17"/>
  <c r="FW492" i="17"/>
  <c r="FW225" i="17"/>
  <c r="FW249" i="17"/>
  <c r="FW303" i="17"/>
  <c r="FW312" i="17"/>
  <c r="FW403" i="17"/>
  <c r="FW419" i="17"/>
  <c r="FW477" i="17"/>
  <c r="FW484" i="17"/>
  <c r="FW488" i="17"/>
  <c r="FW169" i="17"/>
  <c r="FW227" i="17"/>
  <c r="FW361" i="17"/>
  <c r="FW278" i="17"/>
  <c r="FW318" i="17"/>
  <c r="FW462" i="17"/>
  <c r="FW495" i="17"/>
  <c r="FW508" i="17"/>
  <c r="FW250" i="17"/>
  <c r="FW368" i="17"/>
  <c r="FW434" i="17"/>
  <c r="FW455" i="17"/>
  <c r="FW226" i="17"/>
  <c r="FW340" i="17"/>
  <c r="FW353" i="17"/>
  <c r="FW367" i="17"/>
  <c r="FW429" i="17"/>
  <c r="FW442" i="17"/>
  <c r="FW450" i="17"/>
  <c r="FW458" i="17"/>
  <c r="FW466" i="17"/>
  <c r="FW499" i="17"/>
  <c r="FW502" i="17"/>
  <c r="FW409" i="17"/>
  <c r="FW463" i="17"/>
  <c r="FW471" i="17"/>
  <c r="FW129" i="17"/>
  <c r="FW295" i="17"/>
  <c r="FW319" i="17"/>
  <c r="FW327" i="17"/>
  <c r="FW348" i="17"/>
  <c r="FW474" i="17"/>
  <c r="FW381" i="17"/>
  <c r="GL381" i="17" s="1"/>
  <c r="FW281" i="17"/>
  <c r="FW320" i="17"/>
  <c r="FW335" i="17"/>
  <c r="FW394" i="17"/>
  <c r="FW443" i="17"/>
  <c r="FW451" i="17"/>
  <c r="FW459" i="17"/>
  <c r="FW115" i="17"/>
  <c r="FW136" i="17"/>
  <c r="FW356" i="17"/>
  <c r="FW363" i="17"/>
  <c r="FW426" i="17"/>
  <c r="FW506" i="17"/>
  <c r="FW192" i="17"/>
  <c r="FW218" i="17"/>
  <c r="FW328" i="17"/>
  <c r="FW369" i="17"/>
  <c r="FW388" i="17"/>
  <c r="FW29" i="17"/>
  <c r="FW178" i="17"/>
  <c r="FW391" i="17"/>
  <c r="FW473" i="17"/>
  <c r="FW487" i="17"/>
  <c r="FW494" i="17"/>
  <c r="FW39" i="17"/>
  <c r="FW439" i="17"/>
  <c r="FW97" i="17"/>
  <c r="FW141" i="17"/>
  <c r="FW215" i="17"/>
  <c r="FW299" i="17"/>
  <c r="FW379" i="17"/>
  <c r="FW406" i="17"/>
  <c r="FW501" i="17"/>
  <c r="FW456" i="17"/>
  <c r="FW336" i="17"/>
  <c r="FW246" i="17"/>
  <c r="FW417" i="17"/>
  <c r="FW187" i="17"/>
  <c r="FW351" i="17"/>
  <c r="FW221" i="17"/>
  <c r="FW337" i="17"/>
  <c r="FW396" i="17"/>
  <c r="FW418" i="17"/>
  <c r="FW448" i="17"/>
  <c r="GL448" i="17" s="1"/>
  <c r="FW496" i="17"/>
  <c r="FW384" i="17"/>
  <c r="FW420" i="17"/>
  <c r="FW193" i="17"/>
  <c r="FW324" i="17"/>
  <c r="FW422" i="17"/>
  <c r="FW343" i="17"/>
  <c r="FW120" i="17"/>
  <c r="FW276" i="17"/>
  <c r="FW372" i="17"/>
  <c r="FW504" i="17"/>
  <c r="FW476" i="17"/>
  <c r="FW483" i="17"/>
  <c r="FW445" i="17"/>
  <c r="FW452" i="17"/>
  <c r="FW160" i="17"/>
  <c r="FW453" i="17"/>
  <c r="FW436" i="17"/>
  <c r="FW491" i="17"/>
  <c r="FW497" i="17"/>
  <c r="FW486" i="17"/>
  <c r="FW440" i="17"/>
  <c r="FW401" i="17"/>
  <c r="FW307" i="17"/>
  <c r="FW377" i="17"/>
  <c r="FW235" i="17"/>
  <c r="FW416" i="17"/>
  <c r="FW479" i="17"/>
  <c r="FW402" i="17"/>
  <c r="FW293" i="17"/>
  <c r="FW461" i="17"/>
  <c r="FW364" i="17"/>
  <c r="FW344" i="17"/>
  <c r="FW500" i="17"/>
  <c r="FW297" i="17"/>
  <c r="FW509" i="17"/>
  <c r="FW206" i="17"/>
  <c r="FW410" i="17"/>
  <c r="FW482" i="17"/>
  <c r="FW510" i="17"/>
  <c r="FW468" i="17"/>
  <c r="FW469" i="17"/>
  <c r="FW432" i="17"/>
  <c r="FZ35" i="17"/>
  <c r="GO35" i="17" s="1"/>
  <c r="FZ56" i="17"/>
  <c r="GO56" i="17" s="1"/>
  <c r="FZ79" i="17"/>
  <c r="GO79" i="17" s="1"/>
  <c r="FZ100" i="17"/>
  <c r="GO100" i="17" s="1"/>
  <c r="FZ123" i="17"/>
  <c r="GO123" i="17" s="1"/>
  <c r="FZ144" i="17"/>
  <c r="GO144" i="17" s="1"/>
  <c r="FZ167" i="17"/>
  <c r="GO167" i="17" s="1"/>
  <c r="FZ12" i="17"/>
  <c r="GO12" i="17" s="1"/>
  <c r="FZ26" i="17"/>
  <c r="GO26" i="17" s="1"/>
  <c r="FZ49" i="17"/>
  <c r="GO49" i="17" s="1"/>
  <c r="FZ70" i="17"/>
  <c r="GO70" i="17" s="1"/>
  <c r="FZ93" i="17"/>
  <c r="GO93" i="17" s="1"/>
  <c r="FZ114" i="17"/>
  <c r="GO114" i="17" s="1"/>
  <c r="FZ137" i="17"/>
  <c r="GO137" i="17" s="1"/>
  <c r="FZ158" i="17"/>
  <c r="GO158" i="17" s="1"/>
  <c r="FZ181" i="17"/>
  <c r="GO181" i="17" s="1"/>
  <c r="FZ183" i="17"/>
  <c r="GO183" i="17" s="1"/>
  <c r="FZ185" i="17"/>
  <c r="GO185" i="17" s="1"/>
  <c r="FZ187" i="17"/>
  <c r="GO187" i="17" s="1"/>
  <c r="FZ189" i="17"/>
  <c r="GO189" i="17" s="1"/>
  <c r="FZ191" i="17"/>
  <c r="GO191" i="17" s="1"/>
  <c r="FZ193" i="17"/>
  <c r="GO193" i="17" s="1"/>
  <c r="FZ195" i="17"/>
  <c r="GO195" i="17" s="1"/>
  <c r="FZ197" i="17"/>
  <c r="GO197" i="17" s="1"/>
  <c r="FZ199" i="17"/>
  <c r="GO199" i="17" s="1"/>
  <c r="FZ201" i="17"/>
  <c r="GO201" i="17" s="1"/>
  <c r="FZ203" i="17"/>
  <c r="GO203" i="17" s="1"/>
  <c r="FZ205" i="17"/>
  <c r="GO205" i="17" s="1"/>
  <c r="FZ19" i="17"/>
  <c r="GO19" i="17" s="1"/>
  <c r="FZ40" i="17"/>
  <c r="GO40" i="17" s="1"/>
  <c r="FZ63" i="17"/>
  <c r="GO63" i="17" s="1"/>
  <c r="FZ84" i="17"/>
  <c r="GO84" i="17" s="1"/>
  <c r="FZ107" i="17"/>
  <c r="GO107" i="17" s="1"/>
  <c r="FZ128" i="17"/>
  <c r="GO128" i="17" s="1"/>
  <c r="FZ151" i="17"/>
  <c r="GO151" i="17" s="1"/>
  <c r="FZ172" i="17"/>
  <c r="GO172" i="17" s="1"/>
  <c r="FZ33" i="17"/>
  <c r="GO33" i="17" s="1"/>
  <c r="FZ54" i="17"/>
  <c r="GO54" i="17" s="1"/>
  <c r="FZ77" i="17"/>
  <c r="GO77" i="17" s="1"/>
  <c r="FZ98" i="17"/>
  <c r="GO98" i="17" s="1"/>
  <c r="FZ121" i="17"/>
  <c r="GO121" i="17" s="1"/>
  <c r="FZ142" i="17"/>
  <c r="GO142" i="17" s="1"/>
  <c r="FZ165" i="17"/>
  <c r="GO165" i="17" s="1"/>
  <c r="FZ20" i="17"/>
  <c r="GO20" i="17" s="1"/>
  <c r="FZ43" i="17"/>
  <c r="GO43" i="17" s="1"/>
  <c r="FZ64" i="17"/>
  <c r="GO64" i="17" s="1"/>
  <c r="FZ87" i="17"/>
  <c r="GO87" i="17" s="1"/>
  <c r="FZ39" i="17"/>
  <c r="GO39" i="17" s="1"/>
  <c r="FZ42" i="17"/>
  <c r="GO42" i="17" s="1"/>
  <c r="FZ69" i="17"/>
  <c r="GO69" i="17" s="1"/>
  <c r="FZ72" i="17"/>
  <c r="GO72" i="17" s="1"/>
  <c r="FZ99" i="17"/>
  <c r="GO99" i="17" s="1"/>
  <c r="FZ102" i="17"/>
  <c r="GO102" i="17" s="1"/>
  <c r="FZ105" i="17"/>
  <c r="GO105" i="17" s="1"/>
  <c r="FZ122" i="17"/>
  <c r="GO122" i="17" s="1"/>
  <c r="FZ204" i="17"/>
  <c r="GO204" i="17" s="1"/>
  <c r="FZ21" i="17"/>
  <c r="GO21" i="17" s="1"/>
  <c r="FZ51" i="17"/>
  <c r="GO51" i="17" s="1"/>
  <c r="FZ81" i="17"/>
  <c r="GO81" i="17" s="1"/>
  <c r="FZ108" i="17"/>
  <c r="GO108" i="17" s="1"/>
  <c r="FZ153" i="17"/>
  <c r="GO153" i="17" s="1"/>
  <c r="FZ173" i="17"/>
  <c r="GO173" i="17" s="1"/>
  <c r="FZ202" i="17"/>
  <c r="GO202" i="17" s="1"/>
  <c r="FZ139" i="17"/>
  <c r="GO139" i="17" s="1"/>
  <c r="FZ159" i="17"/>
  <c r="GO159" i="17" s="1"/>
  <c r="FZ176" i="17"/>
  <c r="GO176" i="17" s="1"/>
  <c r="FZ179" i="17"/>
  <c r="GO179" i="17" s="1"/>
  <c r="FZ184" i="17"/>
  <c r="GO184" i="17" s="1"/>
  <c r="FZ22" i="17"/>
  <c r="GO22" i="17" s="1"/>
  <c r="FZ34" i="17"/>
  <c r="GO34" i="17" s="1"/>
  <c r="FZ52" i="17"/>
  <c r="GO52" i="17" s="1"/>
  <c r="FZ82" i="17"/>
  <c r="GO82" i="17" s="1"/>
  <c r="FZ13" i="17"/>
  <c r="GO13" i="17" s="1"/>
  <c r="FZ16" i="17"/>
  <c r="GO16" i="17" s="1"/>
  <c r="FZ31" i="17"/>
  <c r="GO31" i="17" s="1"/>
  <c r="FZ46" i="17"/>
  <c r="GO46" i="17" s="1"/>
  <c r="FZ61" i="17"/>
  <c r="GO61" i="17" s="1"/>
  <c r="FZ76" i="17"/>
  <c r="GO76" i="17" s="1"/>
  <c r="FZ14" i="17"/>
  <c r="GO14" i="17" s="1"/>
  <c r="FZ17" i="17"/>
  <c r="GO17" i="17" s="1"/>
  <c r="FZ50" i="17"/>
  <c r="GO50" i="17" s="1"/>
  <c r="FZ116" i="17"/>
  <c r="GO116" i="17" s="1"/>
  <c r="FZ120" i="17"/>
  <c r="GO120" i="17" s="1"/>
  <c r="FZ175" i="17"/>
  <c r="GO175" i="17" s="1"/>
  <c r="FZ182" i="17"/>
  <c r="GO182" i="17" s="1"/>
  <c r="FZ226" i="17"/>
  <c r="GO226" i="17" s="1"/>
  <c r="FZ245" i="17"/>
  <c r="GO245" i="17" s="1"/>
  <c r="FZ247" i="17"/>
  <c r="GO247" i="17" s="1"/>
  <c r="FZ249" i="17"/>
  <c r="GO249" i="17" s="1"/>
  <c r="FZ251" i="17"/>
  <c r="GO251" i="17" s="1"/>
  <c r="FZ253" i="17"/>
  <c r="GO253" i="17" s="1"/>
  <c r="FZ255" i="17"/>
  <c r="GO255" i="17" s="1"/>
  <c r="FZ257" i="17"/>
  <c r="GO257" i="17" s="1"/>
  <c r="FZ259" i="17"/>
  <c r="GO259" i="17" s="1"/>
  <c r="FZ261" i="17"/>
  <c r="GO261" i="17" s="1"/>
  <c r="FZ263" i="17"/>
  <c r="GO263" i="17" s="1"/>
  <c r="FZ265" i="17"/>
  <c r="GO265" i="17" s="1"/>
  <c r="FZ267" i="17"/>
  <c r="GO267" i="17" s="1"/>
  <c r="FZ269" i="17"/>
  <c r="GO269" i="17" s="1"/>
  <c r="FZ271" i="17"/>
  <c r="GO271" i="17" s="1"/>
  <c r="FZ273" i="17"/>
  <c r="GO273" i="17" s="1"/>
  <c r="FZ275" i="17"/>
  <c r="GO275" i="17" s="1"/>
  <c r="FZ277" i="17"/>
  <c r="GO277" i="17" s="1"/>
  <c r="FZ279" i="17"/>
  <c r="GO279" i="17" s="1"/>
  <c r="FZ38" i="17"/>
  <c r="GO38" i="17" s="1"/>
  <c r="FZ130" i="17"/>
  <c r="GO130" i="17" s="1"/>
  <c r="FZ134" i="17"/>
  <c r="GO134" i="17" s="1"/>
  <c r="FZ219" i="17"/>
  <c r="GO219" i="17" s="1"/>
  <c r="FZ83" i="17"/>
  <c r="GO83" i="17" s="1"/>
  <c r="FZ103" i="17"/>
  <c r="GO103" i="17" s="1"/>
  <c r="FZ148" i="17"/>
  <c r="GO148" i="17" s="1"/>
  <c r="FZ188" i="17"/>
  <c r="GO188" i="17" s="1"/>
  <c r="FZ214" i="17"/>
  <c r="GO214" i="17" s="1"/>
  <c r="FZ236" i="17"/>
  <c r="GO236" i="17" s="1"/>
  <c r="FZ243" i="17"/>
  <c r="GO243" i="17" s="1"/>
  <c r="FZ55" i="17"/>
  <c r="GO55" i="17" s="1"/>
  <c r="FZ75" i="17"/>
  <c r="GO75" i="17" s="1"/>
  <c r="FZ88" i="17"/>
  <c r="GO88" i="17" s="1"/>
  <c r="FZ124" i="17"/>
  <c r="GO124" i="17" s="1"/>
  <c r="FZ127" i="17"/>
  <c r="GO127" i="17" s="1"/>
  <c r="FZ131" i="17"/>
  <c r="GO131" i="17" s="1"/>
  <c r="FZ224" i="17"/>
  <c r="GO224" i="17" s="1"/>
  <c r="FZ241" i="17"/>
  <c r="GO241" i="17" s="1"/>
  <c r="FZ30" i="17"/>
  <c r="GO30" i="17" s="1"/>
  <c r="FZ47" i="17"/>
  <c r="GO47" i="17" s="1"/>
  <c r="FZ80" i="17"/>
  <c r="GO80" i="17" s="1"/>
  <c r="FZ18" i="17"/>
  <c r="GO18" i="17" s="1"/>
  <c r="FZ68" i="17"/>
  <c r="GO68" i="17" s="1"/>
  <c r="FZ96" i="17"/>
  <c r="GO96" i="17" s="1"/>
  <c r="FZ112" i="17"/>
  <c r="GO112" i="17" s="1"/>
  <c r="FZ125" i="17"/>
  <c r="GO125" i="17" s="1"/>
  <c r="FZ129" i="17"/>
  <c r="GO129" i="17" s="1"/>
  <c r="FZ133" i="17"/>
  <c r="GO133" i="17" s="1"/>
  <c r="FZ138" i="17"/>
  <c r="GO138" i="17" s="1"/>
  <c r="FZ146" i="17"/>
  <c r="GO146" i="17" s="1"/>
  <c r="FZ150" i="17"/>
  <c r="GO150" i="17" s="1"/>
  <c r="FZ213" i="17"/>
  <c r="GO213" i="17" s="1"/>
  <c r="FZ225" i="17"/>
  <c r="GO225" i="17" s="1"/>
  <c r="FZ237" i="17"/>
  <c r="GO237" i="17" s="1"/>
  <c r="FZ250" i="17"/>
  <c r="GO250" i="17" s="1"/>
  <c r="FZ272" i="17"/>
  <c r="GO272" i="17" s="1"/>
  <c r="FZ36" i="17"/>
  <c r="GO36" i="17" s="1"/>
  <c r="FZ59" i="17"/>
  <c r="GO59" i="17" s="1"/>
  <c r="FZ210" i="17"/>
  <c r="GO210" i="17" s="1"/>
  <c r="FZ222" i="17"/>
  <c r="GO222" i="17" s="1"/>
  <c r="FZ234" i="17"/>
  <c r="GO234" i="17" s="1"/>
  <c r="FZ281" i="17"/>
  <c r="GO281" i="17" s="1"/>
  <c r="FZ283" i="17"/>
  <c r="GO283" i="17" s="1"/>
  <c r="FZ285" i="17"/>
  <c r="GO285" i="17" s="1"/>
  <c r="FZ287" i="17"/>
  <c r="GO287" i="17" s="1"/>
  <c r="FZ289" i="17"/>
  <c r="GO289" i="17" s="1"/>
  <c r="FZ291" i="17"/>
  <c r="GO291" i="17" s="1"/>
  <c r="FZ293" i="17"/>
  <c r="GO293" i="17" s="1"/>
  <c r="FZ295" i="17"/>
  <c r="GO295" i="17" s="1"/>
  <c r="FZ297" i="17"/>
  <c r="GO297" i="17" s="1"/>
  <c r="FZ299" i="17"/>
  <c r="GO299" i="17" s="1"/>
  <c r="FZ301" i="17"/>
  <c r="GO301" i="17" s="1"/>
  <c r="FZ303" i="17"/>
  <c r="GO303" i="17" s="1"/>
  <c r="FZ305" i="17"/>
  <c r="GO305" i="17" s="1"/>
  <c r="FZ307" i="17"/>
  <c r="GO307" i="17" s="1"/>
  <c r="FZ309" i="17"/>
  <c r="GO309" i="17" s="1"/>
  <c r="FZ311" i="17"/>
  <c r="GO311" i="17" s="1"/>
  <c r="FZ313" i="17"/>
  <c r="GO313" i="17" s="1"/>
  <c r="FZ315" i="17"/>
  <c r="GO315" i="17" s="1"/>
  <c r="FZ317" i="17"/>
  <c r="GO317" i="17" s="1"/>
  <c r="FZ319" i="17"/>
  <c r="GO319" i="17" s="1"/>
  <c r="FZ321" i="17"/>
  <c r="GO321" i="17" s="1"/>
  <c r="FZ323" i="17"/>
  <c r="GO323" i="17" s="1"/>
  <c r="FZ325" i="17"/>
  <c r="GO325" i="17" s="1"/>
  <c r="FZ327" i="17"/>
  <c r="GO327" i="17" s="1"/>
  <c r="FZ329" i="17"/>
  <c r="GO329" i="17" s="1"/>
  <c r="FZ331" i="17"/>
  <c r="GO331" i="17" s="1"/>
  <c r="FZ333" i="17"/>
  <c r="GO333" i="17" s="1"/>
  <c r="FZ335" i="17"/>
  <c r="GO335" i="17" s="1"/>
  <c r="FZ337" i="17"/>
  <c r="GO337" i="17" s="1"/>
  <c r="FZ339" i="17"/>
  <c r="GO339" i="17" s="1"/>
  <c r="FZ341" i="17"/>
  <c r="GO341" i="17" s="1"/>
  <c r="FZ343" i="17"/>
  <c r="GO343" i="17" s="1"/>
  <c r="FZ345" i="17"/>
  <c r="GO345" i="17" s="1"/>
  <c r="FZ347" i="17"/>
  <c r="GO347" i="17" s="1"/>
  <c r="FZ349" i="17"/>
  <c r="GO349" i="17" s="1"/>
  <c r="FZ351" i="17"/>
  <c r="GO351" i="17" s="1"/>
  <c r="FZ353" i="17"/>
  <c r="GO353" i="17" s="1"/>
  <c r="FZ355" i="17"/>
  <c r="GO355" i="17" s="1"/>
  <c r="FZ357" i="17"/>
  <c r="GO357" i="17" s="1"/>
  <c r="FZ359" i="17"/>
  <c r="GO359" i="17" s="1"/>
  <c r="FZ361" i="17"/>
  <c r="GO361" i="17" s="1"/>
  <c r="FZ363" i="17"/>
  <c r="GO363" i="17" s="1"/>
  <c r="FZ365" i="17"/>
  <c r="GO365" i="17" s="1"/>
  <c r="FZ367" i="17"/>
  <c r="GO367" i="17" s="1"/>
  <c r="FZ369" i="17"/>
  <c r="GO369" i="17" s="1"/>
  <c r="FZ371" i="17"/>
  <c r="GO371" i="17" s="1"/>
  <c r="FZ373" i="17"/>
  <c r="GO373" i="17" s="1"/>
  <c r="FZ375" i="17"/>
  <c r="GO375" i="17" s="1"/>
  <c r="FZ377" i="17"/>
  <c r="GO377" i="17" s="1"/>
  <c r="FZ379" i="17"/>
  <c r="GO379" i="17" s="1"/>
  <c r="FZ381" i="17"/>
  <c r="GO381" i="17" s="1"/>
  <c r="FZ383" i="17"/>
  <c r="GO383" i="17" s="1"/>
  <c r="FZ385" i="17"/>
  <c r="GO385" i="17" s="1"/>
  <c r="FZ387" i="17"/>
  <c r="GO387" i="17" s="1"/>
  <c r="FZ389" i="17"/>
  <c r="GO389" i="17" s="1"/>
  <c r="FZ391" i="17"/>
  <c r="GO391" i="17" s="1"/>
  <c r="FZ393" i="17"/>
  <c r="GO393" i="17" s="1"/>
  <c r="FZ395" i="17"/>
  <c r="GO395" i="17" s="1"/>
  <c r="FZ397" i="17"/>
  <c r="GO397" i="17" s="1"/>
  <c r="FZ399" i="17"/>
  <c r="GO399" i="17" s="1"/>
  <c r="FZ401" i="17"/>
  <c r="GO401" i="17" s="1"/>
  <c r="FZ403" i="17"/>
  <c r="GO403" i="17" s="1"/>
  <c r="FZ405" i="17"/>
  <c r="GO405" i="17" s="1"/>
  <c r="FZ407" i="17"/>
  <c r="GO407" i="17" s="1"/>
  <c r="FZ409" i="17"/>
  <c r="GO409" i="17" s="1"/>
  <c r="FZ411" i="17"/>
  <c r="GO411" i="17" s="1"/>
  <c r="FZ413" i="17"/>
  <c r="GO413" i="17" s="1"/>
  <c r="FZ415" i="17"/>
  <c r="GO415" i="17" s="1"/>
  <c r="FZ417" i="17"/>
  <c r="GO417" i="17" s="1"/>
  <c r="FZ419" i="17"/>
  <c r="GO419" i="17" s="1"/>
  <c r="FZ421" i="17"/>
  <c r="GO421" i="17" s="1"/>
  <c r="FZ423" i="17"/>
  <c r="GO423" i="17" s="1"/>
  <c r="FZ425" i="17"/>
  <c r="GO425" i="17" s="1"/>
  <c r="FZ427" i="17"/>
  <c r="GO427" i="17" s="1"/>
  <c r="FZ429" i="17"/>
  <c r="GO429" i="17" s="1"/>
  <c r="FZ25" i="17"/>
  <c r="GO25" i="17" s="1"/>
  <c r="FZ53" i="17"/>
  <c r="GO53" i="17" s="1"/>
  <c r="FZ231" i="17"/>
  <c r="GO231" i="17" s="1"/>
  <c r="FZ260" i="17"/>
  <c r="GO260" i="17" s="1"/>
  <c r="FZ48" i="17"/>
  <c r="GO48" i="17" s="1"/>
  <c r="FZ117" i="17"/>
  <c r="GO117" i="17" s="1"/>
  <c r="FZ155" i="17"/>
  <c r="GO155" i="17" s="1"/>
  <c r="FZ168" i="17"/>
  <c r="GO168" i="17" s="1"/>
  <c r="FZ216" i="17"/>
  <c r="GO216" i="17" s="1"/>
  <c r="FZ228" i="17"/>
  <c r="GO228" i="17" s="1"/>
  <c r="FZ71" i="17"/>
  <c r="GO71" i="17" s="1"/>
  <c r="FZ126" i="17"/>
  <c r="GO126" i="17" s="1"/>
  <c r="FZ198" i="17"/>
  <c r="GO198" i="17" s="1"/>
  <c r="FZ240" i="17"/>
  <c r="GO240" i="17" s="1"/>
  <c r="FZ248" i="17"/>
  <c r="GO248" i="17" s="1"/>
  <c r="FZ270" i="17"/>
  <c r="GO270" i="17" s="1"/>
  <c r="FZ32" i="17"/>
  <c r="GO32" i="17" s="1"/>
  <c r="FZ60" i="17"/>
  <c r="GO60" i="17" s="1"/>
  <c r="FZ104" i="17"/>
  <c r="GO104" i="17" s="1"/>
  <c r="FZ89" i="17"/>
  <c r="GO89" i="17" s="1"/>
  <c r="FZ135" i="17"/>
  <c r="GO135" i="17" s="1"/>
  <c r="FZ143" i="17"/>
  <c r="GO143" i="17" s="1"/>
  <c r="FZ147" i="17"/>
  <c r="GO147" i="17" s="1"/>
  <c r="FZ27" i="17"/>
  <c r="GO27" i="17" s="1"/>
  <c r="FZ67" i="17"/>
  <c r="GO67" i="17" s="1"/>
  <c r="FZ73" i="17"/>
  <c r="GO73" i="17" s="1"/>
  <c r="FZ169" i="17"/>
  <c r="GO169" i="17" s="1"/>
  <c r="FZ256" i="17"/>
  <c r="GO256" i="17" s="1"/>
  <c r="FZ110" i="17"/>
  <c r="GO110" i="17" s="1"/>
  <c r="FZ156" i="17"/>
  <c r="GO156" i="17" s="1"/>
  <c r="FZ161" i="17"/>
  <c r="GO161" i="17" s="1"/>
  <c r="FZ280" i="17"/>
  <c r="GO280" i="17" s="1"/>
  <c r="FZ302" i="17"/>
  <c r="GO302" i="17" s="1"/>
  <c r="FZ318" i="17"/>
  <c r="GO318" i="17" s="1"/>
  <c r="FZ362" i="17"/>
  <c r="GO362" i="17" s="1"/>
  <c r="FZ416" i="17"/>
  <c r="GO416" i="17" s="1"/>
  <c r="FZ15" i="17"/>
  <c r="GO15" i="17" s="1"/>
  <c r="FZ95" i="17"/>
  <c r="GO95" i="17" s="1"/>
  <c r="FZ162" i="17"/>
  <c r="GO162" i="17" s="1"/>
  <c r="FZ207" i="17"/>
  <c r="GO207" i="17" s="1"/>
  <c r="FZ344" i="17"/>
  <c r="GO344" i="17" s="1"/>
  <c r="FZ388" i="17"/>
  <c r="GO388" i="17" s="1"/>
  <c r="FZ430" i="17"/>
  <c r="GO430" i="17" s="1"/>
  <c r="FZ432" i="17"/>
  <c r="GO432" i="17" s="1"/>
  <c r="FZ434" i="17"/>
  <c r="GO434" i="17" s="1"/>
  <c r="FZ436" i="17"/>
  <c r="GO436" i="17" s="1"/>
  <c r="FZ438" i="17"/>
  <c r="GO438" i="17" s="1"/>
  <c r="FZ440" i="17"/>
  <c r="GO440" i="17" s="1"/>
  <c r="FZ442" i="17"/>
  <c r="GO442" i="17" s="1"/>
  <c r="FZ444" i="17"/>
  <c r="GO444" i="17" s="1"/>
  <c r="FZ446" i="17"/>
  <c r="GO446" i="17" s="1"/>
  <c r="FZ448" i="17"/>
  <c r="GO448" i="17" s="1"/>
  <c r="FZ450" i="17"/>
  <c r="GO450" i="17" s="1"/>
  <c r="FZ452" i="17"/>
  <c r="GO452" i="17" s="1"/>
  <c r="FZ454" i="17"/>
  <c r="GO454" i="17" s="1"/>
  <c r="FZ456" i="17"/>
  <c r="GO456" i="17" s="1"/>
  <c r="FZ458" i="17"/>
  <c r="GO458" i="17" s="1"/>
  <c r="FZ460" i="17"/>
  <c r="GO460" i="17" s="1"/>
  <c r="FZ462" i="17"/>
  <c r="GO462" i="17" s="1"/>
  <c r="FZ464" i="17"/>
  <c r="GO464" i="17" s="1"/>
  <c r="FZ466" i="17"/>
  <c r="GO466" i="17" s="1"/>
  <c r="FZ468" i="17"/>
  <c r="GO468" i="17" s="1"/>
  <c r="FZ470" i="17"/>
  <c r="GO470" i="17" s="1"/>
  <c r="FZ472" i="17"/>
  <c r="GO472" i="17" s="1"/>
  <c r="FZ474" i="17"/>
  <c r="GO474" i="17" s="1"/>
  <c r="FZ476" i="17"/>
  <c r="GO476" i="17" s="1"/>
  <c r="FZ478" i="17"/>
  <c r="GO478" i="17" s="1"/>
  <c r="FZ480" i="17"/>
  <c r="GO480" i="17" s="1"/>
  <c r="FZ482" i="17"/>
  <c r="GO482" i="17" s="1"/>
  <c r="FZ484" i="17"/>
  <c r="GO484" i="17" s="1"/>
  <c r="FZ486" i="17"/>
  <c r="GO486" i="17" s="1"/>
  <c r="FZ488" i="17"/>
  <c r="GO488" i="17" s="1"/>
  <c r="FZ490" i="17"/>
  <c r="GO490" i="17" s="1"/>
  <c r="FZ492" i="17"/>
  <c r="GO492" i="17" s="1"/>
  <c r="FZ494" i="17"/>
  <c r="GO494" i="17" s="1"/>
  <c r="FZ496" i="17"/>
  <c r="GO496" i="17" s="1"/>
  <c r="FZ498" i="17"/>
  <c r="GO498" i="17" s="1"/>
  <c r="FZ500" i="17"/>
  <c r="GO500" i="17" s="1"/>
  <c r="FZ502" i="17"/>
  <c r="GO502" i="17" s="1"/>
  <c r="FZ504" i="17"/>
  <c r="GO504" i="17" s="1"/>
  <c r="FZ506" i="17"/>
  <c r="GO506" i="17" s="1"/>
  <c r="FZ508" i="17"/>
  <c r="GO508" i="17" s="1"/>
  <c r="FZ510" i="17"/>
  <c r="GO510" i="17" s="1"/>
  <c r="FZ41" i="17"/>
  <c r="GO41" i="17" s="1"/>
  <c r="FZ78" i="17"/>
  <c r="GO78" i="17" s="1"/>
  <c r="FZ194" i="17"/>
  <c r="GO194" i="17" s="1"/>
  <c r="FZ232" i="17"/>
  <c r="GO232" i="17" s="1"/>
  <c r="FZ254" i="17"/>
  <c r="GO254" i="17" s="1"/>
  <c r="FZ264" i="17"/>
  <c r="GO264" i="17" s="1"/>
  <c r="FZ274" i="17"/>
  <c r="GO274" i="17" s="1"/>
  <c r="FZ294" i="17"/>
  <c r="GO294" i="17" s="1"/>
  <c r="FZ326" i="17"/>
  <c r="GO326" i="17" s="1"/>
  <c r="FZ370" i="17"/>
  <c r="GO370" i="17" s="1"/>
  <c r="FZ400" i="17"/>
  <c r="GO400" i="17" s="1"/>
  <c r="FZ24" i="17"/>
  <c r="GO24" i="17" s="1"/>
  <c r="FZ86" i="17"/>
  <c r="GO86" i="17" s="1"/>
  <c r="FZ118" i="17"/>
  <c r="GO118" i="17" s="1"/>
  <c r="FZ145" i="17"/>
  <c r="GO145" i="17" s="1"/>
  <c r="FZ352" i="17"/>
  <c r="GO352" i="17" s="1"/>
  <c r="FZ414" i="17"/>
  <c r="GO414" i="17" s="1"/>
  <c r="FZ174" i="17"/>
  <c r="GO174" i="17" s="1"/>
  <c r="FZ220" i="17"/>
  <c r="GO220" i="17" s="1"/>
  <c r="FZ244" i="17"/>
  <c r="GO244" i="17" s="1"/>
  <c r="FZ286" i="17"/>
  <c r="GO286" i="17" s="1"/>
  <c r="FZ308" i="17"/>
  <c r="GO308" i="17" s="1"/>
  <c r="FZ334" i="17"/>
  <c r="GO334" i="17" s="1"/>
  <c r="FZ378" i="17"/>
  <c r="GO378" i="17" s="1"/>
  <c r="FZ428" i="17"/>
  <c r="GO428" i="17" s="1"/>
  <c r="FZ132" i="17"/>
  <c r="GO132" i="17" s="1"/>
  <c r="FZ152" i="17"/>
  <c r="GO152" i="17" s="1"/>
  <c r="FZ157" i="17"/>
  <c r="GO157" i="17" s="1"/>
  <c r="FZ190" i="17"/>
  <c r="GO190" i="17" s="1"/>
  <c r="FZ208" i="17"/>
  <c r="GO208" i="17" s="1"/>
  <c r="FZ229" i="17"/>
  <c r="GO229" i="17" s="1"/>
  <c r="FZ300" i="17"/>
  <c r="GO300" i="17" s="1"/>
  <c r="FZ342" i="17"/>
  <c r="GO342" i="17" s="1"/>
  <c r="FZ62" i="17"/>
  <c r="GO62" i="17" s="1"/>
  <c r="FZ97" i="17"/>
  <c r="GO97" i="17" s="1"/>
  <c r="FZ163" i="17"/>
  <c r="GO163" i="17" s="1"/>
  <c r="FZ217" i="17"/>
  <c r="GO217" i="17" s="1"/>
  <c r="FZ278" i="17"/>
  <c r="GO278" i="17" s="1"/>
  <c r="FZ324" i="17"/>
  <c r="GO324" i="17" s="1"/>
  <c r="FZ368" i="17"/>
  <c r="GO368" i="17" s="1"/>
  <c r="FZ113" i="17"/>
  <c r="GO113" i="17" s="1"/>
  <c r="FZ164" i="17"/>
  <c r="GO164" i="17" s="1"/>
  <c r="FZ170" i="17"/>
  <c r="GO170" i="17" s="1"/>
  <c r="FZ221" i="17"/>
  <c r="GO221" i="17" s="1"/>
  <c r="FZ284" i="17"/>
  <c r="GO284" i="17" s="1"/>
  <c r="FZ306" i="17"/>
  <c r="GO306" i="17" s="1"/>
  <c r="FZ314" i="17"/>
  <c r="GO314" i="17" s="1"/>
  <c r="FZ358" i="17"/>
  <c r="GO358" i="17" s="1"/>
  <c r="FZ424" i="17"/>
  <c r="GO424" i="17" s="1"/>
  <c r="FZ29" i="17"/>
  <c r="GO29" i="17" s="1"/>
  <c r="FZ111" i="17"/>
  <c r="GO111" i="17" s="1"/>
  <c r="FZ180" i="17"/>
  <c r="GO180" i="17" s="1"/>
  <c r="FZ209" i="17"/>
  <c r="GO209" i="17" s="1"/>
  <c r="FZ215" i="17"/>
  <c r="GO215" i="17" s="1"/>
  <c r="FZ252" i="17"/>
  <c r="GO252" i="17" s="1"/>
  <c r="FZ268" i="17"/>
  <c r="GO268" i="17" s="1"/>
  <c r="FZ304" i="17"/>
  <c r="GO304" i="17" s="1"/>
  <c r="FZ477" i="17"/>
  <c r="GO477" i="17" s="1"/>
  <c r="FZ509" i="17"/>
  <c r="GO509" i="17" s="1"/>
  <c r="FZ45" i="17"/>
  <c r="GO45" i="17" s="1"/>
  <c r="FZ57" i="17"/>
  <c r="GO57" i="17" s="1"/>
  <c r="FZ235" i="17"/>
  <c r="GO235" i="17" s="1"/>
  <c r="FZ459" i="17"/>
  <c r="GO459" i="17" s="1"/>
  <c r="FZ196" i="17"/>
  <c r="GO196" i="17" s="1"/>
  <c r="FZ258" i="17"/>
  <c r="GO258" i="17" s="1"/>
  <c r="FZ366" i="17"/>
  <c r="GO366" i="17" s="1"/>
  <c r="FZ374" i="17"/>
  <c r="GO374" i="17" s="1"/>
  <c r="FZ392" i="17"/>
  <c r="GO392" i="17" s="1"/>
  <c r="FZ408" i="17"/>
  <c r="GO408" i="17" s="1"/>
  <c r="FZ433" i="17"/>
  <c r="GO433" i="17" s="1"/>
  <c r="FZ441" i="17"/>
  <c r="GO441" i="17" s="1"/>
  <c r="FZ485" i="17"/>
  <c r="GO485" i="17" s="1"/>
  <c r="FZ507" i="17"/>
  <c r="GO507" i="17" s="1"/>
  <c r="FZ58" i="17"/>
  <c r="GO58" i="17" s="1"/>
  <c r="FZ101" i="17"/>
  <c r="GO101" i="17" s="1"/>
  <c r="FZ171" i="17"/>
  <c r="GO171" i="17" s="1"/>
  <c r="FZ292" i="17"/>
  <c r="GO292" i="17" s="1"/>
  <c r="FZ350" i="17"/>
  <c r="GO350" i="17" s="1"/>
  <c r="FZ467" i="17"/>
  <c r="GO467" i="17" s="1"/>
  <c r="FZ90" i="17"/>
  <c r="GO90" i="17" s="1"/>
  <c r="FZ223" i="17"/>
  <c r="GO223" i="17" s="1"/>
  <c r="FZ74" i="17"/>
  <c r="GO74" i="17" s="1"/>
  <c r="FZ154" i="17"/>
  <c r="GO154" i="17" s="1"/>
  <c r="FZ296" i="17"/>
  <c r="GO296" i="17" s="1"/>
  <c r="FZ449" i="17"/>
  <c r="GO449" i="17" s="1"/>
  <c r="FZ493" i="17"/>
  <c r="GO493" i="17" s="1"/>
  <c r="FZ505" i="17"/>
  <c r="GO505" i="17" s="1"/>
  <c r="FZ242" i="17"/>
  <c r="GO242" i="17" s="1"/>
  <c r="FZ322" i="17"/>
  <c r="GO322" i="17" s="1"/>
  <c r="FZ330" i="17"/>
  <c r="GO330" i="17" s="1"/>
  <c r="FZ338" i="17"/>
  <c r="GO338" i="17" s="1"/>
  <c r="FZ346" i="17"/>
  <c r="GO346" i="17" s="1"/>
  <c r="FZ354" i="17"/>
  <c r="GO354" i="17" s="1"/>
  <c r="FZ382" i="17"/>
  <c r="GO382" i="17" s="1"/>
  <c r="FZ457" i="17"/>
  <c r="GO457" i="17" s="1"/>
  <c r="FZ91" i="17"/>
  <c r="GO91" i="17" s="1"/>
  <c r="FZ230" i="17"/>
  <c r="GO230" i="17" s="1"/>
  <c r="FZ386" i="17"/>
  <c r="GO386" i="17" s="1"/>
  <c r="FZ396" i="17"/>
  <c r="GO396" i="17" s="1"/>
  <c r="FZ402" i="17"/>
  <c r="GO402" i="17" s="1"/>
  <c r="FZ412" i="17"/>
  <c r="GO412" i="17" s="1"/>
  <c r="FZ418" i="17"/>
  <c r="GO418" i="17" s="1"/>
  <c r="FZ439" i="17"/>
  <c r="GO439" i="17" s="1"/>
  <c r="FZ92" i="17"/>
  <c r="GO92" i="17" s="1"/>
  <c r="FZ115" i="17"/>
  <c r="GO115" i="17" s="1"/>
  <c r="FZ136" i="17"/>
  <c r="GO136" i="17" s="1"/>
  <c r="FZ166" i="17"/>
  <c r="GO166" i="17" s="1"/>
  <c r="FZ212" i="17"/>
  <c r="GO212" i="17" s="1"/>
  <c r="FZ310" i="17"/>
  <c r="GO310" i="17" s="1"/>
  <c r="FZ473" i="17"/>
  <c r="GO473" i="17" s="1"/>
  <c r="FZ65" i="17"/>
  <c r="GO65" i="17" s="1"/>
  <c r="FZ192" i="17"/>
  <c r="GO192" i="17" s="1"/>
  <c r="FZ218" i="17"/>
  <c r="GO218" i="17" s="1"/>
  <c r="FZ238" i="17"/>
  <c r="GO238" i="17" s="1"/>
  <c r="FZ206" i="17"/>
  <c r="GO206" i="17" s="1"/>
  <c r="FZ233" i="17"/>
  <c r="GO233" i="17" s="1"/>
  <c r="FZ239" i="17"/>
  <c r="GO239" i="17" s="1"/>
  <c r="FZ340" i="17"/>
  <c r="GO340" i="17" s="1"/>
  <c r="FZ348" i="17"/>
  <c r="GO348" i="17" s="1"/>
  <c r="FZ356" i="17"/>
  <c r="GO356" i="17" s="1"/>
  <c r="FZ364" i="17"/>
  <c r="GO364" i="17" s="1"/>
  <c r="FZ372" i="17"/>
  <c r="GO372" i="17" s="1"/>
  <c r="FZ394" i="17"/>
  <c r="GO394" i="17" s="1"/>
  <c r="FZ491" i="17"/>
  <c r="GO491" i="17" s="1"/>
  <c r="FZ455" i="17"/>
  <c r="GO455" i="17" s="1"/>
  <c r="FZ211" i="17"/>
  <c r="GO211" i="17" s="1"/>
  <c r="FZ499" i="17"/>
  <c r="GO499" i="17" s="1"/>
  <c r="FZ106" i="17"/>
  <c r="GO106" i="17" s="1"/>
  <c r="FZ332" i="17"/>
  <c r="GO332" i="17" s="1"/>
  <c r="FZ23" i="17"/>
  <c r="GO23" i="17" s="1"/>
  <c r="FZ200" i="17"/>
  <c r="GO200" i="17" s="1"/>
  <c r="FZ360" i="17"/>
  <c r="GO360" i="17" s="1"/>
  <c r="FZ186" i="17"/>
  <c r="GO186" i="17" s="1"/>
  <c r="FZ149" i="17"/>
  <c r="GO149" i="17" s="1"/>
  <c r="FZ380" i="17"/>
  <c r="GO380" i="17" s="1"/>
  <c r="FZ481" i="17"/>
  <c r="GO481" i="17" s="1"/>
  <c r="FZ28" i="17"/>
  <c r="GO28" i="17" s="1"/>
  <c r="FZ495" i="17"/>
  <c r="GO495" i="17" s="1"/>
  <c r="FZ85" i="17"/>
  <c r="GO85" i="17" s="1"/>
  <c r="FZ398" i="17"/>
  <c r="GO398" i="17" s="1"/>
  <c r="FZ227" i="17"/>
  <c r="GO227" i="17" s="1"/>
  <c r="FZ288" i="17"/>
  <c r="GO288" i="17" s="1"/>
  <c r="FZ463" i="17"/>
  <c r="GO463" i="17" s="1"/>
  <c r="FZ109" i="17"/>
  <c r="GO109" i="17" s="1"/>
  <c r="FZ312" i="17"/>
  <c r="GO312" i="17" s="1"/>
  <c r="FZ404" i="17"/>
  <c r="GO404" i="17" s="1"/>
  <c r="FZ410" i="17"/>
  <c r="GO410" i="17" s="1"/>
  <c r="FZ475" i="17"/>
  <c r="GO475" i="17" s="1"/>
  <c r="FZ489" i="17"/>
  <c r="GO489" i="17" s="1"/>
  <c r="FZ262" i="17"/>
  <c r="GO262" i="17" s="1"/>
  <c r="FZ420" i="17"/>
  <c r="GO420" i="17" s="1"/>
  <c r="FZ503" i="17"/>
  <c r="GO503" i="17" s="1"/>
  <c r="FZ37" i="17"/>
  <c r="GO37" i="17" s="1"/>
  <c r="FZ298" i="17"/>
  <c r="GO298" i="17" s="1"/>
  <c r="FZ320" i="17"/>
  <c r="GO320" i="17" s="1"/>
  <c r="FZ431" i="17"/>
  <c r="GO431" i="17" s="1"/>
  <c r="FZ443" i="17"/>
  <c r="GO443" i="17" s="1"/>
  <c r="FZ451" i="17"/>
  <c r="GO451" i="17" s="1"/>
  <c r="FZ94" i="17"/>
  <c r="GO94" i="17" s="1"/>
  <c r="FZ479" i="17"/>
  <c r="GO479" i="17" s="1"/>
  <c r="FZ465" i="17"/>
  <c r="GO465" i="17" s="1"/>
  <c r="FZ501" i="17"/>
  <c r="GO501" i="17" s="1"/>
  <c r="FZ336" i="17"/>
  <c r="GO336" i="17" s="1"/>
  <c r="FZ487" i="17"/>
  <c r="GO487" i="17" s="1"/>
  <c r="FZ316" i="17"/>
  <c r="GO316" i="17" s="1"/>
  <c r="FZ445" i="17"/>
  <c r="GO445" i="17" s="1"/>
  <c r="FZ178" i="17"/>
  <c r="GO178" i="17" s="1"/>
  <c r="FZ447" i="17"/>
  <c r="GO447" i="17" s="1"/>
  <c r="FZ141" i="17"/>
  <c r="GO141" i="17" s="1"/>
  <c r="FZ406" i="17"/>
  <c r="GO406" i="17" s="1"/>
  <c r="FZ437" i="17"/>
  <c r="GO437" i="17" s="1"/>
  <c r="FZ266" i="17"/>
  <c r="GO266" i="17" s="1"/>
  <c r="FZ246" i="17"/>
  <c r="GO246" i="17" s="1"/>
  <c r="FZ290" i="17"/>
  <c r="GO290" i="17" s="1"/>
  <c r="FZ44" i="17"/>
  <c r="GO44" i="17" s="1"/>
  <c r="FZ66" i="17"/>
  <c r="GO66" i="17" s="1"/>
  <c r="FZ119" i="17"/>
  <c r="GO119" i="17" s="1"/>
  <c r="FZ160" i="17"/>
  <c r="GO160" i="17" s="1"/>
  <c r="FZ422" i="17"/>
  <c r="GO422" i="17" s="1"/>
  <c r="FZ483" i="17"/>
  <c r="GO483" i="17" s="1"/>
  <c r="FZ497" i="17"/>
  <c r="GO497" i="17" s="1"/>
  <c r="FZ453" i="17"/>
  <c r="GO453" i="17" s="1"/>
  <c r="FZ469" i="17"/>
  <c r="GO469" i="17" s="1"/>
  <c r="FZ461" i="17"/>
  <c r="GO461" i="17" s="1"/>
  <c r="FZ435" i="17"/>
  <c r="GO435" i="17" s="1"/>
  <c r="FZ282" i="17"/>
  <c r="GO282" i="17" s="1"/>
  <c r="FZ376" i="17"/>
  <c r="GO376" i="17" s="1"/>
  <c r="FZ177" i="17"/>
  <c r="GO177" i="17" s="1"/>
  <c r="FZ328" i="17"/>
  <c r="GO328" i="17" s="1"/>
  <c r="FZ276" i="17"/>
  <c r="GO276" i="17" s="1"/>
  <c r="FZ390" i="17"/>
  <c r="GO390" i="17" s="1"/>
  <c r="FZ471" i="17"/>
  <c r="GO471" i="17" s="1"/>
  <c r="FZ384" i="17"/>
  <c r="GO384" i="17" s="1"/>
  <c r="FZ426" i="17"/>
  <c r="GO426" i="17" s="1"/>
  <c r="FZ140" i="17"/>
  <c r="GO140" i="17" s="1"/>
  <c r="GA21" i="17"/>
  <c r="GP21" i="17" s="1"/>
  <c r="GA42" i="17"/>
  <c r="GP42" i="17" s="1"/>
  <c r="GA65" i="17"/>
  <c r="GP65" i="17" s="1"/>
  <c r="GA86" i="17"/>
  <c r="GP86" i="17" s="1"/>
  <c r="GA109" i="17"/>
  <c r="GP109" i="17" s="1"/>
  <c r="GA130" i="17"/>
  <c r="GP130" i="17" s="1"/>
  <c r="GA153" i="17"/>
  <c r="GP153" i="17" s="1"/>
  <c r="GA174" i="17"/>
  <c r="GP174" i="17" s="1"/>
  <c r="GA35" i="17"/>
  <c r="GP35" i="17" s="1"/>
  <c r="GA56" i="17"/>
  <c r="GP56" i="17" s="1"/>
  <c r="GA79" i="17"/>
  <c r="GP79" i="17" s="1"/>
  <c r="GA100" i="17"/>
  <c r="GP100" i="17" s="1"/>
  <c r="GA123" i="17"/>
  <c r="GP123" i="17" s="1"/>
  <c r="GA144" i="17"/>
  <c r="GP144" i="17" s="1"/>
  <c r="GA167" i="17"/>
  <c r="GP167" i="17" s="1"/>
  <c r="GA12" i="17"/>
  <c r="GP12" i="17" s="1"/>
  <c r="GA26" i="17"/>
  <c r="GP26" i="17" s="1"/>
  <c r="GA49" i="17"/>
  <c r="GP49" i="17" s="1"/>
  <c r="GA70" i="17"/>
  <c r="GP70" i="17" s="1"/>
  <c r="GA93" i="17"/>
  <c r="GP93" i="17" s="1"/>
  <c r="GA114" i="17"/>
  <c r="GP114" i="17" s="1"/>
  <c r="GA137" i="17"/>
  <c r="GP137" i="17" s="1"/>
  <c r="GA158" i="17"/>
  <c r="GP158" i="17" s="1"/>
  <c r="GA181" i="17"/>
  <c r="GP181" i="17" s="1"/>
  <c r="GA183" i="17"/>
  <c r="GP183" i="17" s="1"/>
  <c r="GA185" i="17"/>
  <c r="GP185" i="17" s="1"/>
  <c r="GA187" i="17"/>
  <c r="GP187" i="17" s="1"/>
  <c r="GA19" i="17"/>
  <c r="GP19" i="17" s="1"/>
  <c r="GA40" i="17"/>
  <c r="GP40" i="17" s="1"/>
  <c r="GA63" i="17"/>
  <c r="GP63" i="17" s="1"/>
  <c r="GA84" i="17"/>
  <c r="GP84" i="17" s="1"/>
  <c r="GA107" i="17"/>
  <c r="GP107" i="17" s="1"/>
  <c r="GA128" i="17"/>
  <c r="GP128" i="17" s="1"/>
  <c r="GA151" i="17"/>
  <c r="GP151" i="17" s="1"/>
  <c r="GA172" i="17"/>
  <c r="GP172" i="17" s="1"/>
  <c r="GA29" i="17"/>
  <c r="GP29" i="17" s="1"/>
  <c r="GA50" i="17"/>
  <c r="GP50" i="17" s="1"/>
  <c r="GA73" i="17"/>
  <c r="GP73" i="17" s="1"/>
  <c r="GA94" i="17"/>
  <c r="GP94" i="17" s="1"/>
  <c r="GA15" i="17"/>
  <c r="GP15" i="17" s="1"/>
  <c r="GA27" i="17"/>
  <c r="GP27" i="17" s="1"/>
  <c r="GA30" i="17"/>
  <c r="GP30" i="17" s="1"/>
  <c r="GA45" i="17"/>
  <c r="GP45" i="17" s="1"/>
  <c r="GA57" i="17"/>
  <c r="GP57" i="17" s="1"/>
  <c r="GA60" i="17"/>
  <c r="GP60" i="17" s="1"/>
  <c r="GA75" i="17"/>
  <c r="GP75" i="17" s="1"/>
  <c r="GA87" i="17"/>
  <c r="GP87" i="17" s="1"/>
  <c r="GA90" i="17"/>
  <c r="GP90" i="17" s="1"/>
  <c r="GA116" i="17"/>
  <c r="GP116" i="17" s="1"/>
  <c r="GA119" i="17"/>
  <c r="GP119" i="17" s="1"/>
  <c r="GA136" i="17"/>
  <c r="GP136" i="17" s="1"/>
  <c r="GA156" i="17"/>
  <c r="GP156" i="17" s="1"/>
  <c r="GA186" i="17"/>
  <c r="GP186" i="17" s="1"/>
  <c r="GA206" i="17"/>
  <c r="GP206" i="17" s="1"/>
  <c r="GA208" i="17"/>
  <c r="GP208" i="17" s="1"/>
  <c r="GA210" i="17"/>
  <c r="GP210" i="17" s="1"/>
  <c r="GA212" i="17"/>
  <c r="GP212" i="17" s="1"/>
  <c r="GA214" i="17"/>
  <c r="GP214" i="17" s="1"/>
  <c r="GA216" i="17"/>
  <c r="GP216" i="17" s="1"/>
  <c r="GA218" i="17"/>
  <c r="GP218" i="17" s="1"/>
  <c r="GA220" i="17"/>
  <c r="GP220" i="17" s="1"/>
  <c r="GA222" i="17"/>
  <c r="GP222" i="17" s="1"/>
  <c r="GA224" i="17"/>
  <c r="GP224" i="17" s="1"/>
  <c r="GA226" i="17"/>
  <c r="GP226" i="17" s="1"/>
  <c r="GA228" i="17"/>
  <c r="GP228" i="17" s="1"/>
  <c r="GA230" i="17"/>
  <c r="GP230" i="17" s="1"/>
  <c r="GA232" i="17"/>
  <c r="GP232" i="17" s="1"/>
  <c r="GA234" i="17"/>
  <c r="GP234" i="17" s="1"/>
  <c r="GA236" i="17"/>
  <c r="GP236" i="17" s="1"/>
  <c r="GA238" i="17"/>
  <c r="GP238" i="17" s="1"/>
  <c r="GA240" i="17"/>
  <c r="GP240" i="17" s="1"/>
  <c r="GA242" i="17"/>
  <c r="GP242" i="17" s="1"/>
  <c r="GA244" i="17"/>
  <c r="GP244" i="17" s="1"/>
  <c r="GA39" i="17"/>
  <c r="GP39" i="17" s="1"/>
  <c r="GA69" i="17"/>
  <c r="GP69" i="17" s="1"/>
  <c r="GA72" i="17"/>
  <c r="GP72" i="17" s="1"/>
  <c r="GA99" i="17"/>
  <c r="GP99" i="17" s="1"/>
  <c r="GA102" i="17"/>
  <c r="GP102" i="17" s="1"/>
  <c r="GA105" i="17"/>
  <c r="GP105" i="17" s="1"/>
  <c r="GA122" i="17"/>
  <c r="GP122" i="17" s="1"/>
  <c r="GA142" i="17"/>
  <c r="GP142" i="17" s="1"/>
  <c r="GA193" i="17"/>
  <c r="GP193" i="17" s="1"/>
  <c r="GA204" i="17"/>
  <c r="GP204" i="17" s="1"/>
  <c r="GA51" i="17"/>
  <c r="GP51" i="17" s="1"/>
  <c r="GA81" i="17"/>
  <c r="GP81" i="17" s="1"/>
  <c r="GA108" i="17"/>
  <c r="GP108" i="17" s="1"/>
  <c r="GA173" i="17"/>
  <c r="GP173" i="17" s="1"/>
  <c r="GA191" i="17"/>
  <c r="GP191" i="17" s="1"/>
  <c r="GA202" i="17"/>
  <c r="GP202" i="17" s="1"/>
  <c r="GA22" i="17"/>
  <c r="GP22" i="17" s="1"/>
  <c r="GA34" i="17"/>
  <c r="GP34" i="17" s="1"/>
  <c r="GA52" i="17"/>
  <c r="GP52" i="17" s="1"/>
  <c r="GA64" i="17"/>
  <c r="GP64" i="17" s="1"/>
  <c r="GA82" i="17"/>
  <c r="GP82" i="17" s="1"/>
  <c r="GA33" i="17"/>
  <c r="GP33" i="17" s="1"/>
  <c r="GA46" i="17"/>
  <c r="GP46" i="17" s="1"/>
  <c r="GA66" i="17"/>
  <c r="GP66" i="17" s="1"/>
  <c r="GA106" i="17"/>
  <c r="GP106" i="17" s="1"/>
  <c r="GA161" i="17"/>
  <c r="GP161" i="17" s="1"/>
  <c r="GA165" i="17"/>
  <c r="GP165" i="17" s="1"/>
  <c r="GA196" i="17"/>
  <c r="GP196" i="17" s="1"/>
  <c r="GA209" i="17"/>
  <c r="GP209" i="17" s="1"/>
  <c r="GA231" i="17"/>
  <c r="GP231" i="17" s="1"/>
  <c r="GA13" i="17"/>
  <c r="GP13" i="17" s="1"/>
  <c r="GA17" i="17"/>
  <c r="GP17" i="17" s="1"/>
  <c r="GA54" i="17"/>
  <c r="GP54" i="17" s="1"/>
  <c r="GA120" i="17"/>
  <c r="GP120" i="17" s="1"/>
  <c r="GA175" i="17"/>
  <c r="GP175" i="17" s="1"/>
  <c r="GA179" i="17"/>
  <c r="GP179" i="17" s="1"/>
  <c r="GA182" i="17"/>
  <c r="GP182" i="17" s="1"/>
  <c r="GA245" i="17"/>
  <c r="GP245" i="17" s="1"/>
  <c r="GA247" i="17"/>
  <c r="GP247" i="17" s="1"/>
  <c r="GA249" i="17"/>
  <c r="GP249" i="17" s="1"/>
  <c r="GA251" i="17"/>
  <c r="GP251" i="17" s="1"/>
  <c r="GA253" i="17"/>
  <c r="GP253" i="17" s="1"/>
  <c r="GA255" i="17"/>
  <c r="GP255" i="17" s="1"/>
  <c r="GA257" i="17"/>
  <c r="GP257" i="17" s="1"/>
  <c r="GA259" i="17"/>
  <c r="GP259" i="17" s="1"/>
  <c r="GA261" i="17"/>
  <c r="GP261" i="17" s="1"/>
  <c r="GA263" i="17"/>
  <c r="GP263" i="17" s="1"/>
  <c r="GA265" i="17"/>
  <c r="GP265" i="17" s="1"/>
  <c r="GA267" i="17"/>
  <c r="GP267" i="17" s="1"/>
  <c r="GA269" i="17"/>
  <c r="GP269" i="17" s="1"/>
  <c r="GA271" i="17"/>
  <c r="GP271" i="17" s="1"/>
  <c r="GA273" i="17"/>
  <c r="GP273" i="17" s="1"/>
  <c r="GA275" i="17"/>
  <c r="GP275" i="17" s="1"/>
  <c r="GA277" i="17"/>
  <c r="GP277" i="17" s="1"/>
  <c r="GA38" i="17"/>
  <c r="GP38" i="17" s="1"/>
  <c r="GA134" i="17"/>
  <c r="GP134" i="17" s="1"/>
  <c r="GA219" i="17"/>
  <c r="GP219" i="17" s="1"/>
  <c r="GA67" i="17"/>
  <c r="GP67" i="17" s="1"/>
  <c r="GA71" i="17"/>
  <c r="GP71" i="17" s="1"/>
  <c r="GA95" i="17"/>
  <c r="GP95" i="17" s="1"/>
  <c r="GA110" i="17"/>
  <c r="GP110" i="17" s="1"/>
  <c r="GA113" i="17"/>
  <c r="GP113" i="17" s="1"/>
  <c r="GA117" i="17"/>
  <c r="GP117" i="17" s="1"/>
  <c r="GA162" i="17"/>
  <c r="GP162" i="17" s="1"/>
  <c r="GA199" i="17"/>
  <c r="GP199" i="17" s="1"/>
  <c r="GA207" i="17"/>
  <c r="GP207" i="17" s="1"/>
  <c r="GA229" i="17"/>
  <c r="GP229" i="17" s="1"/>
  <c r="GA43" i="17"/>
  <c r="GP43" i="17" s="1"/>
  <c r="GA59" i="17"/>
  <c r="GP59" i="17" s="1"/>
  <c r="GA76" i="17"/>
  <c r="GP76" i="17" s="1"/>
  <c r="GA92" i="17"/>
  <c r="GP92" i="17" s="1"/>
  <c r="GA47" i="17"/>
  <c r="GP47" i="17" s="1"/>
  <c r="GA80" i="17"/>
  <c r="GP80" i="17" s="1"/>
  <c r="GA31" i="17"/>
  <c r="GP31" i="17" s="1"/>
  <c r="GA41" i="17"/>
  <c r="GP41" i="17" s="1"/>
  <c r="GA159" i="17"/>
  <c r="GP159" i="17" s="1"/>
  <c r="GA163" i="17"/>
  <c r="GP163" i="17" s="1"/>
  <c r="GA171" i="17"/>
  <c r="GP171" i="17" s="1"/>
  <c r="GA176" i="17"/>
  <c r="GP176" i="17" s="1"/>
  <c r="GA180" i="17"/>
  <c r="GP180" i="17" s="1"/>
  <c r="GA98" i="17"/>
  <c r="GP98" i="17" s="1"/>
  <c r="GA103" i="17"/>
  <c r="GP103" i="17" s="1"/>
  <c r="GA112" i="17"/>
  <c r="GP112" i="17" s="1"/>
  <c r="GA121" i="17"/>
  <c r="GP121" i="17" s="1"/>
  <c r="GA125" i="17"/>
  <c r="GP125" i="17" s="1"/>
  <c r="GA129" i="17"/>
  <c r="GP129" i="17" s="1"/>
  <c r="GA133" i="17"/>
  <c r="GP133" i="17" s="1"/>
  <c r="GA138" i="17"/>
  <c r="GP138" i="17" s="1"/>
  <c r="GA146" i="17"/>
  <c r="GP146" i="17" s="1"/>
  <c r="GA150" i="17"/>
  <c r="GP150" i="17" s="1"/>
  <c r="GA213" i="17"/>
  <c r="GP213" i="17" s="1"/>
  <c r="GA225" i="17"/>
  <c r="GP225" i="17" s="1"/>
  <c r="GA237" i="17"/>
  <c r="GP237" i="17" s="1"/>
  <c r="GA250" i="17"/>
  <c r="GP250" i="17" s="1"/>
  <c r="GA272" i="17"/>
  <c r="GP272" i="17" s="1"/>
  <c r="GA14" i="17"/>
  <c r="GP14" i="17" s="1"/>
  <c r="GA36" i="17"/>
  <c r="GP36" i="17" s="1"/>
  <c r="GA184" i="17"/>
  <c r="GP184" i="17" s="1"/>
  <c r="GA279" i="17"/>
  <c r="GP279" i="17" s="1"/>
  <c r="GA281" i="17"/>
  <c r="GP281" i="17" s="1"/>
  <c r="GA283" i="17"/>
  <c r="GP283" i="17" s="1"/>
  <c r="GA285" i="17"/>
  <c r="GP285" i="17" s="1"/>
  <c r="GA287" i="17"/>
  <c r="GP287" i="17" s="1"/>
  <c r="GA289" i="17"/>
  <c r="GP289" i="17" s="1"/>
  <c r="GA291" i="17"/>
  <c r="GP291" i="17" s="1"/>
  <c r="GA293" i="17"/>
  <c r="GP293" i="17" s="1"/>
  <c r="GA295" i="17"/>
  <c r="GP295" i="17" s="1"/>
  <c r="GA297" i="17"/>
  <c r="GP297" i="17" s="1"/>
  <c r="GA299" i="17"/>
  <c r="GP299" i="17" s="1"/>
  <c r="GA301" i="17"/>
  <c r="GP301" i="17" s="1"/>
  <c r="GA303" i="17"/>
  <c r="GP303" i="17" s="1"/>
  <c r="GA305" i="17"/>
  <c r="GP305" i="17" s="1"/>
  <c r="GA307" i="17"/>
  <c r="GP307" i="17" s="1"/>
  <c r="GA309" i="17"/>
  <c r="GP309" i="17" s="1"/>
  <c r="GA311" i="17"/>
  <c r="GP311" i="17" s="1"/>
  <c r="GA313" i="17"/>
  <c r="GP313" i="17" s="1"/>
  <c r="GA315" i="17"/>
  <c r="GP315" i="17" s="1"/>
  <c r="GA317" i="17"/>
  <c r="GP317" i="17" s="1"/>
  <c r="GA319" i="17"/>
  <c r="GP319" i="17" s="1"/>
  <c r="GA321" i="17"/>
  <c r="GP321" i="17" s="1"/>
  <c r="GA323" i="17"/>
  <c r="GP323" i="17" s="1"/>
  <c r="GA325" i="17"/>
  <c r="GP325" i="17" s="1"/>
  <c r="GA327" i="17"/>
  <c r="GP327" i="17" s="1"/>
  <c r="GA329" i="17"/>
  <c r="GP329" i="17" s="1"/>
  <c r="GA331" i="17"/>
  <c r="GP331" i="17" s="1"/>
  <c r="GA333" i="17"/>
  <c r="GP333" i="17" s="1"/>
  <c r="GA335" i="17"/>
  <c r="GP335" i="17" s="1"/>
  <c r="GA337" i="17"/>
  <c r="GP337" i="17" s="1"/>
  <c r="GA339" i="17"/>
  <c r="GP339" i="17" s="1"/>
  <c r="GA341" i="17"/>
  <c r="GP341" i="17" s="1"/>
  <c r="GA343" i="17"/>
  <c r="GP343" i="17" s="1"/>
  <c r="GA345" i="17"/>
  <c r="GP345" i="17" s="1"/>
  <c r="GA347" i="17"/>
  <c r="GP347" i="17" s="1"/>
  <c r="GA349" i="17"/>
  <c r="GP349" i="17" s="1"/>
  <c r="GA351" i="17"/>
  <c r="GP351" i="17" s="1"/>
  <c r="GA353" i="17"/>
  <c r="GP353" i="17" s="1"/>
  <c r="GA355" i="17"/>
  <c r="GP355" i="17" s="1"/>
  <c r="GA357" i="17"/>
  <c r="GP357" i="17" s="1"/>
  <c r="GA359" i="17"/>
  <c r="GP359" i="17" s="1"/>
  <c r="GA361" i="17"/>
  <c r="GP361" i="17" s="1"/>
  <c r="GA363" i="17"/>
  <c r="GP363" i="17" s="1"/>
  <c r="GA365" i="17"/>
  <c r="GP365" i="17" s="1"/>
  <c r="GA367" i="17"/>
  <c r="GP367" i="17" s="1"/>
  <c r="GA369" i="17"/>
  <c r="GP369" i="17" s="1"/>
  <c r="GA371" i="17"/>
  <c r="GP371" i="17" s="1"/>
  <c r="GA373" i="17"/>
  <c r="GP373" i="17" s="1"/>
  <c r="GA375" i="17"/>
  <c r="GP375" i="17" s="1"/>
  <c r="GA377" i="17"/>
  <c r="GP377" i="17" s="1"/>
  <c r="GA379" i="17"/>
  <c r="GP379" i="17" s="1"/>
  <c r="GA381" i="17"/>
  <c r="GP381" i="17" s="1"/>
  <c r="GA383" i="17"/>
  <c r="GP383" i="17" s="1"/>
  <c r="GA385" i="17"/>
  <c r="GP385" i="17" s="1"/>
  <c r="GA387" i="17"/>
  <c r="GP387" i="17" s="1"/>
  <c r="GA389" i="17"/>
  <c r="GP389" i="17" s="1"/>
  <c r="GA391" i="17"/>
  <c r="GP391" i="17" s="1"/>
  <c r="GA393" i="17"/>
  <c r="GP393" i="17" s="1"/>
  <c r="GA395" i="17"/>
  <c r="GP395" i="17" s="1"/>
  <c r="GA397" i="17"/>
  <c r="GP397" i="17" s="1"/>
  <c r="GA399" i="17"/>
  <c r="GP399" i="17" s="1"/>
  <c r="GA401" i="17"/>
  <c r="GP401" i="17" s="1"/>
  <c r="GA403" i="17"/>
  <c r="GP403" i="17" s="1"/>
  <c r="GA405" i="17"/>
  <c r="GP405" i="17" s="1"/>
  <c r="GA407" i="17"/>
  <c r="GP407" i="17" s="1"/>
  <c r="GA409" i="17"/>
  <c r="GP409" i="17" s="1"/>
  <c r="GA411" i="17"/>
  <c r="GP411" i="17" s="1"/>
  <c r="GA413" i="17"/>
  <c r="GP413" i="17" s="1"/>
  <c r="GA415" i="17"/>
  <c r="GP415" i="17" s="1"/>
  <c r="GA417" i="17"/>
  <c r="GP417" i="17" s="1"/>
  <c r="GA419" i="17"/>
  <c r="GP419" i="17" s="1"/>
  <c r="GA421" i="17"/>
  <c r="GP421" i="17" s="1"/>
  <c r="GA423" i="17"/>
  <c r="GP423" i="17" s="1"/>
  <c r="GA425" i="17"/>
  <c r="GP425" i="17" s="1"/>
  <c r="GA427" i="17"/>
  <c r="GP427" i="17" s="1"/>
  <c r="GA429" i="17"/>
  <c r="GP429" i="17" s="1"/>
  <c r="GA25" i="17"/>
  <c r="GP25" i="17" s="1"/>
  <c r="GA53" i="17"/>
  <c r="GP53" i="17" s="1"/>
  <c r="GA88" i="17"/>
  <c r="GP88" i="17" s="1"/>
  <c r="GA260" i="17"/>
  <c r="GP260" i="17" s="1"/>
  <c r="GA20" i="17"/>
  <c r="GP20" i="17" s="1"/>
  <c r="GA48" i="17"/>
  <c r="GP48" i="17" s="1"/>
  <c r="GA155" i="17"/>
  <c r="GP155" i="17" s="1"/>
  <c r="GA168" i="17"/>
  <c r="GP168" i="17" s="1"/>
  <c r="GA37" i="17"/>
  <c r="GP37" i="17" s="1"/>
  <c r="GA32" i="17"/>
  <c r="GP32" i="17" s="1"/>
  <c r="GA55" i="17"/>
  <c r="GP55" i="17" s="1"/>
  <c r="GA104" i="17"/>
  <c r="GP104" i="17" s="1"/>
  <c r="GA16" i="17"/>
  <c r="GP16" i="17" s="1"/>
  <c r="GA44" i="17"/>
  <c r="GP44" i="17" s="1"/>
  <c r="GA118" i="17"/>
  <c r="GP118" i="17" s="1"/>
  <c r="GA241" i="17"/>
  <c r="GP241" i="17" s="1"/>
  <c r="GA23" i="17"/>
  <c r="GP23" i="17" s="1"/>
  <c r="GA58" i="17"/>
  <c r="GP58" i="17" s="1"/>
  <c r="GA131" i="17"/>
  <c r="GP131" i="17" s="1"/>
  <c r="GA211" i="17"/>
  <c r="GP211" i="17" s="1"/>
  <c r="GA336" i="17"/>
  <c r="GP336" i="17" s="1"/>
  <c r="GA380" i="17"/>
  <c r="GP380" i="17" s="1"/>
  <c r="GA402" i="17"/>
  <c r="GP402" i="17" s="1"/>
  <c r="GA124" i="17"/>
  <c r="GP124" i="17" s="1"/>
  <c r="GA280" i="17"/>
  <c r="GP280" i="17" s="1"/>
  <c r="GA302" i="17"/>
  <c r="GP302" i="17" s="1"/>
  <c r="GA318" i="17"/>
  <c r="GP318" i="17" s="1"/>
  <c r="GA362" i="17"/>
  <c r="GP362" i="17" s="1"/>
  <c r="GA416" i="17"/>
  <c r="GP416" i="17" s="1"/>
  <c r="GA61" i="17"/>
  <c r="GP61" i="17" s="1"/>
  <c r="GA344" i="17"/>
  <c r="GP344" i="17" s="1"/>
  <c r="GA388" i="17"/>
  <c r="GP388" i="17" s="1"/>
  <c r="GA430" i="17"/>
  <c r="GP430" i="17" s="1"/>
  <c r="GA432" i="17"/>
  <c r="GP432" i="17" s="1"/>
  <c r="GA434" i="17"/>
  <c r="GP434" i="17" s="1"/>
  <c r="GA436" i="17"/>
  <c r="GP436" i="17" s="1"/>
  <c r="GA438" i="17"/>
  <c r="GP438" i="17" s="1"/>
  <c r="GA440" i="17"/>
  <c r="GP440" i="17" s="1"/>
  <c r="GA442" i="17"/>
  <c r="GP442" i="17" s="1"/>
  <c r="GA444" i="17"/>
  <c r="GP444" i="17" s="1"/>
  <c r="GA446" i="17"/>
  <c r="GP446" i="17" s="1"/>
  <c r="GA448" i="17"/>
  <c r="GP448" i="17" s="1"/>
  <c r="GA450" i="17"/>
  <c r="GP450" i="17" s="1"/>
  <c r="GA452" i="17"/>
  <c r="GP452" i="17" s="1"/>
  <c r="GA454" i="17"/>
  <c r="GP454" i="17" s="1"/>
  <c r="GA456" i="17"/>
  <c r="GP456" i="17" s="1"/>
  <c r="GA458" i="17"/>
  <c r="GP458" i="17" s="1"/>
  <c r="GA460" i="17"/>
  <c r="GP460" i="17" s="1"/>
  <c r="GA462" i="17"/>
  <c r="GP462" i="17" s="1"/>
  <c r="GA464" i="17"/>
  <c r="GP464" i="17" s="1"/>
  <c r="GA466" i="17"/>
  <c r="GP466" i="17" s="1"/>
  <c r="GA468" i="17"/>
  <c r="GP468" i="17" s="1"/>
  <c r="GA470" i="17"/>
  <c r="GP470" i="17" s="1"/>
  <c r="GA472" i="17"/>
  <c r="GP472" i="17" s="1"/>
  <c r="GA474" i="17"/>
  <c r="GP474" i="17" s="1"/>
  <c r="GA476" i="17"/>
  <c r="GP476" i="17" s="1"/>
  <c r="GA478" i="17"/>
  <c r="GP478" i="17" s="1"/>
  <c r="GA480" i="17"/>
  <c r="GP480" i="17" s="1"/>
  <c r="GA482" i="17"/>
  <c r="GP482" i="17" s="1"/>
  <c r="GA484" i="17"/>
  <c r="GP484" i="17" s="1"/>
  <c r="GA486" i="17"/>
  <c r="GP486" i="17" s="1"/>
  <c r="GA488" i="17"/>
  <c r="GP488" i="17" s="1"/>
  <c r="GA490" i="17"/>
  <c r="GP490" i="17" s="1"/>
  <c r="GA492" i="17"/>
  <c r="GP492" i="17" s="1"/>
  <c r="GA494" i="17"/>
  <c r="GP494" i="17" s="1"/>
  <c r="GA496" i="17"/>
  <c r="GP496" i="17" s="1"/>
  <c r="GA498" i="17"/>
  <c r="GP498" i="17" s="1"/>
  <c r="GA500" i="17"/>
  <c r="GP500" i="17" s="1"/>
  <c r="GA78" i="17"/>
  <c r="GP78" i="17" s="1"/>
  <c r="GA96" i="17"/>
  <c r="GP96" i="17" s="1"/>
  <c r="GA194" i="17"/>
  <c r="GP194" i="17" s="1"/>
  <c r="GA203" i="17"/>
  <c r="GP203" i="17" s="1"/>
  <c r="GA254" i="17"/>
  <c r="GP254" i="17" s="1"/>
  <c r="GA264" i="17"/>
  <c r="GP264" i="17" s="1"/>
  <c r="GA274" i="17"/>
  <c r="GP274" i="17" s="1"/>
  <c r="GA294" i="17"/>
  <c r="GP294" i="17" s="1"/>
  <c r="GA326" i="17"/>
  <c r="GP326" i="17" s="1"/>
  <c r="GA370" i="17"/>
  <c r="GP370" i="17" s="1"/>
  <c r="GA400" i="17"/>
  <c r="GP400" i="17" s="1"/>
  <c r="GA24" i="17"/>
  <c r="GP24" i="17" s="1"/>
  <c r="GA145" i="17"/>
  <c r="GP145" i="17" s="1"/>
  <c r="GA352" i="17"/>
  <c r="GP352" i="17" s="1"/>
  <c r="GA414" i="17"/>
  <c r="GP414" i="17" s="1"/>
  <c r="GA89" i="17"/>
  <c r="GP89" i="17" s="1"/>
  <c r="GA111" i="17"/>
  <c r="GP111" i="17" s="1"/>
  <c r="GA139" i="17"/>
  <c r="GP139" i="17" s="1"/>
  <c r="GA248" i="17"/>
  <c r="GP248" i="17" s="1"/>
  <c r="GA258" i="17"/>
  <c r="GP258" i="17" s="1"/>
  <c r="GA268" i="17"/>
  <c r="GP268" i="17" s="1"/>
  <c r="GA316" i="17"/>
  <c r="GP316" i="17" s="1"/>
  <c r="GA360" i="17"/>
  <c r="GP360" i="17" s="1"/>
  <c r="GA126" i="17"/>
  <c r="GP126" i="17" s="1"/>
  <c r="GA132" i="17"/>
  <c r="GP132" i="17" s="1"/>
  <c r="GA152" i="17"/>
  <c r="GP152" i="17" s="1"/>
  <c r="GA157" i="17"/>
  <c r="GP157" i="17" s="1"/>
  <c r="GA169" i="17"/>
  <c r="GP169" i="17" s="1"/>
  <c r="GA190" i="17"/>
  <c r="GP190" i="17" s="1"/>
  <c r="GA300" i="17"/>
  <c r="GP300" i="17" s="1"/>
  <c r="GA342" i="17"/>
  <c r="GP342" i="17" s="1"/>
  <c r="GA28" i="17"/>
  <c r="GP28" i="17" s="1"/>
  <c r="GA205" i="17"/>
  <c r="GP205" i="17" s="1"/>
  <c r="GA332" i="17"/>
  <c r="GP332" i="17" s="1"/>
  <c r="GA376" i="17"/>
  <c r="GP376" i="17" s="1"/>
  <c r="GA410" i="17"/>
  <c r="GP410" i="17" s="1"/>
  <c r="GA188" i="17"/>
  <c r="GP188" i="17" s="1"/>
  <c r="GA451" i="17"/>
  <c r="GP451" i="17" s="1"/>
  <c r="GA495" i="17"/>
  <c r="GP495" i="17" s="1"/>
  <c r="GA215" i="17"/>
  <c r="GP215" i="17" s="1"/>
  <c r="GA252" i="17"/>
  <c r="GP252" i="17" s="1"/>
  <c r="GA304" i="17"/>
  <c r="GP304" i="17" s="1"/>
  <c r="GA477" i="17"/>
  <c r="GP477" i="17" s="1"/>
  <c r="GA509" i="17"/>
  <c r="GP509" i="17" s="1"/>
  <c r="GA18" i="17"/>
  <c r="GP18" i="17" s="1"/>
  <c r="GA143" i="17"/>
  <c r="GP143" i="17" s="1"/>
  <c r="GA235" i="17"/>
  <c r="GP235" i="17" s="1"/>
  <c r="GA378" i="17"/>
  <c r="GP378" i="17" s="1"/>
  <c r="GA459" i="17"/>
  <c r="GP459" i="17" s="1"/>
  <c r="GA217" i="17"/>
  <c r="GP217" i="17" s="1"/>
  <c r="GA358" i="17"/>
  <c r="GP358" i="17" s="1"/>
  <c r="GA366" i="17"/>
  <c r="GP366" i="17" s="1"/>
  <c r="GA374" i="17"/>
  <c r="GP374" i="17" s="1"/>
  <c r="GA392" i="17"/>
  <c r="GP392" i="17" s="1"/>
  <c r="GA408" i="17"/>
  <c r="GP408" i="17" s="1"/>
  <c r="GA424" i="17"/>
  <c r="GP424" i="17" s="1"/>
  <c r="GA433" i="17"/>
  <c r="GP433" i="17" s="1"/>
  <c r="GA441" i="17"/>
  <c r="GP441" i="17" s="1"/>
  <c r="GA485" i="17"/>
  <c r="GP485" i="17" s="1"/>
  <c r="GA507" i="17"/>
  <c r="GP507" i="17" s="1"/>
  <c r="GA74" i="17"/>
  <c r="GP74" i="17" s="1"/>
  <c r="GA164" i="17"/>
  <c r="GP164" i="17" s="1"/>
  <c r="GA101" i="17"/>
  <c r="GP101" i="17" s="1"/>
  <c r="GA135" i="17"/>
  <c r="GP135" i="17" s="1"/>
  <c r="GA189" i="17"/>
  <c r="GP189" i="17" s="1"/>
  <c r="GA292" i="17"/>
  <c r="GP292" i="17" s="1"/>
  <c r="GA350" i="17"/>
  <c r="GP350" i="17" s="1"/>
  <c r="GA467" i="17"/>
  <c r="GP467" i="17" s="1"/>
  <c r="GA62" i="17"/>
  <c r="GP62" i="17" s="1"/>
  <c r="GA154" i="17"/>
  <c r="GP154" i="17" s="1"/>
  <c r="GA296" i="17"/>
  <c r="GP296" i="17" s="1"/>
  <c r="GA223" i="17"/>
  <c r="GP223" i="17" s="1"/>
  <c r="GA334" i="17"/>
  <c r="GP334" i="17" s="1"/>
  <c r="GA284" i="17"/>
  <c r="GP284" i="17" s="1"/>
  <c r="GA314" i="17"/>
  <c r="GP314" i="17" s="1"/>
  <c r="GA322" i="17"/>
  <c r="GP322" i="17" s="1"/>
  <c r="GA330" i="17"/>
  <c r="GP330" i="17" s="1"/>
  <c r="GA338" i="17"/>
  <c r="GP338" i="17" s="1"/>
  <c r="GA346" i="17"/>
  <c r="GP346" i="17" s="1"/>
  <c r="GA354" i="17"/>
  <c r="GP354" i="17" s="1"/>
  <c r="GA382" i="17"/>
  <c r="GP382" i="17" s="1"/>
  <c r="GA457" i="17"/>
  <c r="GP457" i="17" s="1"/>
  <c r="GA148" i="17"/>
  <c r="GP148" i="17" s="1"/>
  <c r="GA198" i="17"/>
  <c r="GP198" i="17" s="1"/>
  <c r="GA270" i="17"/>
  <c r="GP270" i="17" s="1"/>
  <c r="GA447" i="17"/>
  <c r="GP447" i="17" s="1"/>
  <c r="GA491" i="17"/>
  <c r="GP491" i="17" s="1"/>
  <c r="GA510" i="17"/>
  <c r="GP510" i="17" s="1"/>
  <c r="GA115" i="17"/>
  <c r="GP115" i="17" s="1"/>
  <c r="GA166" i="17"/>
  <c r="GP166" i="17" s="1"/>
  <c r="GA68" i="17"/>
  <c r="GP68" i="17" s="1"/>
  <c r="GA149" i="17"/>
  <c r="GP149" i="17" s="1"/>
  <c r="GA266" i="17"/>
  <c r="GP266" i="17" s="1"/>
  <c r="GA324" i="17"/>
  <c r="GP324" i="17" s="1"/>
  <c r="GA418" i="17"/>
  <c r="GP418" i="17" s="1"/>
  <c r="GA437" i="17"/>
  <c r="GP437" i="17" s="1"/>
  <c r="GA445" i="17"/>
  <c r="GP445" i="17" s="1"/>
  <c r="GA453" i="17"/>
  <c r="GP453" i="17" s="1"/>
  <c r="GA461" i="17"/>
  <c r="GP461" i="17" s="1"/>
  <c r="GA469" i="17"/>
  <c r="GP469" i="17" s="1"/>
  <c r="GA487" i="17"/>
  <c r="GP487" i="17" s="1"/>
  <c r="GA502" i="17"/>
  <c r="GP502" i="17" s="1"/>
  <c r="GA227" i="17"/>
  <c r="GP227" i="17" s="1"/>
  <c r="GA77" i="17"/>
  <c r="GP77" i="17" s="1"/>
  <c r="GA127" i="17"/>
  <c r="GP127" i="17" s="1"/>
  <c r="GA147" i="17"/>
  <c r="GP147" i="17" s="1"/>
  <c r="GA197" i="17"/>
  <c r="GP197" i="17" s="1"/>
  <c r="GA386" i="17"/>
  <c r="GP386" i="17" s="1"/>
  <c r="GA288" i="17"/>
  <c r="GP288" i="17" s="1"/>
  <c r="GA286" i="17"/>
  <c r="GP286" i="17" s="1"/>
  <c r="GA310" i="17"/>
  <c r="GP310" i="17" s="1"/>
  <c r="GA83" i="17"/>
  <c r="GP83" i="17" s="1"/>
  <c r="GA340" i="17"/>
  <c r="GP340" i="17" s="1"/>
  <c r="GA481" i="17"/>
  <c r="GP481" i="17" s="1"/>
  <c r="GA200" i="17"/>
  <c r="GP200" i="17" s="1"/>
  <c r="GA278" i="17"/>
  <c r="GP278" i="17" s="1"/>
  <c r="GA505" i="17"/>
  <c r="GP505" i="17" s="1"/>
  <c r="GA508" i="17"/>
  <c r="GP508" i="17" s="1"/>
  <c r="GA239" i="17"/>
  <c r="GP239" i="17" s="1"/>
  <c r="GA499" i="17"/>
  <c r="GP499" i="17" s="1"/>
  <c r="GA368" i="17"/>
  <c r="GP368" i="17" s="1"/>
  <c r="GA201" i="17"/>
  <c r="GP201" i="17" s="1"/>
  <c r="GA398" i="17"/>
  <c r="GP398" i="17" s="1"/>
  <c r="GA170" i="17"/>
  <c r="GP170" i="17" s="1"/>
  <c r="GA439" i="17"/>
  <c r="GP439" i="17" s="1"/>
  <c r="GA471" i="17"/>
  <c r="GP471" i="17" s="1"/>
  <c r="GA91" i="17"/>
  <c r="GP91" i="17" s="1"/>
  <c r="GA243" i="17"/>
  <c r="GP243" i="17" s="1"/>
  <c r="GA312" i="17"/>
  <c r="GP312" i="17" s="1"/>
  <c r="GA394" i="17"/>
  <c r="GP394" i="17" s="1"/>
  <c r="GA404" i="17"/>
  <c r="GP404" i="17" s="1"/>
  <c r="GA475" i="17"/>
  <c r="GP475" i="17" s="1"/>
  <c r="GA489" i="17"/>
  <c r="GP489" i="17" s="1"/>
  <c r="GA262" i="17"/>
  <c r="GP262" i="17" s="1"/>
  <c r="GA306" i="17"/>
  <c r="GP306" i="17" s="1"/>
  <c r="GA420" i="17"/>
  <c r="GP420" i="17" s="1"/>
  <c r="GA282" i="17"/>
  <c r="GP282" i="17" s="1"/>
  <c r="GA455" i="17"/>
  <c r="GP455" i="17" s="1"/>
  <c r="GA473" i="17"/>
  <c r="GP473" i="17" s="1"/>
  <c r="GA364" i="17"/>
  <c r="GP364" i="17" s="1"/>
  <c r="GA479" i="17"/>
  <c r="GP479" i="17" s="1"/>
  <c r="GA192" i="17"/>
  <c r="GP192" i="17" s="1"/>
  <c r="GA501" i="17"/>
  <c r="GP501" i="17" s="1"/>
  <c r="GA246" i="17"/>
  <c r="GP246" i="17" s="1"/>
  <c r="GA97" i="17"/>
  <c r="GP97" i="17" s="1"/>
  <c r="GA178" i="17"/>
  <c r="GP178" i="17" s="1"/>
  <c r="GA320" i="17"/>
  <c r="GP320" i="17" s="1"/>
  <c r="GA406" i="17"/>
  <c r="GP406" i="17" s="1"/>
  <c r="GA465" i="17"/>
  <c r="GP465" i="17" s="1"/>
  <c r="GA141" i="17"/>
  <c r="GP141" i="17" s="1"/>
  <c r="GA428" i="17"/>
  <c r="GP428" i="17" s="1"/>
  <c r="GA431" i="17"/>
  <c r="GP431" i="17" s="1"/>
  <c r="GA290" i="17"/>
  <c r="GP290" i="17" s="1"/>
  <c r="GA396" i="17"/>
  <c r="GP396" i="17" s="1"/>
  <c r="GA449" i="17"/>
  <c r="GP449" i="17" s="1"/>
  <c r="GA160" i="17"/>
  <c r="GP160" i="17" s="1"/>
  <c r="GA195" i="17"/>
  <c r="GP195" i="17" s="1"/>
  <c r="GA308" i="17"/>
  <c r="GP308" i="17" s="1"/>
  <c r="GA422" i="17"/>
  <c r="GP422" i="17" s="1"/>
  <c r="GA483" i="17"/>
  <c r="GP483" i="17" s="1"/>
  <c r="GA497" i="17"/>
  <c r="GP497" i="17" s="1"/>
  <c r="GA504" i="17"/>
  <c r="GP504" i="17" s="1"/>
  <c r="GA463" i="17"/>
  <c r="GP463" i="17" s="1"/>
  <c r="GA221" i="17"/>
  <c r="GP221" i="17" s="1"/>
  <c r="GA140" i="17"/>
  <c r="GP140" i="17" s="1"/>
  <c r="GA298" i="17"/>
  <c r="GP298" i="17" s="1"/>
  <c r="GA256" i="17"/>
  <c r="GP256" i="17" s="1"/>
  <c r="GA372" i="17"/>
  <c r="GP372" i="17" s="1"/>
  <c r="GA276" i="17"/>
  <c r="GP276" i="17" s="1"/>
  <c r="GA233" i="17"/>
  <c r="GP233" i="17" s="1"/>
  <c r="GA348" i="17"/>
  <c r="GP348" i="17" s="1"/>
  <c r="GA412" i="17"/>
  <c r="GP412" i="17" s="1"/>
  <c r="GA356" i="17"/>
  <c r="GP356" i="17" s="1"/>
  <c r="GA390" i="17"/>
  <c r="GP390" i="17" s="1"/>
  <c r="GA493" i="17"/>
  <c r="GP493" i="17" s="1"/>
  <c r="GA177" i="17"/>
  <c r="GP177" i="17" s="1"/>
  <c r="GA328" i="17"/>
  <c r="GP328" i="17" s="1"/>
  <c r="GA506" i="17"/>
  <c r="GP506" i="17" s="1"/>
  <c r="GA384" i="17"/>
  <c r="GP384" i="17" s="1"/>
  <c r="GA443" i="17"/>
  <c r="GP443" i="17" s="1"/>
  <c r="GA426" i="17"/>
  <c r="GP426" i="17" s="1"/>
  <c r="GA435" i="17"/>
  <c r="GP435" i="17" s="1"/>
  <c r="GA85" i="17"/>
  <c r="GP85" i="17" s="1"/>
  <c r="GA503" i="17"/>
  <c r="GP503" i="17" s="1"/>
  <c r="GB28" i="17"/>
  <c r="GQ28" i="17" s="1"/>
  <c r="GB51" i="17"/>
  <c r="GQ51" i="17" s="1"/>
  <c r="GB72" i="17"/>
  <c r="GQ72" i="17" s="1"/>
  <c r="GB95" i="17"/>
  <c r="GQ95" i="17" s="1"/>
  <c r="GB116" i="17"/>
  <c r="GQ116" i="17" s="1"/>
  <c r="GB139" i="17"/>
  <c r="GQ139" i="17" s="1"/>
  <c r="GB160" i="17"/>
  <c r="GQ160" i="17" s="1"/>
  <c r="GB21" i="17"/>
  <c r="GQ21" i="17" s="1"/>
  <c r="GB42" i="17"/>
  <c r="GQ42" i="17" s="1"/>
  <c r="GB65" i="17"/>
  <c r="GQ65" i="17" s="1"/>
  <c r="GB86" i="17"/>
  <c r="GQ86" i="17" s="1"/>
  <c r="GB109" i="17"/>
  <c r="GQ109" i="17" s="1"/>
  <c r="GB130" i="17"/>
  <c r="GQ130" i="17" s="1"/>
  <c r="GB153" i="17"/>
  <c r="GQ153" i="17" s="1"/>
  <c r="GB174" i="17"/>
  <c r="GQ174" i="17" s="1"/>
  <c r="GB35" i="17"/>
  <c r="GQ35" i="17" s="1"/>
  <c r="GB56" i="17"/>
  <c r="GQ56" i="17" s="1"/>
  <c r="GB79" i="17"/>
  <c r="GQ79" i="17" s="1"/>
  <c r="GB100" i="17"/>
  <c r="GQ100" i="17" s="1"/>
  <c r="GB123" i="17"/>
  <c r="GQ123" i="17" s="1"/>
  <c r="GB144" i="17"/>
  <c r="GQ144" i="17" s="1"/>
  <c r="GB167" i="17"/>
  <c r="GQ167" i="17" s="1"/>
  <c r="GB12" i="17"/>
  <c r="GQ12" i="17" s="1"/>
  <c r="GB26" i="17"/>
  <c r="GQ26" i="17" s="1"/>
  <c r="GB49" i="17"/>
  <c r="GQ49" i="17" s="1"/>
  <c r="GB70" i="17"/>
  <c r="GQ70" i="17" s="1"/>
  <c r="GB93" i="17"/>
  <c r="GQ93" i="17" s="1"/>
  <c r="GB114" i="17"/>
  <c r="GQ114" i="17" s="1"/>
  <c r="GB137" i="17"/>
  <c r="GQ137" i="17" s="1"/>
  <c r="GB158" i="17"/>
  <c r="GQ158" i="17" s="1"/>
  <c r="GB181" i="17"/>
  <c r="GQ181" i="17" s="1"/>
  <c r="GB183" i="17"/>
  <c r="GQ183" i="17" s="1"/>
  <c r="GB185" i="17"/>
  <c r="GQ185" i="17" s="1"/>
  <c r="GB187" i="17"/>
  <c r="GQ187" i="17" s="1"/>
  <c r="GB189" i="17"/>
  <c r="GQ189" i="17" s="1"/>
  <c r="GB191" i="17"/>
  <c r="GQ191" i="17" s="1"/>
  <c r="GB193" i="17"/>
  <c r="GQ193" i="17" s="1"/>
  <c r="GB195" i="17"/>
  <c r="GQ195" i="17" s="1"/>
  <c r="GB197" i="17"/>
  <c r="GQ197" i="17" s="1"/>
  <c r="GB199" i="17"/>
  <c r="GQ199" i="17" s="1"/>
  <c r="GB201" i="17"/>
  <c r="GQ201" i="17" s="1"/>
  <c r="GB203" i="17"/>
  <c r="GQ203" i="17" s="1"/>
  <c r="GB15" i="17"/>
  <c r="GQ15" i="17" s="1"/>
  <c r="GB36" i="17"/>
  <c r="GQ36" i="17" s="1"/>
  <c r="GB59" i="17"/>
  <c r="GQ59" i="17" s="1"/>
  <c r="GB80" i="17"/>
  <c r="GQ80" i="17" s="1"/>
  <c r="GB18" i="17"/>
  <c r="GQ18" i="17" s="1"/>
  <c r="GB33" i="17"/>
  <c r="GQ33" i="17" s="1"/>
  <c r="GB48" i="17"/>
  <c r="GQ48" i="17" s="1"/>
  <c r="GB63" i="17"/>
  <c r="GQ63" i="17" s="1"/>
  <c r="GB66" i="17"/>
  <c r="GQ66" i="17" s="1"/>
  <c r="GB78" i="17"/>
  <c r="GQ78" i="17" s="1"/>
  <c r="GB96" i="17"/>
  <c r="GQ96" i="17" s="1"/>
  <c r="GB113" i="17"/>
  <c r="GQ113" i="17" s="1"/>
  <c r="GB133" i="17"/>
  <c r="GQ133" i="17" s="1"/>
  <c r="GB150" i="17"/>
  <c r="GQ150" i="17" s="1"/>
  <c r="GB170" i="17"/>
  <c r="GQ170" i="17" s="1"/>
  <c r="GB27" i="17"/>
  <c r="GQ27" i="17" s="1"/>
  <c r="GB30" i="17"/>
  <c r="GQ30" i="17" s="1"/>
  <c r="GB45" i="17"/>
  <c r="GQ45" i="17" s="1"/>
  <c r="GB57" i="17"/>
  <c r="GQ57" i="17" s="1"/>
  <c r="GB60" i="17"/>
  <c r="GQ60" i="17" s="1"/>
  <c r="GB75" i="17"/>
  <c r="GQ75" i="17" s="1"/>
  <c r="GB87" i="17"/>
  <c r="GQ87" i="17" s="1"/>
  <c r="GB90" i="17"/>
  <c r="GQ90" i="17" s="1"/>
  <c r="GB119" i="17"/>
  <c r="GQ119" i="17" s="1"/>
  <c r="GB136" i="17"/>
  <c r="GQ136" i="17" s="1"/>
  <c r="GB156" i="17"/>
  <c r="GQ156" i="17" s="1"/>
  <c r="GB186" i="17"/>
  <c r="GQ186" i="17" s="1"/>
  <c r="GB206" i="17"/>
  <c r="GQ206" i="17" s="1"/>
  <c r="GB208" i="17"/>
  <c r="GQ208" i="17" s="1"/>
  <c r="GB210" i="17"/>
  <c r="GQ210" i="17" s="1"/>
  <c r="GB212" i="17"/>
  <c r="GQ212" i="17" s="1"/>
  <c r="GB214" i="17"/>
  <c r="GQ214" i="17" s="1"/>
  <c r="GB216" i="17"/>
  <c r="GQ216" i="17" s="1"/>
  <c r="GB218" i="17"/>
  <c r="GQ218" i="17" s="1"/>
  <c r="GB220" i="17"/>
  <c r="GQ220" i="17" s="1"/>
  <c r="GB222" i="17"/>
  <c r="GQ222" i="17" s="1"/>
  <c r="GB224" i="17"/>
  <c r="GQ224" i="17" s="1"/>
  <c r="GB226" i="17"/>
  <c r="GQ226" i="17" s="1"/>
  <c r="GB228" i="17"/>
  <c r="GQ228" i="17" s="1"/>
  <c r="GB230" i="17"/>
  <c r="GQ230" i="17" s="1"/>
  <c r="GB232" i="17"/>
  <c r="GQ232" i="17" s="1"/>
  <c r="GB234" i="17"/>
  <c r="GQ234" i="17" s="1"/>
  <c r="GB236" i="17"/>
  <c r="GQ236" i="17" s="1"/>
  <c r="GB238" i="17"/>
  <c r="GQ238" i="17" s="1"/>
  <c r="GB240" i="17"/>
  <c r="GQ240" i="17" s="1"/>
  <c r="GB242" i="17"/>
  <c r="GQ242" i="17" s="1"/>
  <c r="GB244" i="17"/>
  <c r="GQ244" i="17" s="1"/>
  <c r="GB39" i="17"/>
  <c r="GQ39" i="17" s="1"/>
  <c r="GB69" i="17"/>
  <c r="GQ69" i="17" s="1"/>
  <c r="GB99" i="17"/>
  <c r="GQ99" i="17" s="1"/>
  <c r="GB102" i="17"/>
  <c r="GQ102" i="17" s="1"/>
  <c r="GB105" i="17"/>
  <c r="GQ105" i="17" s="1"/>
  <c r="GB122" i="17"/>
  <c r="GQ122" i="17" s="1"/>
  <c r="GB142" i="17"/>
  <c r="GQ142" i="17" s="1"/>
  <c r="GB204" i="17"/>
  <c r="GQ204" i="17" s="1"/>
  <c r="GB81" i="17"/>
  <c r="GQ81" i="17" s="1"/>
  <c r="GB108" i="17"/>
  <c r="GQ108" i="17" s="1"/>
  <c r="GB128" i="17"/>
  <c r="GQ128" i="17" s="1"/>
  <c r="GB40" i="17"/>
  <c r="GQ40" i="17" s="1"/>
  <c r="GB25" i="17"/>
  <c r="GQ25" i="17" s="1"/>
  <c r="GB29" i="17"/>
  <c r="GQ29" i="17" s="1"/>
  <c r="GB58" i="17"/>
  <c r="GQ58" i="17" s="1"/>
  <c r="GB62" i="17"/>
  <c r="GQ62" i="17" s="1"/>
  <c r="GB91" i="17"/>
  <c r="GQ91" i="17" s="1"/>
  <c r="GB147" i="17"/>
  <c r="GQ147" i="17" s="1"/>
  <c r="GB151" i="17"/>
  <c r="GQ151" i="17" s="1"/>
  <c r="GB46" i="17"/>
  <c r="GQ46" i="17" s="1"/>
  <c r="GB50" i="17"/>
  <c r="GQ50" i="17" s="1"/>
  <c r="GB106" i="17"/>
  <c r="GQ106" i="17" s="1"/>
  <c r="GB161" i="17"/>
  <c r="GQ161" i="17" s="1"/>
  <c r="GB165" i="17"/>
  <c r="GQ165" i="17" s="1"/>
  <c r="GB196" i="17"/>
  <c r="GQ196" i="17" s="1"/>
  <c r="GB209" i="17"/>
  <c r="GQ209" i="17" s="1"/>
  <c r="GB231" i="17"/>
  <c r="GQ231" i="17" s="1"/>
  <c r="GB13" i="17"/>
  <c r="GQ13" i="17" s="1"/>
  <c r="GB17" i="17"/>
  <c r="GQ17" i="17" s="1"/>
  <c r="GB34" i="17"/>
  <c r="GQ34" i="17" s="1"/>
  <c r="GB54" i="17"/>
  <c r="GQ54" i="17" s="1"/>
  <c r="GB120" i="17"/>
  <c r="GQ120" i="17" s="1"/>
  <c r="GB172" i="17"/>
  <c r="GQ172" i="17" s="1"/>
  <c r="GB175" i="17"/>
  <c r="GQ175" i="17" s="1"/>
  <c r="GB179" i="17"/>
  <c r="GQ179" i="17" s="1"/>
  <c r="GB182" i="17"/>
  <c r="GQ182" i="17" s="1"/>
  <c r="GB245" i="17"/>
  <c r="GQ245" i="17" s="1"/>
  <c r="GB247" i="17"/>
  <c r="GQ247" i="17" s="1"/>
  <c r="GB249" i="17"/>
  <c r="GQ249" i="17" s="1"/>
  <c r="GB251" i="17"/>
  <c r="GQ251" i="17" s="1"/>
  <c r="GB253" i="17"/>
  <c r="GQ253" i="17" s="1"/>
  <c r="GB255" i="17"/>
  <c r="GQ255" i="17" s="1"/>
  <c r="GB257" i="17"/>
  <c r="GQ257" i="17" s="1"/>
  <c r="GB259" i="17"/>
  <c r="GQ259" i="17" s="1"/>
  <c r="GB261" i="17"/>
  <c r="GQ261" i="17" s="1"/>
  <c r="GB263" i="17"/>
  <c r="GQ263" i="17" s="1"/>
  <c r="GB265" i="17"/>
  <c r="GQ265" i="17" s="1"/>
  <c r="GB267" i="17"/>
  <c r="GQ267" i="17" s="1"/>
  <c r="GB269" i="17"/>
  <c r="GQ269" i="17" s="1"/>
  <c r="GB271" i="17"/>
  <c r="GQ271" i="17" s="1"/>
  <c r="GB273" i="17"/>
  <c r="GQ273" i="17" s="1"/>
  <c r="GB275" i="17"/>
  <c r="GQ275" i="17" s="1"/>
  <c r="GB22" i="17"/>
  <c r="GQ22" i="17" s="1"/>
  <c r="GB83" i="17"/>
  <c r="GQ83" i="17" s="1"/>
  <c r="GB103" i="17"/>
  <c r="GQ103" i="17" s="1"/>
  <c r="GB148" i="17"/>
  <c r="GQ148" i="17" s="1"/>
  <c r="GB188" i="17"/>
  <c r="GQ188" i="17" s="1"/>
  <c r="GB243" i="17"/>
  <c r="GQ243" i="17" s="1"/>
  <c r="GB55" i="17"/>
  <c r="GQ55" i="17" s="1"/>
  <c r="GB88" i="17"/>
  <c r="GQ88" i="17" s="1"/>
  <c r="GB43" i="17"/>
  <c r="GQ43" i="17" s="1"/>
  <c r="GB76" i="17"/>
  <c r="GQ76" i="17" s="1"/>
  <c r="GB92" i="17"/>
  <c r="GQ92" i="17" s="1"/>
  <c r="GB24" i="17"/>
  <c r="GQ24" i="17" s="1"/>
  <c r="GB194" i="17"/>
  <c r="GQ194" i="17" s="1"/>
  <c r="GB207" i="17"/>
  <c r="GQ207" i="17" s="1"/>
  <c r="GB262" i="17"/>
  <c r="GQ262" i="17" s="1"/>
  <c r="GB31" i="17"/>
  <c r="GQ31" i="17" s="1"/>
  <c r="GB41" i="17"/>
  <c r="GQ41" i="17" s="1"/>
  <c r="GB159" i="17"/>
  <c r="GQ159" i="17" s="1"/>
  <c r="GB163" i="17"/>
  <c r="GQ163" i="17" s="1"/>
  <c r="GB171" i="17"/>
  <c r="GQ171" i="17" s="1"/>
  <c r="GB176" i="17"/>
  <c r="GQ176" i="17" s="1"/>
  <c r="GB180" i="17"/>
  <c r="GQ180" i="17" s="1"/>
  <c r="GB219" i="17"/>
  <c r="GQ219" i="17" s="1"/>
  <c r="GB82" i="17"/>
  <c r="GQ82" i="17" s="1"/>
  <c r="GB98" i="17"/>
  <c r="GQ98" i="17" s="1"/>
  <c r="GB112" i="17"/>
  <c r="GQ112" i="17" s="1"/>
  <c r="GB121" i="17"/>
  <c r="GQ121" i="17" s="1"/>
  <c r="GB125" i="17"/>
  <c r="GQ125" i="17" s="1"/>
  <c r="GB129" i="17"/>
  <c r="GQ129" i="17" s="1"/>
  <c r="GB138" i="17"/>
  <c r="GQ138" i="17" s="1"/>
  <c r="GB146" i="17"/>
  <c r="GQ146" i="17" s="1"/>
  <c r="GB213" i="17"/>
  <c r="GQ213" i="17" s="1"/>
  <c r="GB225" i="17"/>
  <c r="GQ225" i="17" s="1"/>
  <c r="GB237" i="17"/>
  <c r="GQ237" i="17" s="1"/>
  <c r="GB250" i="17"/>
  <c r="GQ250" i="17" s="1"/>
  <c r="GB272" i="17"/>
  <c r="GQ272" i="17" s="1"/>
  <c r="GB14" i="17"/>
  <c r="GQ14" i="17" s="1"/>
  <c r="GB134" i="17"/>
  <c r="GQ134" i="17" s="1"/>
  <c r="GB184" i="17"/>
  <c r="GQ184" i="17" s="1"/>
  <c r="GB279" i="17"/>
  <c r="GQ279" i="17" s="1"/>
  <c r="GB281" i="17"/>
  <c r="GQ281" i="17" s="1"/>
  <c r="GB283" i="17"/>
  <c r="GQ283" i="17" s="1"/>
  <c r="GB285" i="17"/>
  <c r="GQ285" i="17" s="1"/>
  <c r="GB287" i="17"/>
  <c r="GQ287" i="17" s="1"/>
  <c r="GB289" i="17"/>
  <c r="GQ289" i="17" s="1"/>
  <c r="GB291" i="17"/>
  <c r="GQ291" i="17" s="1"/>
  <c r="GB293" i="17"/>
  <c r="GQ293" i="17" s="1"/>
  <c r="GB295" i="17"/>
  <c r="GQ295" i="17" s="1"/>
  <c r="GB297" i="17"/>
  <c r="GQ297" i="17" s="1"/>
  <c r="GB299" i="17"/>
  <c r="GQ299" i="17" s="1"/>
  <c r="GB301" i="17"/>
  <c r="GQ301" i="17" s="1"/>
  <c r="GB303" i="17"/>
  <c r="GQ303" i="17" s="1"/>
  <c r="GB305" i="17"/>
  <c r="GQ305" i="17" s="1"/>
  <c r="GB307" i="17"/>
  <c r="GQ307" i="17" s="1"/>
  <c r="GB309" i="17"/>
  <c r="GQ309" i="17" s="1"/>
  <c r="GB311" i="17"/>
  <c r="GQ311" i="17" s="1"/>
  <c r="GB313" i="17"/>
  <c r="GQ313" i="17" s="1"/>
  <c r="GB315" i="17"/>
  <c r="GQ315" i="17" s="1"/>
  <c r="GB317" i="17"/>
  <c r="GQ317" i="17" s="1"/>
  <c r="GB319" i="17"/>
  <c r="GQ319" i="17" s="1"/>
  <c r="GB321" i="17"/>
  <c r="GQ321" i="17" s="1"/>
  <c r="GB323" i="17"/>
  <c r="GQ323" i="17" s="1"/>
  <c r="GB325" i="17"/>
  <c r="GQ325" i="17" s="1"/>
  <c r="GB327" i="17"/>
  <c r="GQ327" i="17" s="1"/>
  <c r="GB329" i="17"/>
  <c r="GQ329" i="17" s="1"/>
  <c r="GB331" i="17"/>
  <c r="GQ331" i="17" s="1"/>
  <c r="GB333" i="17"/>
  <c r="GQ333" i="17" s="1"/>
  <c r="GB335" i="17"/>
  <c r="GQ335" i="17" s="1"/>
  <c r="GB337" i="17"/>
  <c r="GQ337" i="17" s="1"/>
  <c r="GB339" i="17"/>
  <c r="GQ339" i="17" s="1"/>
  <c r="GB341" i="17"/>
  <c r="GQ341" i="17" s="1"/>
  <c r="GB343" i="17"/>
  <c r="GQ343" i="17" s="1"/>
  <c r="GB345" i="17"/>
  <c r="GQ345" i="17" s="1"/>
  <c r="GB347" i="17"/>
  <c r="GQ347" i="17" s="1"/>
  <c r="GB349" i="17"/>
  <c r="GQ349" i="17" s="1"/>
  <c r="GB351" i="17"/>
  <c r="GQ351" i="17" s="1"/>
  <c r="GB353" i="17"/>
  <c r="GQ353" i="17" s="1"/>
  <c r="GB355" i="17"/>
  <c r="GQ355" i="17" s="1"/>
  <c r="GB357" i="17"/>
  <c r="GQ357" i="17" s="1"/>
  <c r="GB359" i="17"/>
  <c r="GQ359" i="17" s="1"/>
  <c r="GB361" i="17"/>
  <c r="GQ361" i="17" s="1"/>
  <c r="GB363" i="17"/>
  <c r="GQ363" i="17" s="1"/>
  <c r="GB365" i="17"/>
  <c r="GQ365" i="17" s="1"/>
  <c r="GB367" i="17"/>
  <c r="GQ367" i="17" s="1"/>
  <c r="GB369" i="17"/>
  <c r="GQ369" i="17" s="1"/>
  <c r="GB371" i="17"/>
  <c r="GQ371" i="17" s="1"/>
  <c r="GB373" i="17"/>
  <c r="GQ373" i="17" s="1"/>
  <c r="GB375" i="17"/>
  <c r="GQ375" i="17" s="1"/>
  <c r="GB377" i="17"/>
  <c r="GQ377" i="17" s="1"/>
  <c r="GB379" i="17"/>
  <c r="GQ379" i="17" s="1"/>
  <c r="GB381" i="17"/>
  <c r="GQ381" i="17" s="1"/>
  <c r="GB383" i="17"/>
  <c r="GQ383" i="17" s="1"/>
  <c r="GB385" i="17"/>
  <c r="GQ385" i="17" s="1"/>
  <c r="GB387" i="17"/>
  <c r="GQ387" i="17" s="1"/>
  <c r="GB389" i="17"/>
  <c r="GQ389" i="17" s="1"/>
  <c r="GB53" i="17"/>
  <c r="GQ53" i="17" s="1"/>
  <c r="GB117" i="17"/>
  <c r="GQ117" i="17" s="1"/>
  <c r="GB260" i="17"/>
  <c r="GQ260" i="17" s="1"/>
  <c r="GB277" i="17"/>
  <c r="GQ277" i="17" s="1"/>
  <c r="GB77" i="17"/>
  <c r="GQ77" i="17" s="1"/>
  <c r="GB94" i="17"/>
  <c r="GQ94" i="17" s="1"/>
  <c r="GB126" i="17"/>
  <c r="GQ126" i="17" s="1"/>
  <c r="GB37" i="17"/>
  <c r="GQ37" i="17" s="1"/>
  <c r="GB84" i="17"/>
  <c r="GQ84" i="17" s="1"/>
  <c r="GB192" i="17"/>
  <c r="GQ192" i="17" s="1"/>
  <c r="GB211" i="17"/>
  <c r="GQ211" i="17" s="1"/>
  <c r="GB223" i="17"/>
  <c r="GQ223" i="17" s="1"/>
  <c r="GB235" i="17"/>
  <c r="GQ235" i="17" s="1"/>
  <c r="GB246" i="17"/>
  <c r="GQ246" i="17" s="1"/>
  <c r="GB268" i="17"/>
  <c r="GQ268" i="17" s="1"/>
  <c r="GB178" i="17"/>
  <c r="GQ178" i="17" s="1"/>
  <c r="GB215" i="17"/>
  <c r="GQ215" i="17" s="1"/>
  <c r="GB288" i="17"/>
  <c r="GQ288" i="17" s="1"/>
  <c r="GB310" i="17"/>
  <c r="GQ310" i="17" s="1"/>
  <c r="GB354" i="17"/>
  <c r="GQ354" i="17" s="1"/>
  <c r="GB409" i="17"/>
  <c r="GQ409" i="17" s="1"/>
  <c r="GB23" i="17"/>
  <c r="GQ23" i="17" s="1"/>
  <c r="GB110" i="17"/>
  <c r="GQ110" i="17" s="1"/>
  <c r="GB131" i="17"/>
  <c r="GQ131" i="17" s="1"/>
  <c r="GB336" i="17"/>
  <c r="GQ336" i="17" s="1"/>
  <c r="GB380" i="17"/>
  <c r="GQ380" i="17" s="1"/>
  <c r="GB402" i="17"/>
  <c r="GQ402" i="17" s="1"/>
  <c r="GB423" i="17"/>
  <c r="GQ423" i="17" s="1"/>
  <c r="GB124" i="17"/>
  <c r="GQ124" i="17" s="1"/>
  <c r="GB162" i="17"/>
  <c r="GQ162" i="17" s="1"/>
  <c r="GB168" i="17"/>
  <c r="GQ168" i="17" s="1"/>
  <c r="GB280" i="17"/>
  <c r="GQ280" i="17" s="1"/>
  <c r="GB302" i="17"/>
  <c r="GQ302" i="17" s="1"/>
  <c r="GB318" i="17"/>
  <c r="GQ318" i="17" s="1"/>
  <c r="GB362" i="17"/>
  <c r="GQ362" i="17" s="1"/>
  <c r="GB393" i="17"/>
  <c r="GQ393" i="17" s="1"/>
  <c r="GB416" i="17"/>
  <c r="GQ416" i="17" s="1"/>
  <c r="GB16" i="17"/>
  <c r="GQ16" i="17" s="1"/>
  <c r="GB52" i="17"/>
  <c r="GQ52" i="17" s="1"/>
  <c r="GB61" i="17"/>
  <c r="GQ61" i="17" s="1"/>
  <c r="GB344" i="17"/>
  <c r="GQ344" i="17" s="1"/>
  <c r="GB388" i="17"/>
  <c r="GQ388" i="17" s="1"/>
  <c r="GB407" i="17"/>
  <c r="GQ407" i="17" s="1"/>
  <c r="GB430" i="17"/>
  <c r="GQ430" i="17" s="1"/>
  <c r="GB432" i="17"/>
  <c r="GQ432" i="17" s="1"/>
  <c r="GB434" i="17"/>
  <c r="GQ434" i="17" s="1"/>
  <c r="GB436" i="17"/>
  <c r="GQ436" i="17" s="1"/>
  <c r="GB438" i="17"/>
  <c r="GQ438" i="17" s="1"/>
  <c r="GB440" i="17"/>
  <c r="GQ440" i="17" s="1"/>
  <c r="GB442" i="17"/>
  <c r="GQ442" i="17" s="1"/>
  <c r="GB444" i="17"/>
  <c r="GQ444" i="17" s="1"/>
  <c r="GB446" i="17"/>
  <c r="GQ446" i="17" s="1"/>
  <c r="GB448" i="17"/>
  <c r="GQ448" i="17" s="1"/>
  <c r="GB450" i="17"/>
  <c r="GQ450" i="17" s="1"/>
  <c r="GB452" i="17"/>
  <c r="GQ452" i="17" s="1"/>
  <c r="GB454" i="17"/>
  <c r="GQ454" i="17" s="1"/>
  <c r="GB456" i="17"/>
  <c r="GQ456" i="17" s="1"/>
  <c r="GB458" i="17"/>
  <c r="GQ458" i="17" s="1"/>
  <c r="GB460" i="17"/>
  <c r="GQ460" i="17" s="1"/>
  <c r="GB462" i="17"/>
  <c r="GQ462" i="17" s="1"/>
  <c r="GB464" i="17"/>
  <c r="GQ464" i="17" s="1"/>
  <c r="GB466" i="17"/>
  <c r="GQ466" i="17" s="1"/>
  <c r="GB468" i="17"/>
  <c r="GQ468" i="17" s="1"/>
  <c r="GB470" i="17"/>
  <c r="GQ470" i="17" s="1"/>
  <c r="GB472" i="17"/>
  <c r="GQ472" i="17" s="1"/>
  <c r="GB474" i="17"/>
  <c r="GQ474" i="17" s="1"/>
  <c r="GB476" i="17"/>
  <c r="GQ476" i="17" s="1"/>
  <c r="GB478" i="17"/>
  <c r="GQ478" i="17" s="1"/>
  <c r="GB480" i="17"/>
  <c r="GQ480" i="17" s="1"/>
  <c r="GB482" i="17"/>
  <c r="GQ482" i="17" s="1"/>
  <c r="GB484" i="17"/>
  <c r="GQ484" i="17" s="1"/>
  <c r="GB486" i="17"/>
  <c r="GQ486" i="17" s="1"/>
  <c r="GB488" i="17"/>
  <c r="GQ488" i="17" s="1"/>
  <c r="GB490" i="17"/>
  <c r="GQ490" i="17" s="1"/>
  <c r="GB492" i="17"/>
  <c r="GQ492" i="17" s="1"/>
  <c r="GB494" i="17"/>
  <c r="GQ494" i="17" s="1"/>
  <c r="GB496" i="17"/>
  <c r="GQ496" i="17" s="1"/>
  <c r="GB498" i="17"/>
  <c r="GQ498" i="17" s="1"/>
  <c r="GB104" i="17"/>
  <c r="GQ104" i="17" s="1"/>
  <c r="GB118" i="17"/>
  <c r="GQ118" i="17" s="1"/>
  <c r="GB254" i="17"/>
  <c r="GQ254" i="17" s="1"/>
  <c r="GB264" i="17"/>
  <c r="GQ264" i="17" s="1"/>
  <c r="GB274" i="17"/>
  <c r="GQ274" i="17" s="1"/>
  <c r="GB294" i="17"/>
  <c r="GQ294" i="17" s="1"/>
  <c r="GB326" i="17"/>
  <c r="GQ326" i="17" s="1"/>
  <c r="GB370" i="17"/>
  <c r="GQ370" i="17" s="1"/>
  <c r="GB400" i="17"/>
  <c r="GQ400" i="17" s="1"/>
  <c r="GB421" i="17"/>
  <c r="GQ421" i="17" s="1"/>
  <c r="GB44" i="17"/>
  <c r="GQ44" i="17" s="1"/>
  <c r="GB286" i="17"/>
  <c r="GQ286" i="17" s="1"/>
  <c r="GB308" i="17"/>
  <c r="GQ308" i="17" s="1"/>
  <c r="GB334" i="17"/>
  <c r="GQ334" i="17" s="1"/>
  <c r="GB71" i="17"/>
  <c r="GQ71" i="17" s="1"/>
  <c r="GB89" i="17"/>
  <c r="GQ89" i="17" s="1"/>
  <c r="GB111" i="17"/>
  <c r="GQ111" i="17" s="1"/>
  <c r="GB229" i="17"/>
  <c r="GQ229" i="17" s="1"/>
  <c r="GB241" i="17"/>
  <c r="GQ241" i="17" s="1"/>
  <c r="GB248" i="17"/>
  <c r="GQ248" i="17" s="1"/>
  <c r="GB258" i="17"/>
  <c r="GQ258" i="17" s="1"/>
  <c r="GB316" i="17"/>
  <c r="GQ316" i="17" s="1"/>
  <c r="GB360" i="17"/>
  <c r="GQ360" i="17" s="1"/>
  <c r="GB73" i="17"/>
  <c r="GQ73" i="17" s="1"/>
  <c r="GB140" i="17"/>
  <c r="GQ140" i="17" s="1"/>
  <c r="GB200" i="17"/>
  <c r="GQ200" i="17" s="1"/>
  <c r="GB233" i="17"/>
  <c r="GQ233" i="17" s="1"/>
  <c r="GB292" i="17"/>
  <c r="GQ292" i="17" s="1"/>
  <c r="GB350" i="17"/>
  <c r="GQ350" i="17" s="1"/>
  <c r="GB396" i="17"/>
  <c r="GQ396" i="17" s="1"/>
  <c r="GB417" i="17"/>
  <c r="GQ417" i="17" s="1"/>
  <c r="GB278" i="17"/>
  <c r="GQ278" i="17" s="1"/>
  <c r="GB282" i="17"/>
  <c r="GQ282" i="17" s="1"/>
  <c r="GB398" i="17"/>
  <c r="GQ398" i="17" s="1"/>
  <c r="GB404" i="17"/>
  <c r="GQ404" i="17" s="1"/>
  <c r="GB414" i="17"/>
  <c r="GQ414" i="17" s="1"/>
  <c r="GB420" i="17"/>
  <c r="GQ420" i="17" s="1"/>
  <c r="GB469" i="17"/>
  <c r="GQ469" i="17" s="1"/>
  <c r="GB20" i="17"/>
  <c r="GQ20" i="17" s="1"/>
  <c r="GB135" i="17"/>
  <c r="GQ135" i="17" s="1"/>
  <c r="GB300" i="17"/>
  <c r="GQ300" i="17" s="1"/>
  <c r="GB451" i="17"/>
  <c r="GQ451" i="17" s="1"/>
  <c r="GB495" i="17"/>
  <c r="GQ495" i="17" s="1"/>
  <c r="GB47" i="17"/>
  <c r="GQ47" i="17" s="1"/>
  <c r="GB252" i="17"/>
  <c r="GQ252" i="17" s="1"/>
  <c r="GB304" i="17"/>
  <c r="GQ304" i="17" s="1"/>
  <c r="GB477" i="17"/>
  <c r="GQ477" i="17" s="1"/>
  <c r="GB509" i="17"/>
  <c r="GQ509" i="17" s="1"/>
  <c r="GB19" i="17"/>
  <c r="GQ19" i="17" s="1"/>
  <c r="GB143" i="17"/>
  <c r="GQ143" i="17" s="1"/>
  <c r="GB378" i="17"/>
  <c r="GQ378" i="17" s="1"/>
  <c r="GB395" i="17"/>
  <c r="GQ395" i="17" s="1"/>
  <c r="GB405" i="17"/>
  <c r="GQ405" i="17" s="1"/>
  <c r="GB411" i="17"/>
  <c r="GQ411" i="17" s="1"/>
  <c r="GB427" i="17"/>
  <c r="GQ427" i="17" s="1"/>
  <c r="GB459" i="17"/>
  <c r="GQ459" i="17" s="1"/>
  <c r="GB32" i="17"/>
  <c r="GQ32" i="17" s="1"/>
  <c r="GB145" i="17"/>
  <c r="GQ145" i="17" s="1"/>
  <c r="GB217" i="17"/>
  <c r="GQ217" i="17" s="1"/>
  <c r="GB358" i="17"/>
  <c r="GQ358" i="17" s="1"/>
  <c r="GB366" i="17"/>
  <c r="GQ366" i="17" s="1"/>
  <c r="GB374" i="17"/>
  <c r="GQ374" i="17" s="1"/>
  <c r="GB392" i="17"/>
  <c r="GQ392" i="17" s="1"/>
  <c r="GB408" i="17"/>
  <c r="GQ408" i="17" s="1"/>
  <c r="GB424" i="17"/>
  <c r="GQ424" i="17" s="1"/>
  <c r="GB433" i="17"/>
  <c r="GQ433" i="17" s="1"/>
  <c r="GB441" i="17"/>
  <c r="GQ441" i="17" s="1"/>
  <c r="GB485" i="17"/>
  <c r="GQ485" i="17" s="1"/>
  <c r="GB507" i="17"/>
  <c r="GQ507" i="17" s="1"/>
  <c r="GB101" i="17"/>
  <c r="GQ101" i="17" s="1"/>
  <c r="GB74" i="17"/>
  <c r="GQ74" i="17" s="1"/>
  <c r="GB154" i="17"/>
  <c r="GQ154" i="17" s="1"/>
  <c r="GB164" i="17"/>
  <c r="GQ164" i="17" s="1"/>
  <c r="GB296" i="17"/>
  <c r="GQ296" i="17" s="1"/>
  <c r="GB449" i="17"/>
  <c r="GQ449" i="17" s="1"/>
  <c r="GB64" i="17"/>
  <c r="GQ64" i="17" s="1"/>
  <c r="GB173" i="17"/>
  <c r="GQ173" i="17" s="1"/>
  <c r="GB190" i="17"/>
  <c r="GQ190" i="17" s="1"/>
  <c r="GB205" i="17"/>
  <c r="GQ205" i="17" s="1"/>
  <c r="GB399" i="17"/>
  <c r="GQ399" i="17" s="1"/>
  <c r="GB415" i="17"/>
  <c r="GQ415" i="17" s="1"/>
  <c r="GB38" i="17"/>
  <c r="GQ38" i="17" s="1"/>
  <c r="GB127" i="17"/>
  <c r="GQ127" i="17" s="1"/>
  <c r="GB306" i="17"/>
  <c r="GQ306" i="17" s="1"/>
  <c r="GB431" i="17"/>
  <c r="GQ431" i="17" s="1"/>
  <c r="GB465" i="17"/>
  <c r="GQ465" i="17" s="1"/>
  <c r="GB501" i="17"/>
  <c r="GQ501" i="17" s="1"/>
  <c r="GB157" i="17"/>
  <c r="GQ157" i="17" s="1"/>
  <c r="GB198" i="17"/>
  <c r="GQ198" i="17" s="1"/>
  <c r="GB177" i="17"/>
  <c r="GQ177" i="17" s="1"/>
  <c r="GB276" i="17"/>
  <c r="GQ276" i="17" s="1"/>
  <c r="GB352" i="17"/>
  <c r="GQ352" i="17" s="1"/>
  <c r="GB372" i="17"/>
  <c r="GQ372" i="17" s="1"/>
  <c r="GB473" i="17"/>
  <c r="GQ473" i="17" s="1"/>
  <c r="GB429" i="17"/>
  <c r="GQ429" i="17" s="1"/>
  <c r="GB505" i="17"/>
  <c r="GQ505" i="17" s="1"/>
  <c r="GB324" i="17"/>
  <c r="GQ324" i="17" s="1"/>
  <c r="GB413" i="17"/>
  <c r="GQ413" i="17" s="1"/>
  <c r="GB418" i="17"/>
  <c r="GQ418" i="17" s="1"/>
  <c r="GB437" i="17"/>
  <c r="GQ437" i="17" s="1"/>
  <c r="GB445" i="17"/>
  <c r="GQ445" i="17" s="1"/>
  <c r="GB453" i="17"/>
  <c r="GQ453" i="17" s="1"/>
  <c r="GB461" i="17"/>
  <c r="GQ461" i="17" s="1"/>
  <c r="GB487" i="17"/>
  <c r="GQ487" i="17" s="1"/>
  <c r="GB491" i="17"/>
  <c r="GQ491" i="17" s="1"/>
  <c r="GB107" i="17"/>
  <c r="GQ107" i="17" s="1"/>
  <c r="GB499" i="17"/>
  <c r="GQ499" i="17" s="1"/>
  <c r="GB166" i="17"/>
  <c r="GQ166" i="17" s="1"/>
  <c r="GB386" i="17"/>
  <c r="GQ386" i="17" s="1"/>
  <c r="GB397" i="17"/>
  <c r="GQ397" i="17" s="1"/>
  <c r="GB481" i="17"/>
  <c r="GQ481" i="17" s="1"/>
  <c r="GB332" i="17"/>
  <c r="GQ332" i="17" s="1"/>
  <c r="GB346" i="17"/>
  <c r="GQ346" i="17" s="1"/>
  <c r="GB403" i="17"/>
  <c r="GQ403" i="17" s="1"/>
  <c r="GB419" i="17"/>
  <c r="GQ419" i="17" s="1"/>
  <c r="GB149" i="17"/>
  <c r="GQ149" i="17" s="1"/>
  <c r="GB270" i="17"/>
  <c r="GQ270" i="17" s="1"/>
  <c r="GB508" i="17"/>
  <c r="GQ508" i="17" s="1"/>
  <c r="GB502" i="17"/>
  <c r="GQ502" i="17" s="1"/>
  <c r="GB169" i="17"/>
  <c r="GQ169" i="17" s="1"/>
  <c r="GB239" i="17"/>
  <c r="GQ239" i="17" s="1"/>
  <c r="GB340" i="17"/>
  <c r="GQ340" i="17" s="1"/>
  <c r="GB152" i="17"/>
  <c r="GQ152" i="17" s="1"/>
  <c r="GB368" i="17"/>
  <c r="GQ368" i="17" s="1"/>
  <c r="GB85" i="17"/>
  <c r="GQ85" i="17" s="1"/>
  <c r="GB132" i="17"/>
  <c r="GQ132" i="17" s="1"/>
  <c r="GB202" i="17"/>
  <c r="GQ202" i="17" s="1"/>
  <c r="GB348" i="17"/>
  <c r="GQ348" i="17" s="1"/>
  <c r="GB376" i="17"/>
  <c r="GQ376" i="17" s="1"/>
  <c r="GB382" i="17"/>
  <c r="GQ382" i="17" s="1"/>
  <c r="GB447" i="17"/>
  <c r="GQ447" i="17" s="1"/>
  <c r="GB455" i="17"/>
  <c r="GQ455" i="17" s="1"/>
  <c r="GB463" i="17"/>
  <c r="GQ463" i="17" s="1"/>
  <c r="GB155" i="17"/>
  <c r="GQ155" i="17" s="1"/>
  <c r="GB342" i="17"/>
  <c r="GQ342" i="17" s="1"/>
  <c r="GB410" i="17"/>
  <c r="GQ410" i="17" s="1"/>
  <c r="GB439" i="17"/>
  <c r="GQ439" i="17" s="1"/>
  <c r="GB471" i="17"/>
  <c r="GQ471" i="17" s="1"/>
  <c r="GB312" i="17"/>
  <c r="GQ312" i="17" s="1"/>
  <c r="GB394" i="17"/>
  <c r="GQ394" i="17" s="1"/>
  <c r="GB500" i="17"/>
  <c r="GQ500" i="17" s="1"/>
  <c r="GB266" i="17"/>
  <c r="GQ266" i="17" s="1"/>
  <c r="GB406" i="17"/>
  <c r="GQ406" i="17" s="1"/>
  <c r="GB489" i="17"/>
  <c r="GQ489" i="17" s="1"/>
  <c r="GB284" i="17"/>
  <c r="GQ284" i="17" s="1"/>
  <c r="GB391" i="17"/>
  <c r="GQ391" i="17" s="1"/>
  <c r="GB322" i="17"/>
  <c r="GQ322" i="17" s="1"/>
  <c r="GB428" i="17"/>
  <c r="GQ428" i="17" s="1"/>
  <c r="GB364" i="17"/>
  <c r="GQ364" i="17" s="1"/>
  <c r="GB479" i="17"/>
  <c r="GQ479" i="17" s="1"/>
  <c r="GB457" i="17"/>
  <c r="GQ457" i="17" s="1"/>
  <c r="GB475" i="17"/>
  <c r="GQ475" i="17" s="1"/>
  <c r="GB141" i="17"/>
  <c r="GQ141" i="17" s="1"/>
  <c r="GB97" i="17"/>
  <c r="GQ97" i="17" s="1"/>
  <c r="GB320" i="17"/>
  <c r="GQ320" i="17" s="1"/>
  <c r="GB384" i="17"/>
  <c r="GQ384" i="17" s="1"/>
  <c r="GB227" i="17"/>
  <c r="GQ227" i="17" s="1"/>
  <c r="GB67" i="17"/>
  <c r="GQ67" i="17" s="1"/>
  <c r="GB68" i="17"/>
  <c r="GQ68" i="17" s="1"/>
  <c r="GB356" i="17"/>
  <c r="GQ356" i="17" s="1"/>
  <c r="GB435" i="17"/>
  <c r="GQ435" i="17" s="1"/>
  <c r="GB504" i="17"/>
  <c r="GQ504" i="17" s="1"/>
  <c r="GB115" i="17"/>
  <c r="GQ115" i="17" s="1"/>
  <c r="GB497" i="17"/>
  <c r="GQ497" i="17" s="1"/>
  <c r="GB483" i="17"/>
  <c r="GQ483" i="17" s="1"/>
  <c r="GB467" i="17"/>
  <c r="GQ467" i="17" s="1"/>
  <c r="GB314" i="17"/>
  <c r="GQ314" i="17" s="1"/>
  <c r="GB328" i="17"/>
  <c r="GQ328" i="17" s="1"/>
  <c r="GB425" i="17"/>
  <c r="GQ425" i="17" s="1"/>
  <c r="GB401" i="17"/>
  <c r="GQ401" i="17" s="1"/>
  <c r="GB290" i="17"/>
  <c r="GQ290" i="17" s="1"/>
  <c r="GB510" i="17"/>
  <c r="GQ510" i="17" s="1"/>
  <c r="GB506" i="17"/>
  <c r="GQ506" i="17" s="1"/>
  <c r="GB298" i="17"/>
  <c r="GQ298" i="17" s="1"/>
  <c r="GB503" i="17"/>
  <c r="GQ503" i="17" s="1"/>
  <c r="GB390" i="17"/>
  <c r="GQ390" i="17" s="1"/>
  <c r="GB493" i="17"/>
  <c r="GQ493" i="17" s="1"/>
  <c r="GB330" i="17"/>
  <c r="GQ330" i="17" s="1"/>
  <c r="GB422" i="17"/>
  <c r="GQ422" i="17" s="1"/>
  <c r="GB443" i="17"/>
  <c r="GQ443" i="17" s="1"/>
  <c r="GB426" i="17"/>
  <c r="GQ426" i="17" s="1"/>
  <c r="GB412" i="17"/>
  <c r="GQ412" i="17" s="1"/>
  <c r="GB256" i="17"/>
  <c r="GQ256" i="17" s="1"/>
  <c r="GB338" i="17"/>
  <c r="GQ338" i="17" s="1"/>
  <c r="GB221" i="17"/>
  <c r="GQ221" i="17" s="1"/>
  <c r="FV12" i="17"/>
  <c r="FV14" i="17"/>
  <c r="FV16" i="17"/>
  <c r="FV18" i="17"/>
  <c r="FV20" i="17"/>
  <c r="FV22" i="17"/>
  <c r="FV24" i="17"/>
  <c r="GK24" i="17" s="1"/>
  <c r="FV26" i="17"/>
  <c r="GK26" i="17" s="1"/>
  <c r="FV28" i="17"/>
  <c r="FV30" i="17"/>
  <c r="FV32" i="17"/>
  <c r="FV34" i="17"/>
  <c r="FV36" i="17"/>
  <c r="FV38" i="17"/>
  <c r="FV40" i="17"/>
  <c r="FV42" i="17"/>
  <c r="FV44" i="17"/>
  <c r="FV46" i="17"/>
  <c r="FV48" i="17"/>
  <c r="FV50" i="17"/>
  <c r="FV52" i="17"/>
  <c r="FV54" i="17"/>
  <c r="FV56" i="17"/>
  <c r="GK56" i="17" s="1"/>
  <c r="FV58" i="17"/>
  <c r="FV60" i="17"/>
  <c r="FV62" i="17"/>
  <c r="FV64" i="17"/>
  <c r="FV66" i="17"/>
  <c r="FV68" i="17"/>
  <c r="FV70" i="17"/>
  <c r="FV72" i="17"/>
  <c r="FV74" i="17"/>
  <c r="FV76" i="17"/>
  <c r="GK76" i="17" s="1"/>
  <c r="FV78" i="17"/>
  <c r="FV80" i="17"/>
  <c r="FV82" i="17"/>
  <c r="FV84" i="17"/>
  <c r="FV86" i="17"/>
  <c r="FV88" i="17"/>
  <c r="FV90" i="17"/>
  <c r="FV92" i="17"/>
  <c r="FV94" i="17"/>
  <c r="FV96" i="17"/>
  <c r="FV98" i="17"/>
  <c r="GK98" i="17" s="1"/>
  <c r="FV100" i="17"/>
  <c r="FV102" i="17"/>
  <c r="FV104" i="17"/>
  <c r="FV106" i="17"/>
  <c r="FV108" i="17"/>
  <c r="FV110" i="17"/>
  <c r="FV112" i="17"/>
  <c r="FV114" i="17"/>
  <c r="FV116" i="17"/>
  <c r="FV118" i="17"/>
  <c r="FV120" i="17"/>
  <c r="FV122" i="17"/>
  <c r="FV124" i="17"/>
  <c r="FV126" i="17"/>
  <c r="FV128" i="17"/>
  <c r="FV130" i="17"/>
  <c r="FV132" i="17"/>
  <c r="FV134" i="17"/>
  <c r="GK134" i="17" s="1"/>
  <c r="FV136" i="17"/>
  <c r="FV138" i="17"/>
  <c r="FV140" i="17"/>
  <c r="FV142" i="17"/>
  <c r="GK142" i="17" s="1"/>
  <c r="FV144" i="17"/>
  <c r="FV146" i="17"/>
  <c r="GK146" i="17" s="1"/>
  <c r="FV148" i="17"/>
  <c r="FV150" i="17"/>
  <c r="FV152" i="17"/>
  <c r="FV154" i="17"/>
  <c r="FV156" i="17"/>
  <c r="FV158" i="17"/>
  <c r="FV160" i="17"/>
  <c r="FV162" i="17"/>
  <c r="FV164" i="17"/>
  <c r="FV166" i="17"/>
  <c r="FV168" i="17"/>
  <c r="FV170" i="17"/>
  <c r="FV172" i="17"/>
  <c r="FV174" i="17"/>
  <c r="FV176" i="17"/>
  <c r="FV178" i="17"/>
  <c r="FV180" i="17"/>
  <c r="FV33" i="17"/>
  <c r="FV77" i="17"/>
  <c r="FV121" i="17"/>
  <c r="GK121" i="17" s="1"/>
  <c r="FV165" i="17"/>
  <c r="FV47" i="17"/>
  <c r="FV91" i="17"/>
  <c r="GK91" i="17" s="1"/>
  <c r="FV135" i="17"/>
  <c r="FV179" i="17"/>
  <c r="FV17" i="17"/>
  <c r="FV61" i="17"/>
  <c r="FV105" i="17"/>
  <c r="FV149" i="17"/>
  <c r="FV31" i="17"/>
  <c r="FV75" i="17"/>
  <c r="FV119" i="17"/>
  <c r="FV163" i="17"/>
  <c r="FV41" i="17"/>
  <c r="FV85" i="17"/>
  <c r="FV139" i="17"/>
  <c r="FV159" i="17"/>
  <c r="FV184" i="17"/>
  <c r="FV191" i="17"/>
  <c r="FV125" i="17"/>
  <c r="GK125" i="17" s="1"/>
  <c r="FV145" i="17"/>
  <c r="FV200" i="17"/>
  <c r="FV111" i="17"/>
  <c r="FV131" i="17"/>
  <c r="FV117" i="17"/>
  <c r="FV189" i="17"/>
  <c r="FV198" i="17"/>
  <c r="FV37" i="17"/>
  <c r="FV67" i="17"/>
  <c r="FV97" i="17"/>
  <c r="GK97" i="17" s="1"/>
  <c r="FV19" i="17"/>
  <c r="FV49" i="17"/>
  <c r="FV79" i="17"/>
  <c r="FV13" i="17"/>
  <c r="FV87" i="17"/>
  <c r="FV95" i="17"/>
  <c r="FV113" i="17"/>
  <c r="FV185" i="17"/>
  <c r="FV207" i="17"/>
  <c r="FV229" i="17"/>
  <c r="FV21" i="17"/>
  <c r="FV71" i="17"/>
  <c r="FV99" i="17"/>
  <c r="FV127" i="17"/>
  <c r="FV199" i="17"/>
  <c r="FV224" i="17"/>
  <c r="FV241" i="17"/>
  <c r="FV59" i="17"/>
  <c r="FV141" i="17"/>
  <c r="FV194" i="17"/>
  <c r="FV217" i="17"/>
  <c r="FV169" i="17"/>
  <c r="FV202" i="17"/>
  <c r="FV227" i="17"/>
  <c r="FV63" i="17"/>
  <c r="FV51" i="17"/>
  <c r="FV103" i="17"/>
  <c r="FV167" i="17"/>
  <c r="FV216" i="17"/>
  <c r="FV228" i="17"/>
  <c r="FV255" i="17"/>
  <c r="FV25" i="17"/>
  <c r="FV155" i="17"/>
  <c r="FV204" i="17"/>
  <c r="FV240" i="17"/>
  <c r="FV248" i="17"/>
  <c r="FV270" i="17"/>
  <c r="FV277" i="17"/>
  <c r="FV65" i="17"/>
  <c r="FV201" i="17"/>
  <c r="FV265" i="17"/>
  <c r="FV43" i="17"/>
  <c r="FV93" i="17"/>
  <c r="FV177" i="17"/>
  <c r="FV258" i="17"/>
  <c r="FV89" i="17"/>
  <c r="FV143" i="17"/>
  <c r="FV147" i="17"/>
  <c r="FV151" i="17"/>
  <c r="FV188" i="17"/>
  <c r="FV205" i="17"/>
  <c r="FV243" i="17"/>
  <c r="FV253" i="17"/>
  <c r="FV275" i="17"/>
  <c r="FV55" i="17"/>
  <c r="FV83" i="17"/>
  <c r="GK83" i="17" s="1"/>
  <c r="FV39" i="17"/>
  <c r="FV182" i="17"/>
  <c r="GK182" i="17" s="1"/>
  <c r="FV261" i="17"/>
  <c r="FV278" i="17"/>
  <c r="FV15" i="17"/>
  <c r="FV203" i="17"/>
  <c r="GK203" i="17" s="1"/>
  <c r="FV247" i="17"/>
  <c r="FV257" i="17"/>
  <c r="FV267" i="17"/>
  <c r="FV291" i="17"/>
  <c r="FV294" i="17"/>
  <c r="FV331" i="17"/>
  <c r="FV352" i="17"/>
  <c r="GK352" i="17" s="1"/>
  <c r="FV375" i="17"/>
  <c r="FV393" i="17"/>
  <c r="FV414" i="17"/>
  <c r="FV220" i="17"/>
  <c r="FV244" i="17"/>
  <c r="FV313" i="17"/>
  <c r="FV334" i="17"/>
  <c r="GK334" i="17" s="1"/>
  <c r="FV357" i="17"/>
  <c r="FV378" i="17"/>
  <c r="GK378" i="17" s="1"/>
  <c r="FV407" i="17"/>
  <c r="FV428" i="17"/>
  <c r="GK428" i="17" s="1"/>
  <c r="FV137" i="17"/>
  <c r="FV236" i="17"/>
  <c r="FV268" i="17"/>
  <c r="FV271" i="17"/>
  <c r="FV283" i="17"/>
  <c r="FV286" i="17"/>
  <c r="FV305" i="17"/>
  <c r="FV308" i="17"/>
  <c r="FV316" i="17"/>
  <c r="FV339" i="17"/>
  <c r="FV360" i="17"/>
  <c r="FV383" i="17"/>
  <c r="FV398" i="17"/>
  <c r="FV421" i="17"/>
  <c r="FV69" i="17"/>
  <c r="FV157" i="17"/>
  <c r="FV190" i="17"/>
  <c r="FV208" i="17"/>
  <c r="FV212" i="17"/>
  <c r="FV251" i="17"/>
  <c r="FV321" i="17"/>
  <c r="FV342" i="17"/>
  <c r="FV365" i="17"/>
  <c r="FV386" i="17"/>
  <c r="FV412" i="17"/>
  <c r="FV297" i="17"/>
  <c r="FV300" i="17"/>
  <c r="GK300" i="17" s="1"/>
  <c r="FV324" i="17"/>
  <c r="FV347" i="17"/>
  <c r="FV368" i="17"/>
  <c r="FV391" i="17"/>
  <c r="FV405" i="17"/>
  <c r="GK405" i="17" s="1"/>
  <c r="FV426" i="17"/>
  <c r="FV27" i="17"/>
  <c r="FV186" i="17"/>
  <c r="FV289" i="17"/>
  <c r="FV292" i="17"/>
  <c r="FV311" i="17"/>
  <c r="FV332" i="17"/>
  <c r="FV355" i="17"/>
  <c r="FV376" i="17"/>
  <c r="FV221" i="17"/>
  <c r="GK221" i="17" s="1"/>
  <c r="FV225" i="17"/>
  <c r="FV314" i="17"/>
  <c r="GK314" i="17" s="1"/>
  <c r="FV337" i="17"/>
  <c r="FV358" i="17"/>
  <c r="FV133" i="17"/>
  <c r="FV192" i="17"/>
  <c r="FV245" i="17"/>
  <c r="FV295" i="17"/>
  <c r="FV298" i="17"/>
  <c r="FV327" i="17"/>
  <c r="FV348" i="17"/>
  <c r="FV371" i="17"/>
  <c r="FV401" i="17"/>
  <c r="FV422" i="17"/>
  <c r="FV171" i="17"/>
  <c r="FV196" i="17"/>
  <c r="FV222" i="17"/>
  <c r="FV287" i="17"/>
  <c r="FV329" i="17"/>
  <c r="FV366" i="17"/>
  <c r="FV408" i="17"/>
  <c r="FV424" i="17"/>
  <c r="FV430" i="17"/>
  <c r="GK430" i="17" s="1"/>
  <c r="FV433" i="17"/>
  <c r="GK433" i="17" s="1"/>
  <c r="FV446" i="17"/>
  <c r="FV467" i="17"/>
  <c r="FV490" i="17"/>
  <c r="FV279" i="17"/>
  <c r="FV101" i="17"/>
  <c r="FV153" i="17"/>
  <c r="FV181" i="17"/>
  <c r="FV263" i="17"/>
  <c r="FV317" i="17"/>
  <c r="FV325" i="17"/>
  <c r="FV333" i="17"/>
  <c r="FV341" i="17"/>
  <c r="FV349" i="17"/>
  <c r="FV395" i="17"/>
  <c r="FV411" i="17"/>
  <c r="FV427" i="17"/>
  <c r="FV449" i="17"/>
  <c r="FV472" i="17"/>
  <c r="FV493" i="17"/>
  <c r="FV505" i="17"/>
  <c r="FV223" i="17"/>
  <c r="FV296" i="17"/>
  <c r="FV309" i="17"/>
  <c r="FV350" i="17"/>
  <c r="FV454" i="17"/>
  <c r="FV475" i="17"/>
  <c r="FV498" i="17"/>
  <c r="FV123" i="17"/>
  <c r="FV242" i="17"/>
  <c r="FV330" i="17"/>
  <c r="FV338" i="17"/>
  <c r="FV346" i="17"/>
  <c r="FV354" i="17"/>
  <c r="FV362" i="17"/>
  <c r="FV370" i="17"/>
  <c r="FV382" i="17"/>
  <c r="FV385" i="17"/>
  <c r="FV457" i="17"/>
  <c r="FV480" i="17"/>
  <c r="FV503" i="17"/>
  <c r="FV284" i="17"/>
  <c r="FV210" i="17"/>
  <c r="FV230" i="17"/>
  <c r="FV269" i="17"/>
  <c r="FV322" i="17"/>
  <c r="FV389" i="17"/>
  <c r="GK389" i="17" s="1"/>
  <c r="FV396" i="17"/>
  <c r="FV402" i="17"/>
  <c r="FV418" i="17"/>
  <c r="FV436" i="17"/>
  <c r="FV439" i="17"/>
  <c r="FV462" i="17"/>
  <c r="FV483" i="17"/>
  <c r="FV274" i="17"/>
  <c r="FV35" i="17"/>
  <c r="FV173" i="17"/>
  <c r="FV197" i="17"/>
  <c r="FV211" i="17"/>
  <c r="FV237" i="17"/>
  <c r="FV259" i="17"/>
  <c r="FV288" i="17"/>
  <c r="FV301" i="17"/>
  <c r="FV431" i="17"/>
  <c r="GK431" i="17" s="1"/>
  <c r="FV447" i="17"/>
  <c r="FV115" i="17"/>
  <c r="FV264" i="17"/>
  <c r="FV306" i="17"/>
  <c r="FV318" i="17"/>
  <c r="FV326" i="17"/>
  <c r="FV363" i="17"/>
  <c r="FV452" i="17"/>
  <c r="FV23" i="17"/>
  <c r="FV276" i="17"/>
  <c r="FV280" i="17"/>
  <c r="FV293" i="17"/>
  <c r="FV335" i="17"/>
  <c r="FV343" i="17"/>
  <c r="FV351" i="17"/>
  <c r="FV359" i="17"/>
  <c r="FV367" i="17"/>
  <c r="GK367" i="17" s="1"/>
  <c r="FV403" i="17"/>
  <c r="FV409" i="17"/>
  <c r="FV419" i="17"/>
  <c r="GK419" i="17" s="1"/>
  <c r="FV425" i="17"/>
  <c r="FV434" i="17"/>
  <c r="FV437" i="17"/>
  <c r="FV442" i="17"/>
  <c r="FV463" i="17"/>
  <c r="FV486" i="17"/>
  <c r="FV508" i="17"/>
  <c r="FV231" i="17"/>
  <c r="GK231" i="17" s="1"/>
  <c r="FV107" i="17"/>
  <c r="FV219" i="17"/>
  <c r="FV250" i="17"/>
  <c r="FV303" i="17"/>
  <c r="FV384" i="17"/>
  <c r="FV249" i="17"/>
  <c r="FV285" i="17"/>
  <c r="FV345" i="17"/>
  <c r="FV413" i="17"/>
  <c r="FV441" i="17"/>
  <c r="FV129" i="17"/>
  <c r="FV485" i="17"/>
  <c r="FV29" i="17"/>
  <c r="FV187" i="17"/>
  <c r="FV215" i="17"/>
  <c r="FV410" i="17"/>
  <c r="FV420" i="17"/>
  <c r="FV496" i="17"/>
  <c r="FV183" i="17"/>
  <c r="FV238" i="17"/>
  <c r="FV310" i="17"/>
  <c r="FV373" i="17"/>
  <c r="FV397" i="17"/>
  <c r="FV477" i="17"/>
  <c r="FV484" i="17"/>
  <c r="FV478" i="17"/>
  <c r="FV492" i="17"/>
  <c r="GK492" i="17" s="1"/>
  <c r="FV399" i="17"/>
  <c r="FV213" i="17"/>
  <c r="FV302" i="17"/>
  <c r="GK302" i="17" s="1"/>
  <c r="FV380" i="17"/>
  <c r="FV423" i="17"/>
  <c r="FV470" i="17"/>
  <c r="FV481" i="17"/>
  <c r="FV488" i="17"/>
  <c r="FV495" i="17"/>
  <c r="FV319" i="17"/>
  <c r="FV53" i="17"/>
  <c r="FV226" i="17"/>
  <c r="GK226" i="17" s="1"/>
  <c r="FV239" i="17"/>
  <c r="FV340" i="17"/>
  <c r="FV353" i="17"/>
  <c r="FV392" i="17"/>
  <c r="FV429" i="17"/>
  <c r="FV450" i="17"/>
  <c r="FV458" i="17"/>
  <c r="FV466" i="17"/>
  <c r="FV499" i="17"/>
  <c r="FV455" i="17"/>
  <c r="FV474" i="17"/>
  <c r="FV109" i="17"/>
  <c r="FV81" i="17"/>
  <c r="FV374" i="17"/>
  <c r="FV502" i="17"/>
  <c r="GK502" i="17" s="1"/>
  <c r="FV260" i="17"/>
  <c r="FV489" i="17"/>
  <c r="FV214" i="17"/>
  <c r="FV387" i="17"/>
  <c r="FV471" i="17"/>
  <c r="FV312" i="17"/>
  <c r="FV361" i="17"/>
  <c r="FV381" i="17"/>
  <c r="GK381" i="17" s="1"/>
  <c r="FV404" i="17"/>
  <c r="FV415" i="17"/>
  <c r="FV438" i="17"/>
  <c r="FV57" i="17"/>
  <c r="FV356" i="17"/>
  <c r="FV506" i="17"/>
  <c r="FV218" i="17"/>
  <c r="FV328" i="17"/>
  <c r="FV369" i="17"/>
  <c r="FV388" i="17"/>
  <c r="FV435" i="17"/>
  <c r="FV509" i="17"/>
  <c r="FV175" i="17"/>
  <c r="FV254" i="17"/>
  <c r="FV290" i="17"/>
  <c r="FV416" i="17"/>
  <c r="FV468" i="17"/>
  <c r="FV209" i="17"/>
  <c r="FV440" i="17"/>
  <c r="FV299" i="17"/>
  <c r="FV379" i="17"/>
  <c r="GK379" i="17" s="1"/>
  <c r="FV406" i="17"/>
  <c r="FV501" i="17"/>
  <c r="FV507" i="17"/>
  <c r="FV448" i="17"/>
  <c r="FV482" i="17"/>
  <c r="GK482" i="17" s="1"/>
  <c r="FV266" i="17"/>
  <c r="FV320" i="17"/>
  <c r="FV336" i="17"/>
  <c r="FV394" i="17"/>
  <c r="FV464" i="17"/>
  <c r="FV417" i="17"/>
  <c r="FV465" i="17"/>
  <c r="FV473" i="17"/>
  <c r="FV487" i="17"/>
  <c r="FV494" i="17"/>
  <c r="FV246" i="17"/>
  <c r="GK246" i="17" s="1"/>
  <c r="FV304" i="17"/>
  <c r="FV456" i="17"/>
  <c r="FV272" i="17"/>
  <c r="FV460" i="17"/>
  <c r="FV195" i="17"/>
  <c r="FV372" i="17"/>
  <c r="FV451" i="17"/>
  <c r="GK451" i="17" s="1"/>
  <c r="FV400" i="17"/>
  <c r="FV432" i="17"/>
  <c r="FV476" i="17"/>
  <c r="FV510" i="17"/>
  <c r="FV45" i="17"/>
  <c r="FV161" i="17"/>
  <c r="FV282" i="17"/>
  <c r="FV73" i="17"/>
  <c r="FV461" i="17"/>
  <c r="FV444" i="17"/>
  <c r="FV469" i="17"/>
  <c r="FV491" i="17"/>
  <c r="FV443" i="17"/>
  <c r="FV262" i="17"/>
  <c r="GK262" i="17" s="1"/>
  <c r="FV344" i="17"/>
  <c r="FV234" i="17"/>
  <c r="FV323" i="17"/>
  <c r="FV390" i="17"/>
  <c r="FV459" i="17"/>
  <c r="FV377" i="17"/>
  <c r="FV235" i="17"/>
  <c r="FV497" i="17"/>
  <c r="FV273" i="17"/>
  <c r="FV504" i="17"/>
  <c r="FV193" i="17"/>
  <c r="FV307" i="17"/>
  <c r="FV281" i="17"/>
  <c r="FV252" i="17"/>
  <c r="FV500" i="17"/>
  <c r="FV256" i="17"/>
  <c r="FV364" i="17"/>
  <c r="FV479" i="17"/>
  <c r="FV206" i="17"/>
  <c r="FV445" i="17"/>
  <c r="FV232" i="17"/>
  <c r="FV453" i="17"/>
  <c r="FV233" i="17"/>
  <c r="FV315" i="17"/>
  <c r="FV10" i="17"/>
  <c r="FZ10" i="17"/>
  <c r="GD10" i="17"/>
  <c r="FW10" i="17"/>
  <c r="GE10" i="17"/>
  <c r="GA10" i="17"/>
  <c r="GF10" i="17"/>
  <c r="FX10" i="17"/>
  <c r="GB10" i="17"/>
  <c r="FH503" i="17"/>
  <c r="BO503" i="17" s="1"/>
  <c r="FH157" i="17"/>
  <c r="BO157" i="17" s="1"/>
  <c r="FH384" i="17"/>
  <c r="FH479" i="17"/>
  <c r="BO479" i="17" s="1"/>
  <c r="FH186" i="17"/>
  <c r="BO186" i="17" s="1"/>
  <c r="FH90" i="17"/>
  <c r="FH73" i="17"/>
  <c r="FL10" i="17"/>
  <c r="FP10" i="17"/>
  <c r="FK10" i="17"/>
  <c r="FO10" i="17"/>
  <c r="FM10" i="17"/>
  <c r="FQ10" i="17"/>
  <c r="FH371" i="17"/>
  <c r="FH308" i="17"/>
  <c r="FH417" i="17"/>
  <c r="FH63" i="17"/>
  <c r="FH121" i="17"/>
  <c r="FH445" i="17"/>
  <c r="FH368" i="17"/>
  <c r="FH423" i="17"/>
  <c r="BO423" i="17" s="1"/>
  <c r="FH105" i="17"/>
  <c r="FH163" i="17"/>
  <c r="FH361" i="17"/>
  <c r="BO361" i="17" s="1"/>
  <c r="FH71" i="17"/>
  <c r="BO71" i="17" s="1"/>
  <c r="FH360" i="17"/>
  <c r="FH270" i="17"/>
  <c r="BO270" i="17" s="1"/>
  <c r="FH244" i="17"/>
  <c r="FH217" i="17"/>
  <c r="FH43" i="17"/>
  <c r="FH168" i="17"/>
  <c r="FH249" i="17"/>
  <c r="FH145" i="17"/>
  <c r="FH188" i="17"/>
  <c r="FH104" i="17"/>
  <c r="FH15" i="17"/>
  <c r="FH338" i="17"/>
  <c r="FH359" i="17"/>
  <c r="FH430" i="17"/>
  <c r="FH356" i="17"/>
  <c r="FH337" i="17"/>
  <c r="FH51" i="17"/>
  <c r="BO51" i="17" s="1"/>
  <c r="FH325" i="17"/>
  <c r="FH333" i="17"/>
  <c r="FH132" i="17"/>
  <c r="FH225" i="17"/>
  <c r="FH197" i="17"/>
  <c r="BO197" i="17" s="1"/>
  <c r="FH194" i="17"/>
  <c r="FH27" i="17"/>
  <c r="BO27" i="17" s="1"/>
  <c r="FH398" i="17"/>
  <c r="FH241" i="17"/>
  <c r="FH28" i="17"/>
  <c r="FH278" i="17"/>
  <c r="FH293" i="17"/>
  <c r="FE10" i="17"/>
  <c r="FA10" i="17"/>
  <c r="EW10" i="17"/>
  <c r="FH37" i="17"/>
  <c r="EV10" i="17"/>
  <c r="FD10" i="17"/>
  <c r="EZ10" i="17"/>
  <c r="FF10" i="17"/>
  <c r="FB10" i="17"/>
  <c r="EX10" i="17"/>
  <c r="FH411" i="17"/>
  <c r="BO411" i="17" s="1"/>
  <c r="FH312" i="17"/>
  <c r="BO312" i="17" s="1"/>
  <c r="FH171" i="17"/>
  <c r="EZ492" i="17"/>
  <c r="FO492" i="17" s="1"/>
  <c r="EZ470" i="17"/>
  <c r="FO470" i="17" s="1"/>
  <c r="BV470" i="17" s="1"/>
  <c r="EZ448" i="17"/>
  <c r="FO448" i="17" s="1"/>
  <c r="EZ426" i="17"/>
  <c r="FO426" i="17" s="1"/>
  <c r="BV426" i="17" s="1"/>
  <c r="EZ404" i="17"/>
  <c r="FO404" i="17" s="1"/>
  <c r="BV404" i="17" s="1"/>
  <c r="EZ382" i="17"/>
  <c r="FO382" i="17" s="1"/>
  <c r="EZ360" i="17"/>
  <c r="FO360" i="17" s="1"/>
  <c r="EZ338" i="17"/>
  <c r="FO338" i="17" s="1"/>
  <c r="EZ316" i="17"/>
  <c r="FO316" i="17" s="1"/>
  <c r="EZ294" i="17"/>
  <c r="FO294" i="17" s="1"/>
  <c r="EZ272" i="17"/>
  <c r="FO272" i="17" s="1"/>
  <c r="EZ250" i="17"/>
  <c r="FO250" i="17" s="1"/>
  <c r="EZ228" i="17"/>
  <c r="FO228" i="17" s="1"/>
  <c r="EZ206" i="17"/>
  <c r="FO206" i="17" s="1"/>
  <c r="EZ184" i="17"/>
  <c r="FO184" i="17" s="1"/>
  <c r="EZ162" i="17"/>
  <c r="FO162" i="17" s="1"/>
  <c r="BV162" i="17" s="1"/>
  <c r="EZ506" i="17"/>
  <c r="FO506" i="17" s="1"/>
  <c r="EZ483" i="17"/>
  <c r="FO483" i="17" s="1"/>
  <c r="BV483" i="17" s="1"/>
  <c r="EZ460" i="17"/>
  <c r="FO460" i="17" s="1"/>
  <c r="BV460" i="17" s="1"/>
  <c r="EZ437" i="17"/>
  <c r="FO437" i="17" s="1"/>
  <c r="EZ414" i="17"/>
  <c r="FO414" i="17" s="1"/>
  <c r="BV414" i="17" s="1"/>
  <c r="EZ391" i="17"/>
  <c r="FO391" i="17" s="1"/>
  <c r="BV391" i="17" s="1"/>
  <c r="EZ368" i="17"/>
  <c r="FO368" i="17" s="1"/>
  <c r="BV368" i="17" s="1"/>
  <c r="EZ345" i="17"/>
  <c r="FO345" i="17" s="1"/>
  <c r="BV345" i="17" s="1"/>
  <c r="EZ322" i="17"/>
  <c r="FO322" i="17" s="1"/>
  <c r="BV322" i="17" s="1"/>
  <c r="EZ299" i="17"/>
  <c r="FO299" i="17" s="1"/>
  <c r="BV299" i="17" s="1"/>
  <c r="EZ276" i="17"/>
  <c r="FO276" i="17" s="1"/>
  <c r="BV276" i="17" s="1"/>
  <c r="EZ253" i="17"/>
  <c r="FO253" i="17" s="1"/>
  <c r="EZ230" i="17"/>
  <c r="FO230" i="17" s="1"/>
  <c r="EZ207" i="17"/>
  <c r="FO207" i="17" s="1"/>
  <c r="EZ183" i="17"/>
  <c r="FO183" i="17" s="1"/>
  <c r="EZ160" i="17"/>
  <c r="FO160" i="17" s="1"/>
  <c r="EZ138" i="17"/>
  <c r="FO138" i="17" s="1"/>
  <c r="EZ116" i="17"/>
  <c r="FO116" i="17" s="1"/>
  <c r="BV116" i="17" s="1"/>
  <c r="EZ94" i="17"/>
  <c r="FO94" i="17" s="1"/>
  <c r="EZ72" i="17"/>
  <c r="FO72" i="17" s="1"/>
  <c r="EZ50" i="17"/>
  <c r="FO50" i="17" s="1"/>
  <c r="EZ28" i="17"/>
  <c r="FO28" i="17" s="1"/>
  <c r="EZ505" i="17"/>
  <c r="FO505" i="17" s="1"/>
  <c r="BV505" i="17" s="1"/>
  <c r="EZ482" i="17"/>
  <c r="FO482" i="17" s="1"/>
  <c r="EZ459" i="17"/>
  <c r="FO459" i="17" s="1"/>
  <c r="BV459" i="17" s="1"/>
  <c r="EZ436" i="17"/>
  <c r="FO436" i="17" s="1"/>
  <c r="EZ413" i="17"/>
  <c r="FO413" i="17" s="1"/>
  <c r="BV413" i="17" s="1"/>
  <c r="EZ390" i="17"/>
  <c r="FO390" i="17" s="1"/>
  <c r="BV390" i="17" s="1"/>
  <c r="EZ367" i="17"/>
  <c r="FO367" i="17" s="1"/>
  <c r="BV367" i="17" s="1"/>
  <c r="EZ344" i="17"/>
  <c r="FO344" i="17" s="1"/>
  <c r="BV344" i="17" s="1"/>
  <c r="EZ321" i="17"/>
  <c r="FO321" i="17" s="1"/>
  <c r="BV321" i="17" s="1"/>
  <c r="EZ298" i="17"/>
  <c r="FO298" i="17" s="1"/>
  <c r="BV298" i="17" s="1"/>
  <c r="EZ275" i="17"/>
  <c r="FO275" i="17" s="1"/>
  <c r="EZ252" i="17"/>
  <c r="FO252" i="17" s="1"/>
  <c r="EZ229" i="17"/>
  <c r="FO229" i="17" s="1"/>
  <c r="EZ205" i="17"/>
  <c r="FO205" i="17" s="1"/>
  <c r="EZ182" i="17"/>
  <c r="FO182" i="17" s="1"/>
  <c r="EZ159" i="17"/>
  <c r="FO159" i="17" s="1"/>
  <c r="EZ137" i="17"/>
  <c r="FO137" i="17" s="1"/>
  <c r="BV137" i="17" s="1"/>
  <c r="EZ115" i="17"/>
  <c r="FO115" i="17" s="1"/>
  <c r="BV115" i="17" s="1"/>
  <c r="EZ93" i="17"/>
  <c r="FO93" i="17" s="1"/>
  <c r="EZ71" i="17"/>
  <c r="FO71" i="17" s="1"/>
  <c r="EZ49" i="17"/>
  <c r="FO49" i="17" s="1"/>
  <c r="EZ27" i="17"/>
  <c r="FO27" i="17" s="1"/>
  <c r="EZ504" i="17"/>
  <c r="FO504" i="17" s="1"/>
  <c r="EZ481" i="17"/>
  <c r="FO481" i="17" s="1"/>
  <c r="BV481" i="17" s="1"/>
  <c r="EZ458" i="17"/>
  <c r="FO458" i="17" s="1"/>
  <c r="BV458" i="17" s="1"/>
  <c r="EZ435" i="17"/>
  <c r="FO435" i="17" s="1"/>
  <c r="EZ412" i="17"/>
  <c r="FO412" i="17" s="1"/>
  <c r="EZ389" i="17"/>
  <c r="FO389" i="17" s="1"/>
  <c r="BV389" i="17" s="1"/>
  <c r="EZ366" i="17"/>
  <c r="FO366" i="17" s="1"/>
  <c r="BV366" i="17" s="1"/>
  <c r="EZ343" i="17"/>
  <c r="FO343" i="17" s="1"/>
  <c r="BV343" i="17" s="1"/>
  <c r="EZ320" i="17"/>
  <c r="FO320" i="17" s="1"/>
  <c r="BV320" i="17" s="1"/>
  <c r="EZ297" i="17"/>
  <c r="FO297" i="17" s="1"/>
  <c r="BV297" i="17" s="1"/>
  <c r="EZ274" i="17"/>
  <c r="FO274" i="17" s="1"/>
  <c r="EZ251" i="17"/>
  <c r="FO251" i="17" s="1"/>
  <c r="EZ227" i="17"/>
  <c r="FO227" i="17" s="1"/>
  <c r="EZ204" i="17"/>
  <c r="FO204" i="17" s="1"/>
  <c r="BV204" i="17" s="1"/>
  <c r="EZ181" i="17"/>
  <c r="FO181" i="17" s="1"/>
  <c r="EZ158" i="17"/>
  <c r="FO158" i="17" s="1"/>
  <c r="EZ136" i="17"/>
  <c r="FO136" i="17" s="1"/>
  <c r="EZ114" i="17"/>
  <c r="FO114" i="17" s="1"/>
  <c r="BV114" i="17" s="1"/>
  <c r="EZ92" i="17"/>
  <c r="FO92" i="17" s="1"/>
  <c r="EZ70" i="17"/>
  <c r="FO70" i="17" s="1"/>
  <c r="EZ48" i="17"/>
  <c r="FO48" i="17" s="1"/>
  <c r="EZ26" i="17"/>
  <c r="FO26" i="17" s="1"/>
  <c r="EZ503" i="17"/>
  <c r="FO503" i="17" s="1"/>
  <c r="EZ480" i="17"/>
  <c r="FO480" i="17" s="1"/>
  <c r="EZ457" i="17"/>
  <c r="FO457" i="17" s="1"/>
  <c r="EZ434" i="17"/>
  <c r="FO434" i="17" s="1"/>
  <c r="BV434" i="17" s="1"/>
  <c r="EZ411" i="17"/>
  <c r="FO411" i="17" s="1"/>
  <c r="BV411" i="17" s="1"/>
  <c r="EZ388" i="17"/>
  <c r="FO388" i="17" s="1"/>
  <c r="BV388" i="17" s="1"/>
  <c r="EZ365" i="17"/>
  <c r="FO365" i="17" s="1"/>
  <c r="BV365" i="17" s="1"/>
  <c r="EZ342" i="17"/>
  <c r="FO342" i="17" s="1"/>
  <c r="EZ319" i="17"/>
  <c r="FO319" i="17" s="1"/>
  <c r="BV319" i="17" s="1"/>
  <c r="EZ296" i="17"/>
  <c r="FO296" i="17" s="1"/>
  <c r="BV296" i="17" s="1"/>
  <c r="EZ273" i="17"/>
  <c r="FO273" i="17" s="1"/>
  <c r="EZ249" i="17"/>
  <c r="FO249" i="17" s="1"/>
  <c r="EZ226" i="17"/>
  <c r="FO226" i="17" s="1"/>
  <c r="EZ203" i="17"/>
  <c r="FO203" i="17" s="1"/>
  <c r="EZ180" i="17"/>
  <c r="FO180" i="17" s="1"/>
  <c r="EZ157" i="17"/>
  <c r="FO157" i="17" s="1"/>
  <c r="EZ135" i="17"/>
  <c r="FO135" i="17" s="1"/>
  <c r="EZ113" i="17"/>
  <c r="FO113" i="17" s="1"/>
  <c r="EZ91" i="17"/>
  <c r="FO91" i="17" s="1"/>
  <c r="EZ69" i="17"/>
  <c r="FO69" i="17" s="1"/>
  <c r="EZ47" i="17"/>
  <c r="FO47" i="17" s="1"/>
  <c r="EZ25" i="17"/>
  <c r="FO25" i="17" s="1"/>
  <c r="EZ502" i="17"/>
  <c r="FO502" i="17" s="1"/>
  <c r="EZ479" i="17"/>
  <c r="FO479" i="17" s="1"/>
  <c r="EZ456" i="17"/>
  <c r="FO456" i="17" s="1"/>
  <c r="BV456" i="17" s="1"/>
  <c r="EZ433" i="17"/>
  <c r="FO433" i="17" s="1"/>
  <c r="EZ410" i="17"/>
  <c r="FO410" i="17" s="1"/>
  <c r="BV410" i="17" s="1"/>
  <c r="EZ387" i="17"/>
  <c r="FO387" i="17" s="1"/>
  <c r="BV387" i="17" s="1"/>
  <c r="EZ364" i="17"/>
  <c r="FO364" i="17" s="1"/>
  <c r="EZ341" i="17"/>
  <c r="FO341" i="17" s="1"/>
  <c r="BV341" i="17" s="1"/>
  <c r="EZ318" i="17"/>
  <c r="FO318" i="17" s="1"/>
  <c r="BV318" i="17" s="1"/>
  <c r="EZ295" i="17"/>
  <c r="FO295" i="17" s="1"/>
  <c r="BV295" i="17" s="1"/>
  <c r="EZ271" i="17"/>
  <c r="FO271" i="17" s="1"/>
  <c r="BV271" i="17" s="1"/>
  <c r="EZ248" i="17"/>
  <c r="FO248" i="17" s="1"/>
  <c r="EZ225" i="17"/>
  <c r="FO225" i="17" s="1"/>
  <c r="EZ202" i="17"/>
  <c r="FO202" i="17" s="1"/>
  <c r="EZ179" i="17"/>
  <c r="FO179" i="17" s="1"/>
  <c r="EZ156" i="17"/>
  <c r="FO156" i="17" s="1"/>
  <c r="EZ134" i="17"/>
  <c r="FO134" i="17" s="1"/>
  <c r="EZ112" i="17"/>
  <c r="FO112" i="17" s="1"/>
  <c r="EZ90" i="17"/>
  <c r="FO90" i="17" s="1"/>
  <c r="EZ68" i="17"/>
  <c r="FO68" i="17" s="1"/>
  <c r="BV68" i="17" s="1"/>
  <c r="EZ46" i="17"/>
  <c r="FO46" i="17" s="1"/>
  <c r="EZ24" i="17"/>
  <c r="FO24" i="17" s="1"/>
  <c r="EZ501" i="17"/>
  <c r="FO501" i="17" s="1"/>
  <c r="EZ478" i="17"/>
  <c r="FO478" i="17" s="1"/>
  <c r="EZ455" i="17"/>
  <c r="FO455" i="17" s="1"/>
  <c r="BV455" i="17" s="1"/>
  <c r="EZ432" i="17"/>
  <c r="FO432" i="17" s="1"/>
  <c r="EZ409" i="17"/>
  <c r="FO409" i="17" s="1"/>
  <c r="BV409" i="17" s="1"/>
  <c r="EZ386" i="17"/>
  <c r="FO386" i="17" s="1"/>
  <c r="EZ363" i="17"/>
  <c r="FO363" i="17" s="1"/>
  <c r="BV363" i="17" s="1"/>
  <c r="EZ340" i="17"/>
  <c r="FO340" i="17" s="1"/>
  <c r="BV340" i="17" s="1"/>
  <c r="EZ317" i="17"/>
  <c r="FO317" i="17" s="1"/>
  <c r="BV317" i="17" s="1"/>
  <c r="EZ293" i="17"/>
  <c r="FO293" i="17" s="1"/>
  <c r="BV293" i="17" s="1"/>
  <c r="EZ270" i="17"/>
  <c r="FO270" i="17" s="1"/>
  <c r="BV270" i="17" s="1"/>
  <c r="EZ247" i="17"/>
  <c r="FO247" i="17" s="1"/>
  <c r="EZ224" i="17"/>
  <c r="FO224" i="17" s="1"/>
  <c r="BV224" i="17" s="1"/>
  <c r="EZ201" i="17"/>
  <c r="FO201" i="17" s="1"/>
  <c r="EZ178" i="17"/>
  <c r="FO178" i="17" s="1"/>
  <c r="EZ155" i="17"/>
  <c r="FO155" i="17" s="1"/>
  <c r="EZ133" i="17"/>
  <c r="FO133" i="17" s="1"/>
  <c r="EZ111" i="17"/>
  <c r="FO111" i="17" s="1"/>
  <c r="EZ89" i="17"/>
  <c r="FO89" i="17" s="1"/>
  <c r="EZ67" i="17"/>
  <c r="FO67" i="17" s="1"/>
  <c r="EZ45" i="17"/>
  <c r="FO45" i="17" s="1"/>
  <c r="EZ23" i="17"/>
  <c r="FO23" i="17" s="1"/>
  <c r="EZ500" i="17"/>
  <c r="FO500" i="17" s="1"/>
  <c r="EZ477" i="17"/>
  <c r="FO477" i="17" s="1"/>
  <c r="EZ454" i="17"/>
  <c r="FO454" i="17" s="1"/>
  <c r="BV454" i="17" s="1"/>
  <c r="EZ431" i="17"/>
  <c r="FO431" i="17" s="1"/>
  <c r="BV431" i="17" s="1"/>
  <c r="EZ408" i="17"/>
  <c r="FO408" i="17" s="1"/>
  <c r="BV408" i="17" s="1"/>
  <c r="EZ385" i="17"/>
  <c r="FO385" i="17" s="1"/>
  <c r="BV385" i="17" s="1"/>
  <c r="EZ362" i="17"/>
  <c r="FO362" i="17" s="1"/>
  <c r="BV362" i="17" s="1"/>
  <c r="EZ339" i="17"/>
  <c r="FO339" i="17" s="1"/>
  <c r="BV339" i="17" s="1"/>
  <c r="EZ315" i="17"/>
  <c r="FO315" i="17" s="1"/>
  <c r="BV315" i="17" s="1"/>
  <c r="EZ292" i="17"/>
  <c r="FO292" i="17" s="1"/>
  <c r="EZ269" i="17"/>
  <c r="FO269" i="17" s="1"/>
  <c r="EZ246" i="17"/>
  <c r="FO246" i="17" s="1"/>
  <c r="EZ223" i="17"/>
  <c r="FO223" i="17" s="1"/>
  <c r="BV223" i="17" s="1"/>
  <c r="EZ200" i="17"/>
  <c r="FO200" i="17" s="1"/>
  <c r="EZ177" i="17"/>
  <c r="FO177" i="17" s="1"/>
  <c r="EZ154" i="17"/>
  <c r="FO154" i="17" s="1"/>
  <c r="BV154" i="17" s="1"/>
  <c r="EZ132" i="17"/>
  <c r="FO132" i="17" s="1"/>
  <c r="EZ110" i="17"/>
  <c r="FO110" i="17" s="1"/>
  <c r="EZ88" i="17"/>
  <c r="FO88" i="17" s="1"/>
  <c r="EZ66" i="17"/>
  <c r="FO66" i="17" s="1"/>
  <c r="BV66" i="17" s="1"/>
  <c r="EZ44" i="17"/>
  <c r="FO44" i="17" s="1"/>
  <c r="BV44" i="17" s="1"/>
  <c r="EZ22" i="17"/>
  <c r="FO22" i="17" s="1"/>
  <c r="EZ489" i="17"/>
  <c r="FO489" i="17" s="1"/>
  <c r="EZ466" i="17"/>
  <c r="FO466" i="17" s="1"/>
  <c r="BV466" i="17" s="1"/>
  <c r="EZ443" i="17"/>
  <c r="FO443" i="17" s="1"/>
  <c r="BV443" i="17" s="1"/>
  <c r="EZ420" i="17"/>
  <c r="FO420" i="17" s="1"/>
  <c r="EZ397" i="17"/>
  <c r="FO397" i="17" s="1"/>
  <c r="EZ374" i="17"/>
  <c r="FO374" i="17" s="1"/>
  <c r="BV374" i="17" s="1"/>
  <c r="EZ351" i="17"/>
  <c r="FO351" i="17" s="1"/>
  <c r="EZ328" i="17"/>
  <c r="FO328" i="17" s="1"/>
  <c r="EZ305" i="17"/>
  <c r="FO305" i="17" s="1"/>
  <c r="BV305" i="17" s="1"/>
  <c r="EZ282" i="17"/>
  <c r="FO282" i="17" s="1"/>
  <c r="EZ259" i="17"/>
  <c r="FO259" i="17" s="1"/>
  <c r="EZ236" i="17"/>
  <c r="FO236" i="17" s="1"/>
  <c r="EZ213" i="17"/>
  <c r="FO213" i="17" s="1"/>
  <c r="EZ190" i="17"/>
  <c r="FO190" i="17" s="1"/>
  <c r="EZ167" i="17"/>
  <c r="FO167" i="17" s="1"/>
  <c r="EZ144" i="17"/>
  <c r="FO144" i="17" s="1"/>
  <c r="EZ488" i="17"/>
  <c r="FO488" i="17" s="1"/>
  <c r="EZ465" i="17"/>
  <c r="FO465" i="17" s="1"/>
  <c r="EZ442" i="17"/>
  <c r="FO442" i="17" s="1"/>
  <c r="EZ419" i="17"/>
  <c r="FO419" i="17" s="1"/>
  <c r="BV419" i="17" s="1"/>
  <c r="EZ396" i="17"/>
  <c r="FO396" i="17" s="1"/>
  <c r="EZ373" i="17"/>
  <c r="FO373" i="17" s="1"/>
  <c r="BV373" i="17" s="1"/>
  <c r="EZ350" i="17"/>
  <c r="FO350" i="17" s="1"/>
  <c r="EZ327" i="17"/>
  <c r="FO327" i="17" s="1"/>
  <c r="EZ304" i="17"/>
  <c r="FO304" i="17" s="1"/>
  <c r="EZ476" i="17"/>
  <c r="FO476" i="17" s="1"/>
  <c r="EZ441" i="17"/>
  <c r="FO441" i="17" s="1"/>
  <c r="BV441" i="17" s="1"/>
  <c r="EZ401" i="17"/>
  <c r="FO401" i="17" s="1"/>
  <c r="EZ359" i="17"/>
  <c r="FO359" i="17" s="1"/>
  <c r="BV359" i="17" s="1"/>
  <c r="EZ325" i="17"/>
  <c r="FO325" i="17" s="1"/>
  <c r="BV325" i="17" s="1"/>
  <c r="EZ285" i="17"/>
  <c r="FO285" i="17" s="1"/>
  <c r="BV285" i="17" s="1"/>
  <c r="EZ245" i="17"/>
  <c r="FO245" i="17" s="1"/>
  <c r="BV245" i="17" s="1"/>
  <c r="EZ214" i="17"/>
  <c r="FO214" i="17" s="1"/>
  <c r="EZ174" i="17"/>
  <c r="FO174" i="17" s="1"/>
  <c r="BV174" i="17" s="1"/>
  <c r="EZ142" i="17"/>
  <c r="FO142" i="17" s="1"/>
  <c r="EZ106" i="17"/>
  <c r="FO106" i="17" s="1"/>
  <c r="BV106" i="17" s="1"/>
  <c r="EZ77" i="17"/>
  <c r="FO77" i="17" s="1"/>
  <c r="EZ41" i="17"/>
  <c r="FO41" i="17" s="1"/>
  <c r="EZ12" i="17"/>
  <c r="FO12" i="17" s="1"/>
  <c r="EZ439" i="17"/>
  <c r="FO439" i="17" s="1"/>
  <c r="EZ399" i="17"/>
  <c r="FO399" i="17" s="1"/>
  <c r="EZ357" i="17"/>
  <c r="FO357" i="17" s="1"/>
  <c r="EZ283" i="17"/>
  <c r="FO283" i="17" s="1"/>
  <c r="EZ243" i="17"/>
  <c r="FO243" i="17" s="1"/>
  <c r="EZ211" i="17"/>
  <c r="FO211" i="17" s="1"/>
  <c r="EZ172" i="17"/>
  <c r="FO172" i="17" s="1"/>
  <c r="EZ140" i="17"/>
  <c r="FO140" i="17" s="1"/>
  <c r="BV140" i="17" s="1"/>
  <c r="EZ75" i="17"/>
  <c r="FO75" i="17" s="1"/>
  <c r="EZ39" i="17"/>
  <c r="FO39" i="17" s="1"/>
  <c r="EZ163" i="17"/>
  <c r="FO163" i="17" s="1"/>
  <c r="BV163" i="17" s="1"/>
  <c r="EZ306" i="17"/>
  <c r="FO306" i="17" s="1"/>
  <c r="BV306" i="17" s="1"/>
  <c r="EZ475" i="17"/>
  <c r="FO475" i="17" s="1"/>
  <c r="BV475" i="17" s="1"/>
  <c r="EZ440" i="17"/>
  <c r="FO440" i="17" s="1"/>
  <c r="BV440" i="17" s="1"/>
  <c r="EZ400" i="17"/>
  <c r="FO400" i="17" s="1"/>
  <c r="EZ358" i="17"/>
  <c r="FO358" i="17" s="1"/>
  <c r="EZ324" i="17"/>
  <c r="FO324" i="17" s="1"/>
  <c r="BV324" i="17" s="1"/>
  <c r="EZ284" i="17"/>
  <c r="FO284" i="17" s="1"/>
  <c r="EZ244" i="17"/>
  <c r="FO244" i="17" s="1"/>
  <c r="EZ212" i="17"/>
  <c r="FO212" i="17" s="1"/>
  <c r="EZ173" i="17"/>
  <c r="FO173" i="17" s="1"/>
  <c r="EZ141" i="17"/>
  <c r="FO141" i="17" s="1"/>
  <c r="BV141" i="17" s="1"/>
  <c r="EZ105" i="17"/>
  <c r="FO105" i="17" s="1"/>
  <c r="BV105" i="17" s="1"/>
  <c r="EZ76" i="17"/>
  <c r="FO76" i="17" s="1"/>
  <c r="EZ40" i="17"/>
  <c r="FO40" i="17" s="1"/>
  <c r="EZ474" i="17"/>
  <c r="FO474" i="17" s="1"/>
  <c r="EZ323" i="17"/>
  <c r="FO323" i="17" s="1"/>
  <c r="EZ104" i="17"/>
  <c r="FO104" i="17" s="1"/>
  <c r="BV104" i="17" s="1"/>
  <c r="EZ462" i="17"/>
  <c r="FO462" i="17" s="1"/>
  <c r="EZ473" i="17"/>
  <c r="FO473" i="17" s="1"/>
  <c r="BV473" i="17" s="1"/>
  <c r="EZ438" i="17"/>
  <c r="FO438" i="17" s="1"/>
  <c r="EZ398" i="17"/>
  <c r="FO398" i="17" s="1"/>
  <c r="EZ356" i="17"/>
  <c r="FO356" i="17" s="1"/>
  <c r="EZ314" i="17"/>
  <c r="FO314" i="17" s="1"/>
  <c r="BV314" i="17" s="1"/>
  <c r="EZ281" i="17"/>
  <c r="FO281" i="17" s="1"/>
  <c r="BV281" i="17" s="1"/>
  <c r="EZ242" i="17"/>
  <c r="FO242" i="17" s="1"/>
  <c r="BV242" i="17" s="1"/>
  <c r="EZ210" i="17"/>
  <c r="FO210" i="17" s="1"/>
  <c r="BV210" i="17" s="1"/>
  <c r="EZ171" i="17"/>
  <c r="FO171" i="17" s="1"/>
  <c r="EZ139" i="17"/>
  <c r="FO139" i="17" s="1"/>
  <c r="EZ103" i="17"/>
  <c r="FO103" i="17" s="1"/>
  <c r="EZ74" i="17"/>
  <c r="FO74" i="17" s="1"/>
  <c r="BV74" i="17" s="1"/>
  <c r="EZ38" i="17"/>
  <c r="FO38" i="17" s="1"/>
  <c r="EZ267" i="17"/>
  <c r="FO267" i="17" s="1"/>
  <c r="EZ472" i="17"/>
  <c r="FO472" i="17" s="1"/>
  <c r="EZ430" i="17"/>
  <c r="FO430" i="17" s="1"/>
  <c r="EZ395" i="17"/>
  <c r="FO395" i="17" s="1"/>
  <c r="EZ355" i="17"/>
  <c r="FO355" i="17" s="1"/>
  <c r="EZ313" i="17"/>
  <c r="FO313" i="17" s="1"/>
  <c r="EZ280" i="17"/>
  <c r="FO280" i="17" s="1"/>
  <c r="EZ241" i="17"/>
  <c r="FO241" i="17" s="1"/>
  <c r="EZ209" i="17"/>
  <c r="FO209" i="17" s="1"/>
  <c r="EZ170" i="17"/>
  <c r="FO170" i="17" s="1"/>
  <c r="BV170" i="17" s="1"/>
  <c r="EZ131" i="17"/>
  <c r="FO131" i="17" s="1"/>
  <c r="EZ102" i="17"/>
  <c r="FO102" i="17" s="1"/>
  <c r="EZ73" i="17"/>
  <c r="FO73" i="17" s="1"/>
  <c r="EZ37" i="17"/>
  <c r="FO37" i="17" s="1"/>
  <c r="BV37" i="17" s="1"/>
  <c r="EZ308" i="17"/>
  <c r="FO308" i="17" s="1"/>
  <c r="BV308" i="17" s="1"/>
  <c r="EZ510" i="17"/>
  <c r="FO510" i="17" s="1"/>
  <c r="BV510" i="17" s="1"/>
  <c r="EZ471" i="17"/>
  <c r="FO471" i="17" s="1"/>
  <c r="BV471" i="17" s="1"/>
  <c r="EZ429" i="17"/>
  <c r="FO429" i="17" s="1"/>
  <c r="EZ394" i="17"/>
  <c r="FO394" i="17" s="1"/>
  <c r="EZ354" i="17"/>
  <c r="FO354" i="17" s="1"/>
  <c r="EZ312" i="17"/>
  <c r="FO312" i="17" s="1"/>
  <c r="EZ279" i="17"/>
  <c r="FO279" i="17" s="1"/>
  <c r="EZ240" i="17"/>
  <c r="FO240" i="17" s="1"/>
  <c r="EZ208" i="17"/>
  <c r="FO208" i="17" s="1"/>
  <c r="EZ169" i="17"/>
  <c r="FO169" i="17" s="1"/>
  <c r="EZ130" i="17"/>
  <c r="FO130" i="17" s="1"/>
  <c r="EZ101" i="17"/>
  <c r="FO101" i="17" s="1"/>
  <c r="EZ65" i="17"/>
  <c r="FO65" i="17" s="1"/>
  <c r="BV65" i="17" s="1"/>
  <c r="EZ36" i="17"/>
  <c r="FO36" i="17" s="1"/>
  <c r="EZ424" i="17"/>
  <c r="FO424" i="17" s="1"/>
  <c r="EZ235" i="17"/>
  <c r="FO235" i="17" s="1"/>
  <c r="EZ97" i="17"/>
  <c r="FO97" i="17" s="1"/>
  <c r="EZ498" i="17"/>
  <c r="FO498" i="17" s="1"/>
  <c r="EZ266" i="17"/>
  <c r="FO266" i="17" s="1"/>
  <c r="BV266" i="17" s="1"/>
  <c r="EZ60" i="17"/>
  <c r="FO60" i="17" s="1"/>
  <c r="BV60" i="17" s="1"/>
  <c r="EZ497" i="17"/>
  <c r="FO497" i="17" s="1"/>
  <c r="BV497" i="17" s="1"/>
  <c r="EZ265" i="17"/>
  <c r="FO265" i="17" s="1"/>
  <c r="EZ161" i="17"/>
  <c r="FO161" i="17" s="1"/>
  <c r="BV161" i="17" s="1"/>
  <c r="EZ95" i="17"/>
  <c r="FO95" i="17" s="1"/>
  <c r="BV95" i="17" s="1"/>
  <c r="EZ509" i="17"/>
  <c r="FO509" i="17" s="1"/>
  <c r="EZ469" i="17"/>
  <c r="FO469" i="17" s="1"/>
  <c r="EZ428" i="17"/>
  <c r="FO428" i="17" s="1"/>
  <c r="EZ393" i="17"/>
  <c r="FO393" i="17" s="1"/>
  <c r="EZ353" i="17"/>
  <c r="FO353" i="17" s="1"/>
  <c r="EZ311" i="17"/>
  <c r="FO311" i="17" s="1"/>
  <c r="EZ278" i="17"/>
  <c r="FO278" i="17" s="1"/>
  <c r="BV278" i="17" s="1"/>
  <c r="EZ239" i="17"/>
  <c r="FO239" i="17" s="1"/>
  <c r="EZ199" i="17"/>
  <c r="FO199" i="17" s="1"/>
  <c r="EZ168" i="17"/>
  <c r="FO168" i="17" s="1"/>
  <c r="EZ129" i="17"/>
  <c r="FO129" i="17" s="1"/>
  <c r="EZ100" i="17"/>
  <c r="FO100" i="17" s="1"/>
  <c r="EZ64" i="17"/>
  <c r="FO64" i="17" s="1"/>
  <c r="EZ35" i="17"/>
  <c r="FO35" i="17" s="1"/>
  <c r="EZ98" i="17"/>
  <c r="FO98" i="17" s="1"/>
  <c r="BV98" i="17" s="1"/>
  <c r="EZ383" i="17"/>
  <c r="FO383" i="17" s="1"/>
  <c r="EZ126" i="17"/>
  <c r="FO126" i="17" s="1"/>
  <c r="BV126" i="17" s="1"/>
  <c r="EZ347" i="17"/>
  <c r="FO347" i="17" s="1"/>
  <c r="BV347" i="17" s="1"/>
  <c r="EZ234" i="17"/>
  <c r="FO234" i="17" s="1"/>
  <c r="BV234" i="17" s="1"/>
  <c r="EZ96" i="17"/>
  <c r="FO96" i="17" s="1"/>
  <c r="BV96" i="17" s="1"/>
  <c r="EZ422" i="17"/>
  <c r="FO422" i="17" s="1"/>
  <c r="BV422" i="17" s="1"/>
  <c r="EZ233" i="17"/>
  <c r="FO233" i="17" s="1"/>
  <c r="BV233" i="17" s="1"/>
  <c r="EZ30" i="17"/>
  <c r="FO30" i="17" s="1"/>
  <c r="EZ508" i="17"/>
  <c r="FO508" i="17" s="1"/>
  <c r="BV508" i="17" s="1"/>
  <c r="EZ468" i="17"/>
  <c r="FO468" i="17" s="1"/>
  <c r="EZ427" i="17"/>
  <c r="FO427" i="17" s="1"/>
  <c r="EZ392" i="17"/>
  <c r="FO392" i="17" s="1"/>
  <c r="EZ352" i="17"/>
  <c r="FO352" i="17" s="1"/>
  <c r="BV352" i="17" s="1"/>
  <c r="EZ310" i="17"/>
  <c r="FO310" i="17" s="1"/>
  <c r="BV310" i="17" s="1"/>
  <c r="EZ277" i="17"/>
  <c r="FO277" i="17" s="1"/>
  <c r="EZ238" i="17"/>
  <c r="FO238" i="17" s="1"/>
  <c r="EZ198" i="17"/>
  <c r="FO198" i="17" s="1"/>
  <c r="EZ166" i="17"/>
  <c r="FO166" i="17" s="1"/>
  <c r="EZ128" i="17"/>
  <c r="FO128" i="17" s="1"/>
  <c r="EZ99" i="17"/>
  <c r="FO99" i="17" s="1"/>
  <c r="EZ63" i="17"/>
  <c r="FO63" i="17" s="1"/>
  <c r="EZ34" i="17"/>
  <c r="FO34" i="17" s="1"/>
  <c r="EZ384" i="17"/>
  <c r="FO384" i="17" s="1"/>
  <c r="EZ62" i="17"/>
  <c r="FO62" i="17" s="1"/>
  <c r="EZ464" i="17"/>
  <c r="FO464" i="17" s="1"/>
  <c r="BV464" i="17" s="1"/>
  <c r="EZ196" i="17"/>
  <c r="FO196" i="17" s="1"/>
  <c r="BV196" i="17" s="1"/>
  <c r="EZ61" i="17"/>
  <c r="FO61" i="17" s="1"/>
  <c r="BV61" i="17" s="1"/>
  <c r="EZ463" i="17"/>
  <c r="FO463" i="17" s="1"/>
  <c r="BV463" i="17" s="1"/>
  <c r="EZ423" i="17"/>
  <c r="FO423" i="17" s="1"/>
  <c r="BV423" i="17" s="1"/>
  <c r="EZ307" i="17"/>
  <c r="FO307" i="17" s="1"/>
  <c r="EZ125" i="17"/>
  <c r="FO125" i="17" s="1"/>
  <c r="EZ346" i="17"/>
  <c r="FO346" i="17" s="1"/>
  <c r="EZ194" i="17"/>
  <c r="FO194" i="17" s="1"/>
  <c r="EZ59" i="17"/>
  <c r="FO59" i="17" s="1"/>
  <c r="EZ507" i="17"/>
  <c r="FO507" i="17" s="1"/>
  <c r="EZ467" i="17"/>
  <c r="FO467" i="17" s="1"/>
  <c r="EZ425" i="17"/>
  <c r="FO425" i="17" s="1"/>
  <c r="EZ349" i="17"/>
  <c r="FO349" i="17" s="1"/>
  <c r="EZ309" i="17"/>
  <c r="FO309" i="17" s="1"/>
  <c r="EZ268" i="17"/>
  <c r="FO268" i="17" s="1"/>
  <c r="EZ237" i="17"/>
  <c r="FO237" i="17" s="1"/>
  <c r="EZ197" i="17"/>
  <c r="FO197" i="17" s="1"/>
  <c r="EZ165" i="17"/>
  <c r="FO165" i="17" s="1"/>
  <c r="BV165" i="17" s="1"/>
  <c r="EZ127" i="17"/>
  <c r="FO127" i="17" s="1"/>
  <c r="BV127" i="17" s="1"/>
  <c r="EZ33" i="17"/>
  <c r="FO33" i="17" s="1"/>
  <c r="EZ499" i="17"/>
  <c r="FO499" i="17" s="1"/>
  <c r="BV499" i="17" s="1"/>
  <c r="EZ348" i="17"/>
  <c r="FO348" i="17" s="1"/>
  <c r="EZ164" i="17"/>
  <c r="FO164" i="17" s="1"/>
  <c r="BV164" i="17" s="1"/>
  <c r="EZ32" i="17"/>
  <c r="FO32" i="17" s="1"/>
  <c r="BV32" i="17" s="1"/>
  <c r="EZ381" i="17"/>
  <c r="FO381" i="17" s="1"/>
  <c r="BV381" i="17" s="1"/>
  <c r="EZ195" i="17"/>
  <c r="FO195" i="17" s="1"/>
  <c r="BV195" i="17" s="1"/>
  <c r="EZ31" i="17"/>
  <c r="FO31" i="17" s="1"/>
  <c r="BV31" i="17" s="1"/>
  <c r="EZ380" i="17"/>
  <c r="FO380" i="17" s="1"/>
  <c r="EZ124" i="17"/>
  <c r="FO124" i="17" s="1"/>
  <c r="EZ450" i="17"/>
  <c r="FO450" i="17" s="1"/>
  <c r="EZ371" i="17"/>
  <c r="FO371" i="17" s="1"/>
  <c r="EZ287" i="17"/>
  <c r="FO287" i="17" s="1"/>
  <c r="EZ193" i="17"/>
  <c r="FO193" i="17" s="1"/>
  <c r="EZ121" i="17"/>
  <c r="FO121" i="17" s="1"/>
  <c r="EZ54" i="17"/>
  <c r="FO54" i="17" s="1"/>
  <c r="EZ449" i="17"/>
  <c r="FO449" i="17" s="1"/>
  <c r="EZ370" i="17"/>
  <c r="FO370" i="17" s="1"/>
  <c r="EZ286" i="17"/>
  <c r="FO286" i="17" s="1"/>
  <c r="BV286" i="17" s="1"/>
  <c r="EZ192" i="17"/>
  <c r="FO192" i="17" s="1"/>
  <c r="BV192" i="17" s="1"/>
  <c r="EZ120" i="17"/>
  <c r="FO120" i="17" s="1"/>
  <c r="BV120" i="17" s="1"/>
  <c r="EZ53" i="17"/>
  <c r="FO53" i="17" s="1"/>
  <c r="EZ447" i="17"/>
  <c r="FO447" i="17" s="1"/>
  <c r="EZ264" i="17"/>
  <c r="FO264" i="17" s="1"/>
  <c r="BV264" i="17" s="1"/>
  <c r="EZ191" i="17"/>
  <c r="FO191" i="17" s="1"/>
  <c r="BV191" i="17" s="1"/>
  <c r="EZ52" i="17"/>
  <c r="FO52" i="17" s="1"/>
  <c r="BV52" i="17" s="1"/>
  <c r="EZ446" i="17"/>
  <c r="FO446" i="17" s="1"/>
  <c r="EZ361" i="17"/>
  <c r="FO361" i="17" s="1"/>
  <c r="BV361" i="17" s="1"/>
  <c r="EZ189" i="17"/>
  <c r="FO189" i="17" s="1"/>
  <c r="BV189" i="17" s="1"/>
  <c r="EZ118" i="17"/>
  <c r="FO118" i="17" s="1"/>
  <c r="BV118" i="17" s="1"/>
  <c r="EZ51" i="17"/>
  <c r="FO51" i="17" s="1"/>
  <c r="BV51" i="17" s="1"/>
  <c r="EZ444" i="17"/>
  <c r="FO444" i="17" s="1"/>
  <c r="EZ261" i="17"/>
  <c r="FO261" i="17" s="1"/>
  <c r="EZ109" i="17"/>
  <c r="FO109" i="17" s="1"/>
  <c r="EZ417" i="17"/>
  <c r="FO417" i="17" s="1"/>
  <c r="EZ176" i="17"/>
  <c r="FO176" i="17" s="1"/>
  <c r="EZ20" i="17"/>
  <c r="FO20" i="17" s="1"/>
  <c r="EZ332" i="17"/>
  <c r="FO332" i="17" s="1"/>
  <c r="EZ86" i="17"/>
  <c r="FO86" i="17" s="1"/>
  <c r="EZ255" i="17"/>
  <c r="FO255" i="17" s="1"/>
  <c r="EZ85" i="17"/>
  <c r="FO85" i="17" s="1"/>
  <c r="EZ18" i="17"/>
  <c r="FO18" i="17" s="1"/>
  <c r="BV18" i="17" s="1"/>
  <c r="EZ329" i="17"/>
  <c r="FO329" i="17" s="1"/>
  <c r="BV329" i="17" s="1"/>
  <c r="EZ326" i="17"/>
  <c r="FO326" i="17" s="1"/>
  <c r="EZ82" i="17"/>
  <c r="FO82" i="17" s="1"/>
  <c r="EZ487" i="17"/>
  <c r="FO487" i="17" s="1"/>
  <c r="EZ81" i="17"/>
  <c r="FO81" i="17" s="1"/>
  <c r="BV81" i="17" s="1"/>
  <c r="EZ220" i="17"/>
  <c r="FO220" i="17" s="1"/>
  <c r="BV220" i="17" s="1"/>
  <c r="EZ484" i="17"/>
  <c r="FO484" i="17" s="1"/>
  <c r="BV484" i="17" s="1"/>
  <c r="EZ461" i="17"/>
  <c r="FO461" i="17" s="1"/>
  <c r="BV461" i="17" s="1"/>
  <c r="EZ145" i="17"/>
  <c r="FO145" i="17" s="1"/>
  <c r="BV145" i="17" s="1"/>
  <c r="EZ290" i="17"/>
  <c r="FO290" i="17" s="1"/>
  <c r="EZ289" i="17"/>
  <c r="FO289" i="17" s="1"/>
  <c r="EZ372" i="17"/>
  <c r="FO372" i="17" s="1"/>
  <c r="EZ187" i="17"/>
  <c r="FO187" i="17" s="1"/>
  <c r="EZ258" i="17"/>
  <c r="FO258" i="17" s="1"/>
  <c r="EZ175" i="17"/>
  <c r="FO175" i="17" s="1"/>
  <c r="EZ403" i="17"/>
  <c r="FO403" i="17" s="1"/>
  <c r="EZ369" i="17"/>
  <c r="FO369" i="17" s="1"/>
  <c r="EZ119" i="17"/>
  <c r="FO119" i="17" s="1"/>
  <c r="EZ42" i="17"/>
  <c r="FO42" i="17" s="1"/>
  <c r="EZ257" i="17"/>
  <c r="FO257" i="17" s="1"/>
  <c r="EZ494" i="17"/>
  <c r="FO494" i="17" s="1"/>
  <c r="EZ14" i="17"/>
  <c r="FO14" i="17" s="1"/>
  <c r="EZ301" i="17"/>
  <c r="FO301" i="17" s="1"/>
  <c r="EZ263" i="17"/>
  <c r="FO263" i="17" s="1"/>
  <c r="EZ336" i="17"/>
  <c r="FO336" i="17" s="1"/>
  <c r="EZ416" i="17"/>
  <c r="FO416" i="17" s="1"/>
  <c r="BV416" i="17" s="1"/>
  <c r="EZ445" i="17"/>
  <c r="FO445" i="17" s="1"/>
  <c r="EZ337" i="17"/>
  <c r="FO337" i="17" s="1"/>
  <c r="BV337" i="17" s="1"/>
  <c r="EZ262" i="17"/>
  <c r="FO262" i="17" s="1"/>
  <c r="BV262" i="17" s="1"/>
  <c r="EZ188" i="17"/>
  <c r="FO188" i="17" s="1"/>
  <c r="BV188" i="17" s="1"/>
  <c r="EZ117" i="17"/>
  <c r="FO117" i="17" s="1"/>
  <c r="EZ43" i="17"/>
  <c r="FO43" i="17" s="1"/>
  <c r="EZ496" i="17"/>
  <c r="FO496" i="17" s="1"/>
  <c r="EZ415" i="17"/>
  <c r="FO415" i="17" s="1"/>
  <c r="EZ15" i="17"/>
  <c r="FO15" i="17" s="1"/>
  <c r="EZ149" i="17"/>
  <c r="FO149" i="17" s="1"/>
  <c r="EZ379" i="17"/>
  <c r="FO379" i="17" s="1"/>
  <c r="EZ421" i="17"/>
  <c r="FO421" i="17" s="1"/>
  <c r="EZ335" i="17"/>
  <c r="FO335" i="17" s="1"/>
  <c r="EZ260" i="17"/>
  <c r="FO260" i="17" s="1"/>
  <c r="EZ186" i="17"/>
  <c r="FO186" i="17" s="1"/>
  <c r="EZ108" i="17"/>
  <c r="FO108" i="17" s="1"/>
  <c r="EZ29" i="17"/>
  <c r="FO29" i="17" s="1"/>
  <c r="EZ418" i="17"/>
  <c r="FO418" i="17" s="1"/>
  <c r="EZ334" i="17"/>
  <c r="FO334" i="17" s="1"/>
  <c r="BV334" i="17" s="1"/>
  <c r="EZ185" i="17"/>
  <c r="FO185" i="17" s="1"/>
  <c r="BV185" i="17" s="1"/>
  <c r="EZ107" i="17"/>
  <c r="FO107" i="17" s="1"/>
  <c r="EZ21" i="17"/>
  <c r="FO21" i="17" s="1"/>
  <c r="BV21" i="17" s="1"/>
  <c r="EZ333" i="17"/>
  <c r="FO333" i="17" s="1"/>
  <c r="BV333" i="17" s="1"/>
  <c r="EZ87" i="17"/>
  <c r="FO87" i="17" s="1"/>
  <c r="BV87" i="17" s="1"/>
  <c r="EZ495" i="17"/>
  <c r="FO495" i="17" s="1"/>
  <c r="BV495" i="17" s="1"/>
  <c r="EZ256" i="17"/>
  <c r="FO256" i="17" s="1"/>
  <c r="BV256" i="17" s="1"/>
  <c r="EZ19" i="17"/>
  <c r="FO19" i="17" s="1"/>
  <c r="EZ331" i="17"/>
  <c r="FO331" i="17" s="1"/>
  <c r="EZ153" i="17"/>
  <c r="FO153" i="17" s="1"/>
  <c r="BV153" i="17" s="1"/>
  <c r="EZ232" i="17"/>
  <c r="FO232" i="17" s="1"/>
  <c r="EZ490" i="17"/>
  <c r="FO490" i="17" s="1"/>
  <c r="EZ231" i="17"/>
  <c r="FO231" i="17" s="1"/>
  <c r="EZ302" i="17"/>
  <c r="FO302" i="17" s="1"/>
  <c r="BV302" i="17" s="1"/>
  <c r="EZ80" i="17"/>
  <c r="FO80" i="17" s="1"/>
  <c r="EZ147" i="17"/>
  <c r="FO147" i="17" s="1"/>
  <c r="EZ146" i="17"/>
  <c r="FO146" i="17" s="1"/>
  <c r="EZ216" i="17"/>
  <c r="FO216" i="17" s="1"/>
  <c r="EZ122" i="17"/>
  <c r="FO122" i="17" s="1"/>
  <c r="EZ486" i="17"/>
  <c r="FO486" i="17" s="1"/>
  <c r="EZ78" i="17"/>
  <c r="FO78" i="17" s="1"/>
  <c r="BV78" i="17" s="1"/>
  <c r="EZ218" i="17"/>
  <c r="FO218" i="17" s="1"/>
  <c r="BV218" i="17" s="1"/>
  <c r="EZ56" i="17"/>
  <c r="FO56" i="17" s="1"/>
  <c r="EZ451" i="17"/>
  <c r="FO451" i="17" s="1"/>
  <c r="EZ221" i="17"/>
  <c r="FO221" i="17" s="1"/>
  <c r="BV221" i="17" s="1"/>
  <c r="EZ300" i="17"/>
  <c r="FO300" i="17" s="1"/>
  <c r="EZ58" i="17"/>
  <c r="FO58" i="17" s="1"/>
  <c r="BV58" i="17" s="1"/>
  <c r="EZ217" i="17"/>
  <c r="FO217" i="17" s="1"/>
  <c r="BV217" i="17" s="1"/>
  <c r="EZ57" i="17"/>
  <c r="FO57" i="17" s="1"/>
  <c r="BV57" i="17" s="1"/>
  <c r="EZ123" i="17"/>
  <c r="FO123" i="17" s="1"/>
  <c r="BV123" i="17" s="1"/>
  <c r="EZ288" i="17"/>
  <c r="FO288" i="17" s="1"/>
  <c r="EZ493" i="17"/>
  <c r="FO493" i="17" s="1"/>
  <c r="EZ407" i="17"/>
  <c r="FO407" i="17" s="1"/>
  <c r="BV407" i="17" s="1"/>
  <c r="EZ330" i="17"/>
  <c r="FO330" i="17" s="1"/>
  <c r="EZ254" i="17"/>
  <c r="FO254" i="17" s="1"/>
  <c r="EZ152" i="17"/>
  <c r="FO152" i="17" s="1"/>
  <c r="EZ84" i="17"/>
  <c r="FO84" i="17" s="1"/>
  <c r="BV84" i="17" s="1"/>
  <c r="EZ17" i="17"/>
  <c r="FO17" i="17" s="1"/>
  <c r="BV17" i="17" s="1"/>
  <c r="EZ491" i="17"/>
  <c r="FO491" i="17" s="1"/>
  <c r="EZ406" i="17"/>
  <c r="FO406" i="17" s="1"/>
  <c r="EZ151" i="17"/>
  <c r="FO151" i="17" s="1"/>
  <c r="EZ83" i="17"/>
  <c r="FO83" i="17" s="1"/>
  <c r="EZ16" i="17"/>
  <c r="FO16" i="17" s="1"/>
  <c r="EZ405" i="17"/>
  <c r="FO405" i="17" s="1"/>
  <c r="BV405" i="17" s="1"/>
  <c r="EZ303" i="17"/>
  <c r="FO303" i="17" s="1"/>
  <c r="EZ402" i="17"/>
  <c r="FO402" i="17" s="1"/>
  <c r="EZ13" i="17"/>
  <c r="FO13" i="17" s="1"/>
  <c r="EZ79" i="17"/>
  <c r="FO79" i="17" s="1"/>
  <c r="BV79" i="17" s="1"/>
  <c r="EZ219" i="17"/>
  <c r="FO219" i="17" s="1"/>
  <c r="BV219" i="17" s="1"/>
  <c r="EZ377" i="17"/>
  <c r="FO377" i="17" s="1"/>
  <c r="BV377" i="17" s="1"/>
  <c r="EZ376" i="17"/>
  <c r="FO376" i="17" s="1"/>
  <c r="BV376" i="17" s="1"/>
  <c r="EZ143" i="17"/>
  <c r="FO143" i="17" s="1"/>
  <c r="BV143" i="17" s="1"/>
  <c r="EZ375" i="17"/>
  <c r="FO375" i="17" s="1"/>
  <c r="EZ55" i="17"/>
  <c r="FO55" i="17" s="1"/>
  <c r="EZ150" i="17"/>
  <c r="FO150" i="17" s="1"/>
  <c r="EZ222" i="17"/>
  <c r="FO222" i="17" s="1"/>
  <c r="BV222" i="17" s="1"/>
  <c r="EZ148" i="17"/>
  <c r="FO148" i="17" s="1"/>
  <c r="EZ485" i="17"/>
  <c r="FO485" i="17" s="1"/>
  <c r="EZ378" i="17"/>
  <c r="FO378" i="17" s="1"/>
  <c r="EZ291" i="17"/>
  <c r="FO291" i="17" s="1"/>
  <c r="EZ453" i="17"/>
  <c r="FO453" i="17" s="1"/>
  <c r="EZ452" i="17"/>
  <c r="FO452" i="17" s="1"/>
  <c r="EZ215" i="17"/>
  <c r="FO215" i="17" s="1"/>
  <c r="FA498" i="17"/>
  <c r="FP498" i="17" s="1"/>
  <c r="FA476" i="17"/>
  <c r="FP476" i="17" s="1"/>
  <c r="FA454" i="17"/>
  <c r="FP454" i="17" s="1"/>
  <c r="BW454" i="17" s="1"/>
  <c r="FA432" i="17"/>
  <c r="FP432" i="17" s="1"/>
  <c r="FA410" i="17"/>
  <c r="FP410" i="17" s="1"/>
  <c r="FA388" i="17"/>
  <c r="FP388" i="17" s="1"/>
  <c r="FA366" i="17"/>
  <c r="FP366" i="17" s="1"/>
  <c r="FA344" i="17"/>
  <c r="FP344" i="17" s="1"/>
  <c r="FA322" i="17"/>
  <c r="FP322" i="17" s="1"/>
  <c r="BW322" i="17" s="1"/>
  <c r="FA300" i="17"/>
  <c r="FP300" i="17" s="1"/>
  <c r="FA278" i="17"/>
  <c r="FP278" i="17" s="1"/>
  <c r="FA256" i="17"/>
  <c r="FP256" i="17" s="1"/>
  <c r="FA234" i="17"/>
  <c r="FP234" i="17" s="1"/>
  <c r="BW234" i="17" s="1"/>
  <c r="FA212" i="17"/>
  <c r="FP212" i="17" s="1"/>
  <c r="FA190" i="17"/>
  <c r="FP190" i="17" s="1"/>
  <c r="FA168" i="17"/>
  <c r="FP168" i="17" s="1"/>
  <c r="FA146" i="17"/>
  <c r="FP146" i="17" s="1"/>
  <c r="FA124" i="17"/>
  <c r="FP124" i="17" s="1"/>
  <c r="FA102" i="17"/>
  <c r="FP102" i="17" s="1"/>
  <c r="FA80" i="17"/>
  <c r="FP80" i="17" s="1"/>
  <c r="FA58" i="17"/>
  <c r="FP58" i="17" s="1"/>
  <c r="FA36" i="17"/>
  <c r="FP36" i="17" s="1"/>
  <c r="FA14" i="17"/>
  <c r="FP14" i="17" s="1"/>
  <c r="FA490" i="17"/>
  <c r="FP490" i="17" s="1"/>
  <c r="BW490" i="17" s="1"/>
  <c r="FA467" i="17"/>
  <c r="FP467" i="17" s="1"/>
  <c r="FA444" i="17"/>
  <c r="FP444" i="17" s="1"/>
  <c r="FA421" i="17"/>
  <c r="FP421" i="17" s="1"/>
  <c r="FA398" i="17"/>
  <c r="FP398" i="17" s="1"/>
  <c r="BW398" i="17" s="1"/>
  <c r="FA375" i="17"/>
  <c r="FP375" i="17" s="1"/>
  <c r="BW375" i="17" s="1"/>
  <c r="FA352" i="17"/>
  <c r="FP352" i="17" s="1"/>
  <c r="BW352" i="17" s="1"/>
  <c r="FA329" i="17"/>
  <c r="FP329" i="17" s="1"/>
  <c r="BW329" i="17" s="1"/>
  <c r="FA306" i="17"/>
  <c r="FP306" i="17" s="1"/>
  <c r="BW306" i="17" s="1"/>
  <c r="FA283" i="17"/>
  <c r="FP283" i="17" s="1"/>
  <c r="BW283" i="17" s="1"/>
  <c r="FA260" i="17"/>
  <c r="FP260" i="17" s="1"/>
  <c r="FA237" i="17"/>
  <c r="FP237" i="17" s="1"/>
  <c r="FA214" i="17"/>
  <c r="FP214" i="17" s="1"/>
  <c r="FA191" i="17"/>
  <c r="FP191" i="17" s="1"/>
  <c r="FA167" i="17"/>
  <c r="FP167" i="17" s="1"/>
  <c r="FA144" i="17"/>
  <c r="FP144" i="17" s="1"/>
  <c r="FA121" i="17"/>
  <c r="FP121" i="17" s="1"/>
  <c r="BW121" i="17" s="1"/>
  <c r="FA98" i="17"/>
  <c r="FP98" i="17" s="1"/>
  <c r="FA75" i="17"/>
  <c r="FP75" i="17" s="1"/>
  <c r="BW75" i="17" s="1"/>
  <c r="FA52" i="17"/>
  <c r="FP52" i="17" s="1"/>
  <c r="FA29" i="17"/>
  <c r="FP29" i="17" s="1"/>
  <c r="FA489" i="17"/>
  <c r="FP489" i="17" s="1"/>
  <c r="FA466" i="17"/>
  <c r="FP466" i="17" s="1"/>
  <c r="FA443" i="17"/>
  <c r="FP443" i="17" s="1"/>
  <c r="FA420" i="17"/>
  <c r="FP420" i="17" s="1"/>
  <c r="FA397" i="17"/>
  <c r="FP397" i="17" s="1"/>
  <c r="FA374" i="17"/>
  <c r="FP374" i="17" s="1"/>
  <c r="FA351" i="17"/>
  <c r="FP351" i="17" s="1"/>
  <c r="BW351" i="17" s="1"/>
  <c r="FA328" i="17"/>
  <c r="FP328" i="17" s="1"/>
  <c r="BW328" i="17" s="1"/>
  <c r="FA305" i="17"/>
  <c r="FP305" i="17" s="1"/>
  <c r="BW305" i="17" s="1"/>
  <c r="FA282" i="17"/>
  <c r="FP282" i="17" s="1"/>
  <c r="BW282" i="17" s="1"/>
  <c r="FA259" i="17"/>
  <c r="FP259" i="17" s="1"/>
  <c r="BW259" i="17" s="1"/>
  <c r="FA236" i="17"/>
  <c r="FP236" i="17" s="1"/>
  <c r="FA213" i="17"/>
  <c r="FP213" i="17" s="1"/>
  <c r="FA189" i="17"/>
  <c r="FP189" i="17" s="1"/>
  <c r="FA166" i="17"/>
  <c r="FP166" i="17" s="1"/>
  <c r="FA143" i="17"/>
  <c r="FP143" i="17" s="1"/>
  <c r="FA120" i="17"/>
  <c r="FP120" i="17" s="1"/>
  <c r="BW120" i="17" s="1"/>
  <c r="FA97" i="17"/>
  <c r="FP97" i="17" s="1"/>
  <c r="BW97" i="17" s="1"/>
  <c r="FA74" i="17"/>
  <c r="FP74" i="17" s="1"/>
  <c r="BW74" i="17" s="1"/>
  <c r="FA51" i="17"/>
  <c r="FP51" i="17" s="1"/>
  <c r="FA28" i="17"/>
  <c r="FP28" i="17" s="1"/>
  <c r="FA488" i="17"/>
  <c r="FP488" i="17" s="1"/>
  <c r="FA465" i="17"/>
  <c r="FP465" i="17" s="1"/>
  <c r="BW465" i="17" s="1"/>
  <c r="FA442" i="17"/>
  <c r="FP442" i="17" s="1"/>
  <c r="FA419" i="17"/>
  <c r="FP419" i="17" s="1"/>
  <c r="FA396" i="17"/>
  <c r="FP396" i="17" s="1"/>
  <c r="BW396" i="17" s="1"/>
  <c r="FA373" i="17"/>
  <c r="FP373" i="17" s="1"/>
  <c r="FA350" i="17"/>
  <c r="FP350" i="17" s="1"/>
  <c r="BW350" i="17" s="1"/>
  <c r="FA327" i="17"/>
  <c r="FP327" i="17" s="1"/>
  <c r="BW327" i="17" s="1"/>
  <c r="FA304" i="17"/>
  <c r="FP304" i="17" s="1"/>
  <c r="BW304" i="17" s="1"/>
  <c r="FA281" i="17"/>
  <c r="FP281" i="17" s="1"/>
  <c r="BW281" i="17" s="1"/>
  <c r="FA258" i="17"/>
  <c r="FP258" i="17" s="1"/>
  <c r="BW258" i="17" s="1"/>
  <c r="FA235" i="17"/>
  <c r="FP235" i="17" s="1"/>
  <c r="BW235" i="17" s="1"/>
  <c r="FA211" i="17"/>
  <c r="FP211" i="17" s="1"/>
  <c r="FA188" i="17"/>
  <c r="FP188" i="17" s="1"/>
  <c r="FA165" i="17"/>
  <c r="FP165" i="17" s="1"/>
  <c r="FA142" i="17"/>
  <c r="FP142" i="17" s="1"/>
  <c r="FA119" i="17"/>
  <c r="FP119" i="17" s="1"/>
  <c r="FA96" i="17"/>
  <c r="FP96" i="17" s="1"/>
  <c r="FA73" i="17"/>
  <c r="FP73" i="17" s="1"/>
  <c r="FA50" i="17"/>
  <c r="FP50" i="17" s="1"/>
  <c r="FA27" i="17"/>
  <c r="FP27" i="17" s="1"/>
  <c r="FA510" i="17"/>
  <c r="FP510" i="17" s="1"/>
  <c r="FA487" i="17"/>
  <c r="FP487" i="17" s="1"/>
  <c r="FA464" i="17"/>
  <c r="FP464" i="17" s="1"/>
  <c r="FA441" i="17"/>
  <c r="FP441" i="17" s="1"/>
  <c r="FA418" i="17"/>
  <c r="FP418" i="17" s="1"/>
  <c r="FA395" i="17"/>
  <c r="FP395" i="17" s="1"/>
  <c r="FA372" i="17"/>
  <c r="FP372" i="17" s="1"/>
  <c r="FA349" i="17"/>
  <c r="FP349" i="17" s="1"/>
  <c r="BW349" i="17" s="1"/>
  <c r="FA326" i="17"/>
  <c r="FP326" i="17" s="1"/>
  <c r="FA303" i="17"/>
  <c r="FP303" i="17" s="1"/>
  <c r="BW303" i="17" s="1"/>
  <c r="FA280" i="17"/>
  <c r="FP280" i="17" s="1"/>
  <c r="BW280" i="17" s="1"/>
  <c r="FA257" i="17"/>
  <c r="FP257" i="17" s="1"/>
  <c r="BW257" i="17" s="1"/>
  <c r="FA233" i="17"/>
  <c r="FP233" i="17" s="1"/>
  <c r="BW233" i="17" s="1"/>
  <c r="FA210" i="17"/>
  <c r="FP210" i="17" s="1"/>
  <c r="FA187" i="17"/>
  <c r="FP187" i="17" s="1"/>
  <c r="FA164" i="17"/>
  <c r="FP164" i="17" s="1"/>
  <c r="FA141" i="17"/>
  <c r="FP141" i="17" s="1"/>
  <c r="FA118" i="17"/>
  <c r="FP118" i="17" s="1"/>
  <c r="BW118" i="17" s="1"/>
  <c r="FA95" i="17"/>
  <c r="FP95" i="17" s="1"/>
  <c r="FA72" i="17"/>
  <c r="FP72" i="17" s="1"/>
  <c r="FA49" i="17"/>
  <c r="FP49" i="17" s="1"/>
  <c r="FA26" i="17"/>
  <c r="FP26" i="17" s="1"/>
  <c r="FA509" i="17"/>
  <c r="FP509" i="17" s="1"/>
  <c r="FA486" i="17"/>
  <c r="FP486" i="17" s="1"/>
  <c r="FA463" i="17"/>
  <c r="FP463" i="17" s="1"/>
  <c r="FA440" i="17"/>
  <c r="FP440" i="17" s="1"/>
  <c r="FA417" i="17"/>
  <c r="FP417" i="17" s="1"/>
  <c r="FA394" i="17"/>
  <c r="FP394" i="17" s="1"/>
  <c r="BW394" i="17" s="1"/>
  <c r="FA371" i="17"/>
  <c r="FP371" i="17" s="1"/>
  <c r="FA348" i="17"/>
  <c r="FP348" i="17" s="1"/>
  <c r="BW348" i="17" s="1"/>
  <c r="FA325" i="17"/>
  <c r="FP325" i="17" s="1"/>
  <c r="BW325" i="17" s="1"/>
  <c r="FA302" i="17"/>
  <c r="FP302" i="17" s="1"/>
  <c r="BW302" i="17" s="1"/>
  <c r="FA279" i="17"/>
  <c r="FP279" i="17" s="1"/>
  <c r="BW279" i="17" s="1"/>
  <c r="FA255" i="17"/>
  <c r="FP255" i="17" s="1"/>
  <c r="BW255" i="17" s="1"/>
  <c r="FA232" i="17"/>
  <c r="FP232" i="17" s="1"/>
  <c r="BW232" i="17" s="1"/>
  <c r="FA209" i="17"/>
  <c r="FP209" i="17" s="1"/>
  <c r="FA186" i="17"/>
  <c r="FP186" i="17" s="1"/>
  <c r="FA163" i="17"/>
  <c r="FP163" i="17" s="1"/>
  <c r="BW163" i="17" s="1"/>
  <c r="FA140" i="17"/>
  <c r="FP140" i="17" s="1"/>
  <c r="FA117" i="17"/>
  <c r="FP117" i="17" s="1"/>
  <c r="FA94" i="17"/>
  <c r="FP94" i="17" s="1"/>
  <c r="FA71" i="17"/>
  <c r="FP71" i="17" s="1"/>
  <c r="BW71" i="17" s="1"/>
  <c r="FA48" i="17"/>
  <c r="FP48" i="17" s="1"/>
  <c r="FA25" i="17"/>
  <c r="FP25" i="17" s="1"/>
  <c r="FA508" i="17"/>
  <c r="FP508" i="17" s="1"/>
  <c r="FA485" i="17"/>
  <c r="FP485" i="17" s="1"/>
  <c r="FA462" i="17"/>
  <c r="FP462" i="17" s="1"/>
  <c r="FA439" i="17"/>
  <c r="FP439" i="17" s="1"/>
  <c r="FA416" i="17"/>
  <c r="FP416" i="17" s="1"/>
  <c r="FA393" i="17"/>
  <c r="FP393" i="17" s="1"/>
  <c r="FA370" i="17"/>
  <c r="FP370" i="17" s="1"/>
  <c r="FA347" i="17"/>
  <c r="FP347" i="17" s="1"/>
  <c r="BW347" i="17" s="1"/>
  <c r="FA324" i="17"/>
  <c r="FP324" i="17" s="1"/>
  <c r="FA301" i="17"/>
  <c r="FP301" i="17" s="1"/>
  <c r="BW301" i="17" s="1"/>
  <c r="FA277" i="17"/>
  <c r="FP277" i="17" s="1"/>
  <c r="BW277" i="17" s="1"/>
  <c r="FA254" i="17"/>
  <c r="FP254" i="17" s="1"/>
  <c r="BW254" i="17" s="1"/>
  <c r="FA231" i="17"/>
  <c r="FP231" i="17" s="1"/>
  <c r="BW231" i="17" s="1"/>
  <c r="FA208" i="17"/>
  <c r="FP208" i="17" s="1"/>
  <c r="FA185" i="17"/>
  <c r="FP185" i="17" s="1"/>
  <c r="FA162" i="17"/>
  <c r="FP162" i="17" s="1"/>
  <c r="FA139" i="17"/>
  <c r="FP139" i="17" s="1"/>
  <c r="FA116" i="17"/>
  <c r="FP116" i="17" s="1"/>
  <c r="FA93" i="17"/>
  <c r="FP93" i="17" s="1"/>
  <c r="BW93" i="17" s="1"/>
  <c r="FA70" i="17"/>
  <c r="FP70" i="17" s="1"/>
  <c r="BW70" i="17" s="1"/>
  <c r="FA47" i="17"/>
  <c r="FP47" i="17" s="1"/>
  <c r="FA24" i="17"/>
  <c r="FP24" i="17" s="1"/>
  <c r="FA507" i="17"/>
  <c r="FP507" i="17" s="1"/>
  <c r="FA484" i="17"/>
  <c r="FP484" i="17" s="1"/>
  <c r="FA461" i="17"/>
  <c r="FP461" i="17" s="1"/>
  <c r="FA438" i="17"/>
  <c r="FP438" i="17" s="1"/>
  <c r="FA415" i="17"/>
  <c r="FP415" i="17" s="1"/>
  <c r="BW415" i="17" s="1"/>
  <c r="FA392" i="17"/>
  <c r="FP392" i="17" s="1"/>
  <c r="FA369" i="17"/>
  <c r="FP369" i="17" s="1"/>
  <c r="FA346" i="17"/>
  <c r="FP346" i="17" s="1"/>
  <c r="BW346" i="17" s="1"/>
  <c r="FA323" i="17"/>
  <c r="FP323" i="17" s="1"/>
  <c r="BW323" i="17" s="1"/>
  <c r="FA299" i="17"/>
  <c r="FP299" i="17" s="1"/>
  <c r="BW299" i="17" s="1"/>
  <c r="FA276" i="17"/>
  <c r="FP276" i="17" s="1"/>
  <c r="BW276" i="17" s="1"/>
  <c r="FA253" i="17"/>
  <c r="FP253" i="17" s="1"/>
  <c r="BW253" i="17" s="1"/>
  <c r="FA230" i="17"/>
  <c r="FP230" i="17" s="1"/>
  <c r="BW230" i="17" s="1"/>
  <c r="FA207" i="17"/>
  <c r="FP207" i="17" s="1"/>
  <c r="FA184" i="17"/>
  <c r="FP184" i="17" s="1"/>
  <c r="BW184" i="17" s="1"/>
  <c r="FA161" i="17"/>
  <c r="FP161" i="17" s="1"/>
  <c r="FA138" i="17"/>
  <c r="FP138" i="17" s="1"/>
  <c r="FA115" i="17"/>
  <c r="FP115" i="17" s="1"/>
  <c r="FA92" i="17"/>
  <c r="FP92" i="17" s="1"/>
  <c r="FA69" i="17"/>
  <c r="FP69" i="17" s="1"/>
  <c r="FA46" i="17"/>
  <c r="FP46" i="17" s="1"/>
  <c r="FA23" i="17"/>
  <c r="FP23" i="17" s="1"/>
  <c r="FA496" i="17"/>
  <c r="FP496" i="17" s="1"/>
  <c r="FA473" i="17"/>
  <c r="FP473" i="17" s="1"/>
  <c r="FA450" i="17"/>
  <c r="FP450" i="17" s="1"/>
  <c r="BW450" i="17" s="1"/>
  <c r="FA427" i="17"/>
  <c r="FP427" i="17" s="1"/>
  <c r="BW427" i="17" s="1"/>
  <c r="FA404" i="17"/>
  <c r="FP404" i="17" s="1"/>
  <c r="BW404" i="17" s="1"/>
  <c r="FA381" i="17"/>
  <c r="FP381" i="17" s="1"/>
  <c r="BW381" i="17" s="1"/>
  <c r="FA358" i="17"/>
  <c r="FP358" i="17" s="1"/>
  <c r="FA335" i="17"/>
  <c r="FP335" i="17" s="1"/>
  <c r="BW335" i="17" s="1"/>
  <c r="FA312" i="17"/>
  <c r="FP312" i="17" s="1"/>
  <c r="BW312" i="17" s="1"/>
  <c r="FA289" i="17"/>
  <c r="FP289" i="17" s="1"/>
  <c r="BW289" i="17" s="1"/>
  <c r="FA266" i="17"/>
  <c r="FP266" i="17" s="1"/>
  <c r="BW266" i="17" s="1"/>
  <c r="FA243" i="17"/>
  <c r="FP243" i="17" s="1"/>
  <c r="BW243" i="17" s="1"/>
  <c r="FA220" i="17"/>
  <c r="FP220" i="17" s="1"/>
  <c r="BW220" i="17" s="1"/>
  <c r="FA197" i="17"/>
  <c r="FP197" i="17" s="1"/>
  <c r="FA174" i="17"/>
  <c r="FP174" i="17" s="1"/>
  <c r="FA151" i="17"/>
  <c r="FP151" i="17" s="1"/>
  <c r="FA128" i="17"/>
  <c r="FP128" i="17" s="1"/>
  <c r="FA105" i="17"/>
  <c r="FP105" i="17" s="1"/>
  <c r="FA82" i="17"/>
  <c r="FP82" i="17" s="1"/>
  <c r="FA59" i="17"/>
  <c r="FP59" i="17" s="1"/>
  <c r="FA35" i="17"/>
  <c r="FP35" i="17" s="1"/>
  <c r="FA12" i="17"/>
  <c r="FP12" i="17" s="1"/>
  <c r="FA495" i="17"/>
  <c r="FP495" i="17" s="1"/>
  <c r="FA472" i="17"/>
  <c r="FP472" i="17" s="1"/>
  <c r="FA449" i="17"/>
  <c r="FP449" i="17" s="1"/>
  <c r="FA426" i="17"/>
  <c r="FP426" i="17" s="1"/>
  <c r="FA403" i="17"/>
  <c r="FP403" i="17" s="1"/>
  <c r="FA380" i="17"/>
  <c r="FP380" i="17" s="1"/>
  <c r="BW380" i="17" s="1"/>
  <c r="FA357" i="17"/>
  <c r="FP357" i="17" s="1"/>
  <c r="FA334" i="17"/>
  <c r="FP334" i="17" s="1"/>
  <c r="FA311" i="17"/>
  <c r="FP311" i="17" s="1"/>
  <c r="FA288" i="17"/>
  <c r="FP288" i="17" s="1"/>
  <c r="BW288" i="17" s="1"/>
  <c r="FA265" i="17"/>
  <c r="FP265" i="17" s="1"/>
  <c r="BW265" i="17" s="1"/>
  <c r="FA242" i="17"/>
  <c r="FP242" i="17" s="1"/>
  <c r="BW242" i="17" s="1"/>
  <c r="FA219" i="17"/>
  <c r="FP219" i="17" s="1"/>
  <c r="BW219" i="17" s="1"/>
  <c r="FA196" i="17"/>
  <c r="FP196" i="17" s="1"/>
  <c r="FA173" i="17"/>
  <c r="FP173" i="17" s="1"/>
  <c r="BW173" i="17" s="1"/>
  <c r="FA150" i="17"/>
  <c r="FP150" i="17" s="1"/>
  <c r="FA127" i="17"/>
  <c r="FP127" i="17" s="1"/>
  <c r="FA104" i="17"/>
  <c r="FP104" i="17" s="1"/>
  <c r="FA81" i="17"/>
  <c r="FP81" i="17" s="1"/>
  <c r="BW81" i="17" s="1"/>
  <c r="FA57" i="17"/>
  <c r="FP57" i="17" s="1"/>
  <c r="BW57" i="17" s="1"/>
  <c r="FA34" i="17"/>
  <c r="FP34" i="17" s="1"/>
  <c r="FA483" i="17"/>
  <c r="FP483" i="17" s="1"/>
  <c r="FA448" i="17"/>
  <c r="FP448" i="17" s="1"/>
  <c r="BW448" i="17" s="1"/>
  <c r="FA408" i="17"/>
  <c r="FP408" i="17" s="1"/>
  <c r="FA367" i="17"/>
  <c r="FP367" i="17" s="1"/>
  <c r="FA332" i="17"/>
  <c r="FP332" i="17" s="1"/>
  <c r="FA292" i="17"/>
  <c r="FP292" i="17" s="1"/>
  <c r="BW292" i="17" s="1"/>
  <c r="FA250" i="17"/>
  <c r="FP250" i="17" s="1"/>
  <c r="FA216" i="17"/>
  <c r="FP216" i="17" s="1"/>
  <c r="FA176" i="17"/>
  <c r="FP176" i="17" s="1"/>
  <c r="BW176" i="17" s="1"/>
  <c r="FA134" i="17"/>
  <c r="FP134" i="17" s="1"/>
  <c r="BW134" i="17" s="1"/>
  <c r="FA99" i="17"/>
  <c r="FP99" i="17" s="1"/>
  <c r="BW99" i="17" s="1"/>
  <c r="FA60" i="17"/>
  <c r="FP60" i="17" s="1"/>
  <c r="BW60" i="17" s="1"/>
  <c r="FA18" i="17"/>
  <c r="FP18" i="17" s="1"/>
  <c r="BW18" i="17" s="1"/>
  <c r="FA481" i="17"/>
  <c r="FP481" i="17" s="1"/>
  <c r="BW481" i="17" s="1"/>
  <c r="FA446" i="17"/>
  <c r="FP446" i="17" s="1"/>
  <c r="BW446" i="17" s="1"/>
  <c r="FA406" i="17"/>
  <c r="FP406" i="17" s="1"/>
  <c r="FA330" i="17"/>
  <c r="FP330" i="17" s="1"/>
  <c r="BW330" i="17" s="1"/>
  <c r="FA290" i="17"/>
  <c r="FP290" i="17" s="1"/>
  <c r="FA248" i="17"/>
  <c r="FP248" i="17" s="1"/>
  <c r="FA172" i="17"/>
  <c r="FP172" i="17" s="1"/>
  <c r="FA132" i="17"/>
  <c r="FP132" i="17" s="1"/>
  <c r="FA55" i="17"/>
  <c r="FP55" i="17" s="1"/>
  <c r="FA16" i="17"/>
  <c r="FP16" i="17" s="1"/>
  <c r="FA469" i="17"/>
  <c r="FP469" i="17" s="1"/>
  <c r="FA155" i="17"/>
  <c r="FP155" i="17" s="1"/>
  <c r="FA482" i="17"/>
  <c r="FP482" i="17" s="1"/>
  <c r="FA447" i="17"/>
  <c r="FP447" i="17" s="1"/>
  <c r="BW447" i="17" s="1"/>
  <c r="FA407" i="17"/>
  <c r="FP407" i="17" s="1"/>
  <c r="FA365" i="17"/>
  <c r="FP365" i="17" s="1"/>
  <c r="FA331" i="17"/>
  <c r="FP331" i="17" s="1"/>
  <c r="FA291" i="17"/>
  <c r="FP291" i="17" s="1"/>
  <c r="BW291" i="17" s="1"/>
  <c r="FA249" i="17"/>
  <c r="FP249" i="17" s="1"/>
  <c r="BW249" i="17" s="1"/>
  <c r="FA215" i="17"/>
  <c r="FP215" i="17" s="1"/>
  <c r="BW215" i="17" s="1"/>
  <c r="FA175" i="17"/>
  <c r="FP175" i="17" s="1"/>
  <c r="BW175" i="17" s="1"/>
  <c r="FA133" i="17"/>
  <c r="FP133" i="17" s="1"/>
  <c r="BW133" i="17" s="1"/>
  <c r="FA91" i="17"/>
  <c r="FP91" i="17" s="1"/>
  <c r="BW91" i="17" s="1"/>
  <c r="FA56" i="17"/>
  <c r="FP56" i="17" s="1"/>
  <c r="FA17" i="17"/>
  <c r="FP17" i="17" s="1"/>
  <c r="BW17" i="17" s="1"/>
  <c r="FA364" i="17"/>
  <c r="FP364" i="17" s="1"/>
  <c r="FA206" i="17"/>
  <c r="FP206" i="17" s="1"/>
  <c r="FA90" i="17"/>
  <c r="FP90" i="17" s="1"/>
  <c r="FA480" i="17"/>
  <c r="FP480" i="17" s="1"/>
  <c r="BW480" i="17" s="1"/>
  <c r="FA445" i="17"/>
  <c r="FP445" i="17" s="1"/>
  <c r="FA405" i="17"/>
  <c r="FP405" i="17" s="1"/>
  <c r="FA363" i="17"/>
  <c r="FP363" i="17" s="1"/>
  <c r="FA321" i="17"/>
  <c r="FP321" i="17" s="1"/>
  <c r="FA287" i="17"/>
  <c r="FP287" i="17" s="1"/>
  <c r="FA247" i="17"/>
  <c r="FP247" i="17" s="1"/>
  <c r="BW247" i="17" s="1"/>
  <c r="FA205" i="17"/>
  <c r="FP205" i="17" s="1"/>
  <c r="FA171" i="17"/>
  <c r="FP171" i="17" s="1"/>
  <c r="BW171" i="17" s="1"/>
  <c r="FA131" i="17"/>
  <c r="FP131" i="17" s="1"/>
  <c r="BW131" i="17" s="1"/>
  <c r="FA89" i="17"/>
  <c r="FP89" i="17" s="1"/>
  <c r="FA54" i="17"/>
  <c r="FP54" i="17" s="1"/>
  <c r="BW54" i="17" s="1"/>
  <c r="FA15" i="17"/>
  <c r="FP15" i="17" s="1"/>
  <c r="BW15" i="17" s="1"/>
  <c r="FA479" i="17"/>
  <c r="FP479" i="17" s="1"/>
  <c r="FA437" i="17"/>
  <c r="FP437" i="17" s="1"/>
  <c r="FA402" i="17"/>
  <c r="FP402" i="17" s="1"/>
  <c r="BW402" i="17" s="1"/>
  <c r="FA362" i="17"/>
  <c r="FP362" i="17" s="1"/>
  <c r="BW362" i="17" s="1"/>
  <c r="FA320" i="17"/>
  <c r="FP320" i="17" s="1"/>
  <c r="FA286" i="17"/>
  <c r="FP286" i="17" s="1"/>
  <c r="FA246" i="17"/>
  <c r="FP246" i="17" s="1"/>
  <c r="BW246" i="17" s="1"/>
  <c r="FA204" i="17"/>
  <c r="FP204" i="17" s="1"/>
  <c r="FA170" i="17"/>
  <c r="FP170" i="17" s="1"/>
  <c r="BW170" i="17" s="1"/>
  <c r="FA130" i="17"/>
  <c r="FP130" i="17" s="1"/>
  <c r="FA88" i="17"/>
  <c r="FP88" i="17" s="1"/>
  <c r="FA53" i="17"/>
  <c r="FP53" i="17" s="1"/>
  <c r="FA13" i="17"/>
  <c r="FP13" i="17" s="1"/>
  <c r="FA478" i="17"/>
  <c r="FP478" i="17" s="1"/>
  <c r="FA436" i="17"/>
  <c r="FP436" i="17" s="1"/>
  <c r="FA401" i="17"/>
  <c r="FP401" i="17" s="1"/>
  <c r="FA361" i="17"/>
  <c r="FP361" i="17" s="1"/>
  <c r="FA319" i="17"/>
  <c r="FP319" i="17" s="1"/>
  <c r="FA285" i="17"/>
  <c r="FP285" i="17" s="1"/>
  <c r="BW285" i="17" s="1"/>
  <c r="FA245" i="17"/>
  <c r="FP245" i="17" s="1"/>
  <c r="FA203" i="17"/>
  <c r="FP203" i="17" s="1"/>
  <c r="FA169" i="17"/>
  <c r="FP169" i="17" s="1"/>
  <c r="FA129" i="17"/>
  <c r="FP129" i="17" s="1"/>
  <c r="BW129" i="17" s="1"/>
  <c r="FA87" i="17"/>
  <c r="FP87" i="17" s="1"/>
  <c r="BW87" i="17" s="1"/>
  <c r="FA45" i="17"/>
  <c r="FP45" i="17" s="1"/>
  <c r="BW45" i="17" s="1"/>
  <c r="FA506" i="17"/>
  <c r="FP506" i="17" s="1"/>
  <c r="BW506" i="17" s="1"/>
  <c r="FA315" i="17"/>
  <c r="FP315" i="17" s="1"/>
  <c r="FA83" i="17"/>
  <c r="FP83" i="17" s="1"/>
  <c r="FA238" i="17"/>
  <c r="FP238" i="17" s="1"/>
  <c r="FA504" i="17"/>
  <c r="FP504" i="17" s="1"/>
  <c r="FA387" i="17"/>
  <c r="FP387" i="17" s="1"/>
  <c r="FA313" i="17"/>
  <c r="FP313" i="17" s="1"/>
  <c r="FA229" i="17"/>
  <c r="FP229" i="17" s="1"/>
  <c r="FA113" i="17"/>
  <c r="FP113" i="17" s="1"/>
  <c r="FA477" i="17"/>
  <c r="FP477" i="17" s="1"/>
  <c r="FA435" i="17"/>
  <c r="FP435" i="17" s="1"/>
  <c r="FA400" i="17"/>
  <c r="FP400" i="17" s="1"/>
  <c r="FA360" i="17"/>
  <c r="FP360" i="17" s="1"/>
  <c r="FA318" i="17"/>
  <c r="FP318" i="17" s="1"/>
  <c r="FA284" i="17"/>
  <c r="FP284" i="17" s="1"/>
  <c r="FA244" i="17"/>
  <c r="FP244" i="17" s="1"/>
  <c r="BW244" i="17" s="1"/>
  <c r="FA202" i="17"/>
  <c r="FP202" i="17" s="1"/>
  <c r="FA160" i="17"/>
  <c r="FP160" i="17" s="1"/>
  <c r="BW160" i="17" s="1"/>
  <c r="FA126" i="17"/>
  <c r="FP126" i="17" s="1"/>
  <c r="BW126" i="17" s="1"/>
  <c r="FA86" i="17"/>
  <c r="FP86" i="17" s="1"/>
  <c r="BW86" i="17" s="1"/>
  <c r="FA44" i="17"/>
  <c r="FP44" i="17" s="1"/>
  <c r="BW44" i="17" s="1"/>
  <c r="FA158" i="17"/>
  <c r="FP158" i="17" s="1"/>
  <c r="BW158" i="17" s="1"/>
  <c r="FA431" i="17"/>
  <c r="FP431" i="17" s="1"/>
  <c r="BW431" i="17" s="1"/>
  <c r="FA273" i="17"/>
  <c r="FP273" i="17" s="1"/>
  <c r="FA41" i="17"/>
  <c r="FP41" i="17" s="1"/>
  <c r="FA314" i="17"/>
  <c r="FP314" i="17" s="1"/>
  <c r="FA79" i="17"/>
  <c r="FP79" i="17" s="1"/>
  <c r="FA429" i="17"/>
  <c r="FP429" i="17" s="1"/>
  <c r="FA195" i="17"/>
  <c r="FP195" i="17" s="1"/>
  <c r="FA475" i="17"/>
  <c r="FP475" i="17" s="1"/>
  <c r="FA434" i="17"/>
  <c r="FP434" i="17" s="1"/>
  <c r="FA399" i="17"/>
  <c r="FP399" i="17" s="1"/>
  <c r="FA359" i="17"/>
  <c r="FP359" i="17" s="1"/>
  <c r="FA317" i="17"/>
  <c r="FP317" i="17" s="1"/>
  <c r="FA275" i="17"/>
  <c r="FP275" i="17" s="1"/>
  <c r="FA241" i="17"/>
  <c r="FP241" i="17" s="1"/>
  <c r="FA201" i="17"/>
  <c r="FP201" i="17" s="1"/>
  <c r="BW201" i="17" s="1"/>
  <c r="FA159" i="17"/>
  <c r="FP159" i="17" s="1"/>
  <c r="FA125" i="17"/>
  <c r="FP125" i="17" s="1"/>
  <c r="BW125" i="17" s="1"/>
  <c r="FA85" i="17"/>
  <c r="FP85" i="17" s="1"/>
  <c r="FA43" i="17"/>
  <c r="FP43" i="17" s="1"/>
  <c r="BW43" i="17" s="1"/>
  <c r="FA390" i="17"/>
  <c r="FP390" i="17" s="1"/>
  <c r="BW390" i="17" s="1"/>
  <c r="FA199" i="17"/>
  <c r="FP199" i="17" s="1"/>
  <c r="BW199" i="17" s="1"/>
  <c r="FA470" i="17"/>
  <c r="FP470" i="17" s="1"/>
  <c r="BW470" i="17" s="1"/>
  <c r="FA354" i="17"/>
  <c r="FP354" i="17" s="1"/>
  <c r="BW354" i="17" s="1"/>
  <c r="FA198" i="17"/>
  <c r="FP198" i="17" s="1"/>
  <c r="FA114" i="17"/>
  <c r="FP114" i="17" s="1"/>
  <c r="BW114" i="17" s="1"/>
  <c r="FA353" i="17"/>
  <c r="FP353" i="17" s="1"/>
  <c r="FA78" i="17"/>
  <c r="FP78" i="17" s="1"/>
  <c r="FA474" i="17"/>
  <c r="FP474" i="17" s="1"/>
  <c r="FA433" i="17"/>
  <c r="FP433" i="17" s="1"/>
  <c r="BW433" i="17" s="1"/>
  <c r="FA391" i="17"/>
  <c r="FP391" i="17" s="1"/>
  <c r="FA356" i="17"/>
  <c r="FP356" i="17" s="1"/>
  <c r="FA316" i="17"/>
  <c r="FP316" i="17" s="1"/>
  <c r="FA274" i="17"/>
  <c r="FP274" i="17" s="1"/>
  <c r="FA240" i="17"/>
  <c r="FP240" i="17" s="1"/>
  <c r="FA200" i="17"/>
  <c r="FP200" i="17" s="1"/>
  <c r="FA123" i="17"/>
  <c r="FP123" i="17" s="1"/>
  <c r="FA84" i="17"/>
  <c r="FP84" i="17" s="1"/>
  <c r="BW84" i="17" s="1"/>
  <c r="FA42" i="17"/>
  <c r="FP42" i="17" s="1"/>
  <c r="BW42" i="17" s="1"/>
  <c r="FA471" i="17"/>
  <c r="FP471" i="17" s="1"/>
  <c r="FA355" i="17"/>
  <c r="FP355" i="17" s="1"/>
  <c r="FA239" i="17"/>
  <c r="FP239" i="17" s="1"/>
  <c r="FA157" i="17"/>
  <c r="FP157" i="17" s="1"/>
  <c r="BW157" i="17" s="1"/>
  <c r="FA122" i="17"/>
  <c r="FP122" i="17" s="1"/>
  <c r="FA505" i="17"/>
  <c r="FP505" i="17" s="1"/>
  <c r="BW505" i="17" s="1"/>
  <c r="FA430" i="17"/>
  <c r="FP430" i="17" s="1"/>
  <c r="FA389" i="17"/>
  <c r="FP389" i="17" s="1"/>
  <c r="FA272" i="17"/>
  <c r="FP272" i="17" s="1"/>
  <c r="FA156" i="17"/>
  <c r="FP156" i="17" s="1"/>
  <c r="FA40" i="17"/>
  <c r="FP40" i="17" s="1"/>
  <c r="FA271" i="17"/>
  <c r="FP271" i="17" s="1"/>
  <c r="FA39" i="17"/>
  <c r="FP39" i="17" s="1"/>
  <c r="FA459" i="17"/>
  <c r="FP459" i="17" s="1"/>
  <c r="FA382" i="17"/>
  <c r="FP382" i="17" s="1"/>
  <c r="FA296" i="17"/>
  <c r="FP296" i="17" s="1"/>
  <c r="FA218" i="17"/>
  <c r="FP218" i="17" s="1"/>
  <c r="FA112" i="17"/>
  <c r="FP112" i="17" s="1"/>
  <c r="BW112" i="17" s="1"/>
  <c r="FA33" i="17"/>
  <c r="FP33" i="17" s="1"/>
  <c r="FA458" i="17"/>
  <c r="FP458" i="17" s="1"/>
  <c r="FA379" i="17"/>
  <c r="FP379" i="17" s="1"/>
  <c r="BW379" i="17" s="1"/>
  <c r="FA295" i="17"/>
  <c r="FP295" i="17" s="1"/>
  <c r="BW295" i="17" s="1"/>
  <c r="FA111" i="17"/>
  <c r="FP111" i="17" s="1"/>
  <c r="BW111" i="17" s="1"/>
  <c r="FA32" i="17"/>
  <c r="FP32" i="17" s="1"/>
  <c r="FA110" i="17"/>
  <c r="FP110" i="17" s="1"/>
  <c r="BW110" i="17" s="1"/>
  <c r="FA377" i="17"/>
  <c r="FP377" i="17" s="1"/>
  <c r="BW377" i="17" s="1"/>
  <c r="FA193" i="17"/>
  <c r="FP193" i="17" s="1"/>
  <c r="FA109" i="17"/>
  <c r="FP109" i="17" s="1"/>
  <c r="BW109" i="17" s="1"/>
  <c r="FA30" i="17"/>
  <c r="FP30" i="17" s="1"/>
  <c r="BW30" i="17" s="1"/>
  <c r="FA453" i="17"/>
  <c r="FP453" i="17" s="1"/>
  <c r="BW453" i="17" s="1"/>
  <c r="FA368" i="17"/>
  <c r="FP368" i="17" s="1"/>
  <c r="FA183" i="17"/>
  <c r="FP183" i="17" s="1"/>
  <c r="BW183" i="17" s="1"/>
  <c r="FA21" i="17"/>
  <c r="FP21" i="17" s="1"/>
  <c r="FA342" i="17"/>
  <c r="FP342" i="17" s="1"/>
  <c r="FA264" i="17"/>
  <c r="FP264" i="17" s="1"/>
  <c r="FA101" i="17"/>
  <c r="FP101" i="17" s="1"/>
  <c r="FA425" i="17"/>
  <c r="FP425" i="17" s="1"/>
  <c r="FA179" i="17"/>
  <c r="FP179" i="17" s="1"/>
  <c r="FA424" i="17"/>
  <c r="FP424" i="17" s="1"/>
  <c r="FA262" i="17"/>
  <c r="FP262" i="17" s="1"/>
  <c r="FA77" i="17"/>
  <c r="FP77" i="17" s="1"/>
  <c r="FA337" i="17"/>
  <c r="FP337" i="17" s="1"/>
  <c r="BW337" i="17" s="1"/>
  <c r="FA153" i="17"/>
  <c r="FP153" i="17" s="1"/>
  <c r="BW153" i="17" s="1"/>
  <c r="FA499" i="17"/>
  <c r="FP499" i="17" s="1"/>
  <c r="FA152" i="17"/>
  <c r="FP152" i="17" s="1"/>
  <c r="FA149" i="17"/>
  <c r="FP149" i="17" s="1"/>
  <c r="FA411" i="17"/>
  <c r="FP411" i="17" s="1"/>
  <c r="BW411" i="17" s="1"/>
  <c r="FA226" i="17"/>
  <c r="FP226" i="17" s="1"/>
  <c r="BW226" i="17" s="1"/>
  <c r="FA64" i="17"/>
  <c r="FP64" i="17" s="1"/>
  <c r="BW64" i="17" s="1"/>
  <c r="FA386" i="17"/>
  <c r="FP386" i="17" s="1"/>
  <c r="BW386" i="17" s="1"/>
  <c r="FA222" i="17"/>
  <c r="FP222" i="17" s="1"/>
  <c r="BW222" i="17" s="1"/>
  <c r="FA217" i="17"/>
  <c r="FP217" i="17" s="1"/>
  <c r="FA293" i="17"/>
  <c r="FP293" i="17" s="1"/>
  <c r="FA67" i="17"/>
  <c r="FP67" i="17" s="1"/>
  <c r="BW67" i="17" s="1"/>
  <c r="FA457" i="17"/>
  <c r="FP457" i="17" s="1"/>
  <c r="FA378" i="17"/>
  <c r="FP378" i="17" s="1"/>
  <c r="FA294" i="17"/>
  <c r="FP294" i="17" s="1"/>
  <c r="FA194" i="17"/>
  <c r="FP194" i="17" s="1"/>
  <c r="FA31" i="17"/>
  <c r="FP31" i="17" s="1"/>
  <c r="FA269" i="17"/>
  <c r="FP269" i="17" s="1"/>
  <c r="FA100" i="17"/>
  <c r="FP100" i="17" s="1"/>
  <c r="FA497" i="17"/>
  <c r="FP497" i="17" s="1"/>
  <c r="FA308" i="17"/>
  <c r="FP308" i="17" s="1"/>
  <c r="FA456" i="17"/>
  <c r="FP456" i="17" s="1"/>
  <c r="FA225" i="17"/>
  <c r="FP225" i="17" s="1"/>
  <c r="FA455" i="17"/>
  <c r="FP455" i="17" s="1"/>
  <c r="FA376" i="17"/>
  <c r="FP376" i="17" s="1"/>
  <c r="FA270" i="17"/>
  <c r="FP270" i="17" s="1"/>
  <c r="BW270" i="17" s="1"/>
  <c r="FA192" i="17"/>
  <c r="FP192" i="17" s="1"/>
  <c r="BW192" i="17" s="1"/>
  <c r="FA108" i="17"/>
  <c r="FP108" i="17" s="1"/>
  <c r="BW108" i="17" s="1"/>
  <c r="FA22" i="17"/>
  <c r="FP22" i="17" s="1"/>
  <c r="BW22" i="17" s="1"/>
  <c r="FA107" i="17"/>
  <c r="FP107" i="17" s="1"/>
  <c r="BW107" i="17" s="1"/>
  <c r="FA451" i="17"/>
  <c r="FP451" i="17" s="1"/>
  <c r="BW451" i="17" s="1"/>
  <c r="FA263" i="17"/>
  <c r="FP263" i="17" s="1"/>
  <c r="FA492" i="17"/>
  <c r="FP492" i="17" s="1"/>
  <c r="FA491" i="17"/>
  <c r="FP491" i="17" s="1"/>
  <c r="FA383" i="17"/>
  <c r="FP383" i="17" s="1"/>
  <c r="FA452" i="17"/>
  <c r="FP452" i="17" s="1"/>
  <c r="FA345" i="17"/>
  <c r="FP345" i="17" s="1"/>
  <c r="FA268" i="17"/>
  <c r="FP268" i="17" s="1"/>
  <c r="FA182" i="17"/>
  <c r="FP182" i="17" s="1"/>
  <c r="FA106" i="17"/>
  <c r="FP106" i="17" s="1"/>
  <c r="FA20" i="17"/>
  <c r="FP20" i="17" s="1"/>
  <c r="FA343" i="17"/>
  <c r="FP343" i="17" s="1"/>
  <c r="FA267" i="17"/>
  <c r="FP267" i="17" s="1"/>
  <c r="FA181" i="17"/>
  <c r="FP181" i="17" s="1"/>
  <c r="BW181" i="17" s="1"/>
  <c r="FA103" i="17"/>
  <c r="FP103" i="17" s="1"/>
  <c r="FA19" i="17"/>
  <c r="FP19" i="17" s="1"/>
  <c r="BW19" i="17" s="1"/>
  <c r="FA428" i="17"/>
  <c r="FP428" i="17" s="1"/>
  <c r="BW428" i="17" s="1"/>
  <c r="FA180" i="17"/>
  <c r="FP180" i="17" s="1"/>
  <c r="BW180" i="17" s="1"/>
  <c r="FA341" i="17"/>
  <c r="FP341" i="17" s="1"/>
  <c r="BW341" i="17" s="1"/>
  <c r="FA503" i="17"/>
  <c r="FP503" i="17" s="1"/>
  <c r="FA340" i="17"/>
  <c r="FP340" i="17" s="1"/>
  <c r="BW340" i="17" s="1"/>
  <c r="FA178" i="17"/>
  <c r="FP178" i="17" s="1"/>
  <c r="BW178" i="17" s="1"/>
  <c r="FA414" i="17"/>
  <c r="FP414" i="17" s="1"/>
  <c r="BW414" i="17" s="1"/>
  <c r="FA251" i="17"/>
  <c r="FP251" i="17" s="1"/>
  <c r="FA228" i="17"/>
  <c r="FP228" i="17" s="1"/>
  <c r="BW228" i="17" s="1"/>
  <c r="FA333" i="17"/>
  <c r="FP333" i="17" s="1"/>
  <c r="FA227" i="17"/>
  <c r="FP227" i="17" s="1"/>
  <c r="FA65" i="17"/>
  <c r="FP65" i="17" s="1"/>
  <c r="FA147" i="17"/>
  <c r="FP147" i="17" s="1"/>
  <c r="FA145" i="17"/>
  <c r="FP145" i="17" s="1"/>
  <c r="BW145" i="17" s="1"/>
  <c r="FA298" i="17"/>
  <c r="FP298" i="17" s="1"/>
  <c r="BW298" i="17" s="1"/>
  <c r="FA221" i="17"/>
  <c r="FP221" i="17" s="1"/>
  <c r="FA61" i="17"/>
  <c r="FP61" i="17" s="1"/>
  <c r="FA38" i="17"/>
  <c r="FP38" i="17" s="1"/>
  <c r="FA310" i="17"/>
  <c r="FP310" i="17" s="1"/>
  <c r="FA409" i="17"/>
  <c r="FP409" i="17" s="1"/>
  <c r="FA62" i="17"/>
  <c r="FP62" i="17" s="1"/>
  <c r="FA307" i="17"/>
  <c r="FP307" i="17" s="1"/>
  <c r="FA137" i="17"/>
  <c r="FP137" i="17" s="1"/>
  <c r="FA468" i="17"/>
  <c r="FP468" i="17" s="1"/>
  <c r="FA136" i="17"/>
  <c r="FP136" i="17" s="1"/>
  <c r="BW136" i="17" s="1"/>
  <c r="FA297" i="17"/>
  <c r="FP297" i="17" s="1"/>
  <c r="BW297" i="17" s="1"/>
  <c r="FA502" i="17"/>
  <c r="FP502" i="17" s="1"/>
  <c r="BW502" i="17" s="1"/>
  <c r="FA423" i="17"/>
  <c r="FP423" i="17" s="1"/>
  <c r="BW423" i="17" s="1"/>
  <c r="FA339" i="17"/>
  <c r="FP339" i="17" s="1"/>
  <c r="BW339" i="17" s="1"/>
  <c r="FA261" i="17"/>
  <c r="FP261" i="17" s="1"/>
  <c r="FA177" i="17"/>
  <c r="FP177" i="17" s="1"/>
  <c r="FA76" i="17"/>
  <c r="FP76" i="17" s="1"/>
  <c r="FA501" i="17"/>
  <c r="FP501" i="17" s="1"/>
  <c r="FA422" i="17"/>
  <c r="FP422" i="17" s="1"/>
  <c r="FA338" i="17"/>
  <c r="FP338" i="17" s="1"/>
  <c r="BW338" i="17" s="1"/>
  <c r="FA252" i="17"/>
  <c r="FP252" i="17" s="1"/>
  <c r="FA154" i="17"/>
  <c r="FP154" i="17" s="1"/>
  <c r="FA68" i="17"/>
  <c r="FP68" i="17" s="1"/>
  <c r="FA500" i="17"/>
  <c r="FP500" i="17" s="1"/>
  <c r="FA336" i="17"/>
  <c r="FP336" i="17" s="1"/>
  <c r="BW336" i="17" s="1"/>
  <c r="FA412" i="17"/>
  <c r="FP412" i="17" s="1"/>
  <c r="BW412" i="17" s="1"/>
  <c r="FA494" i="17"/>
  <c r="FP494" i="17" s="1"/>
  <c r="BW494" i="17" s="1"/>
  <c r="FA148" i="17"/>
  <c r="FP148" i="17" s="1"/>
  <c r="BW148" i="17" s="1"/>
  <c r="FA493" i="17"/>
  <c r="FP493" i="17" s="1"/>
  <c r="BW493" i="17" s="1"/>
  <c r="FA309" i="17"/>
  <c r="FP309" i="17" s="1"/>
  <c r="FA63" i="17"/>
  <c r="FP63" i="17" s="1"/>
  <c r="BW63" i="17" s="1"/>
  <c r="FA224" i="17"/>
  <c r="FP224" i="17" s="1"/>
  <c r="BW224" i="17" s="1"/>
  <c r="FA385" i="17"/>
  <c r="FP385" i="17" s="1"/>
  <c r="BW385" i="17" s="1"/>
  <c r="FA223" i="17"/>
  <c r="FP223" i="17" s="1"/>
  <c r="BW223" i="17" s="1"/>
  <c r="FA384" i="17"/>
  <c r="FP384" i="17" s="1"/>
  <c r="BW384" i="17" s="1"/>
  <c r="FA460" i="17"/>
  <c r="FP460" i="17" s="1"/>
  <c r="BW460" i="17" s="1"/>
  <c r="FA37" i="17"/>
  <c r="FP37" i="17" s="1"/>
  <c r="FA413" i="17"/>
  <c r="FP413" i="17" s="1"/>
  <c r="BW413" i="17" s="1"/>
  <c r="FA66" i="17"/>
  <c r="FP66" i="17" s="1"/>
  <c r="FA135" i="17"/>
  <c r="FP135" i="17" s="1"/>
  <c r="FH152" i="17"/>
  <c r="FH234" i="17"/>
  <c r="FH191" i="17"/>
  <c r="FH17" i="17"/>
  <c r="FH444" i="17"/>
  <c r="FH221" i="17"/>
  <c r="FH330" i="17"/>
  <c r="FH112" i="17"/>
  <c r="FH408" i="17"/>
  <c r="FH358" i="17"/>
  <c r="BO358" i="17" s="1"/>
  <c r="FH139" i="17"/>
  <c r="FH26" i="17"/>
  <c r="BO26" i="17" s="1"/>
  <c r="FH108" i="17"/>
  <c r="FH59" i="17"/>
  <c r="BO59" i="17" s="1"/>
  <c r="FH391" i="17"/>
  <c r="BO391" i="17" s="1"/>
  <c r="FH289" i="17"/>
  <c r="FH203" i="17"/>
  <c r="BO203" i="17" s="1"/>
  <c r="FH437" i="17"/>
  <c r="BO437" i="17" s="1"/>
  <c r="FH161" i="17"/>
  <c r="FH83" i="17"/>
  <c r="FH81" i="17"/>
  <c r="FH110" i="17"/>
  <c r="FH494" i="17"/>
  <c r="FH254" i="17"/>
  <c r="FH101" i="17"/>
  <c r="BO101" i="17" s="1"/>
  <c r="FH82" i="17"/>
  <c r="FH23" i="17"/>
  <c r="FH496" i="17"/>
  <c r="FH473" i="17"/>
  <c r="FH269" i="17"/>
  <c r="BO269" i="17" s="1"/>
  <c r="FH291" i="17"/>
  <c r="BO291" i="17" s="1"/>
  <c r="FH109" i="17"/>
  <c r="FH146" i="17"/>
  <c r="BO146" i="17" s="1"/>
  <c r="FH453" i="17"/>
  <c r="FH470" i="17"/>
  <c r="FH35" i="17"/>
  <c r="BO35" i="17" s="1"/>
  <c r="FH265" i="17"/>
  <c r="BO265" i="17" s="1"/>
  <c r="FH297" i="17"/>
  <c r="BO297" i="17" s="1"/>
  <c r="FH66" i="17"/>
  <c r="BO66" i="17" s="1"/>
  <c r="FH18" i="17"/>
  <c r="BO18" i="17" s="1"/>
  <c r="FH124" i="17"/>
  <c r="FH67" i="17"/>
  <c r="FH119" i="17"/>
  <c r="FH341" i="17"/>
  <c r="FH87" i="17"/>
  <c r="FH115" i="17"/>
  <c r="BO115" i="17" s="1"/>
  <c r="FH260" i="17"/>
  <c r="FH31" i="17"/>
  <c r="FH236" i="17"/>
  <c r="FH144" i="17"/>
  <c r="FH418" i="17"/>
  <c r="FH321" i="17"/>
  <c r="FH274" i="17"/>
  <c r="FH369" i="17"/>
  <c r="FH62" i="17"/>
  <c r="BO62" i="17" s="1"/>
  <c r="FH456" i="17"/>
  <c r="FH429" i="17"/>
  <c r="BO429" i="17" s="1"/>
  <c r="FH85" i="17"/>
  <c r="FH507" i="17"/>
  <c r="FH409" i="17"/>
  <c r="FH474" i="17"/>
  <c r="FH211" i="17"/>
  <c r="BO211" i="17" s="1"/>
  <c r="FH128" i="17"/>
  <c r="FH412" i="17"/>
  <c r="FH421" i="17"/>
  <c r="FH228" i="17"/>
  <c r="FH204" i="17"/>
  <c r="FH75" i="17"/>
  <c r="FH185" i="17"/>
  <c r="FH201" i="17"/>
  <c r="FH357" i="17"/>
  <c r="FH497" i="17"/>
  <c r="FH192" i="17"/>
  <c r="FH72" i="17"/>
  <c r="FH19" i="17"/>
  <c r="FH283" i="17"/>
  <c r="FH92" i="17"/>
  <c r="BO92" i="17" s="1"/>
  <c r="FH33" i="17"/>
  <c r="BO33" i="17" s="1"/>
  <c r="FH475" i="17"/>
  <c r="FH343" i="17"/>
  <c r="BO343" i="17" s="1"/>
  <c r="FH365" i="17"/>
  <c r="BO365" i="17" s="1"/>
  <c r="FH451" i="17"/>
  <c r="BO451" i="17" s="1"/>
  <c r="FH318" i="17"/>
  <c r="BO318" i="17" s="1"/>
  <c r="FH173" i="17"/>
  <c r="FH13" i="17"/>
  <c r="FH461" i="17"/>
  <c r="FH142" i="17"/>
  <c r="FH264" i="17"/>
  <c r="FH282" i="17"/>
  <c r="FH454" i="17"/>
  <c r="FH136" i="17"/>
  <c r="FH489" i="17"/>
  <c r="FH218" i="17"/>
  <c r="FH216" i="17"/>
  <c r="EV510" i="17"/>
  <c r="EV488" i="17"/>
  <c r="EV466" i="17"/>
  <c r="EV444" i="17"/>
  <c r="EV422" i="17"/>
  <c r="EV400" i="17"/>
  <c r="EV378" i="17"/>
  <c r="EV356" i="17"/>
  <c r="EV334" i="17"/>
  <c r="EV312" i="17"/>
  <c r="EV290" i="17"/>
  <c r="EV268" i="17"/>
  <c r="EV246" i="17"/>
  <c r="EV224" i="17"/>
  <c r="EV202" i="17"/>
  <c r="EV180" i="17"/>
  <c r="EV158" i="17"/>
  <c r="EV136" i="17"/>
  <c r="EV114" i="17"/>
  <c r="EV92" i="17"/>
  <c r="EV70" i="17"/>
  <c r="EV48" i="17"/>
  <c r="EV26" i="17"/>
  <c r="EV506" i="17"/>
  <c r="EV418" i="17"/>
  <c r="FK418" i="17" s="1"/>
  <c r="EV374" i="17"/>
  <c r="EV330" i="17"/>
  <c r="EV286" i="17"/>
  <c r="EV264" i="17"/>
  <c r="FK264" i="17" s="1"/>
  <c r="EV220" i="17"/>
  <c r="EV176" i="17"/>
  <c r="EV132" i="17"/>
  <c r="EV110" i="17"/>
  <c r="EV44" i="17"/>
  <c r="EV483" i="17"/>
  <c r="EV417" i="17"/>
  <c r="EV373" i="17"/>
  <c r="EV509" i="17"/>
  <c r="EV487" i="17"/>
  <c r="EV465" i="17"/>
  <c r="EV443" i="17"/>
  <c r="EV421" i="17"/>
  <c r="EV399" i="17"/>
  <c r="FK399" i="17" s="1"/>
  <c r="EV377" i="17"/>
  <c r="EV355" i="17"/>
  <c r="EV333" i="17"/>
  <c r="EV311" i="17"/>
  <c r="EV289" i="17"/>
  <c r="EV267" i="17"/>
  <c r="EV245" i="17"/>
  <c r="EV223" i="17"/>
  <c r="EV201" i="17"/>
  <c r="EV179" i="17"/>
  <c r="EV157" i="17"/>
  <c r="EV135" i="17"/>
  <c r="EV113" i="17"/>
  <c r="EV91" i="17"/>
  <c r="EV69" i="17"/>
  <c r="EV47" i="17"/>
  <c r="EV25" i="17"/>
  <c r="EV484" i="17"/>
  <c r="EV396" i="17"/>
  <c r="EV352" i="17"/>
  <c r="EV308" i="17"/>
  <c r="EV242" i="17"/>
  <c r="EV198" i="17"/>
  <c r="FK198" i="17" s="1"/>
  <c r="EV154" i="17"/>
  <c r="EV88" i="17"/>
  <c r="EV66" i="17"/>
  <c r="EV22" i="17"/>
  <c r="EV505" i="17"/>
  <c r="EV395" i="17"/>
  <c r="EV351" i="17"/>
  <c r="EV508" i="17"/>
  <c r="EV486" i="17"/>
  <c r="EV464" i="17"/>
  <c r="EV442" i="17"/>
  <c r="EV420" i="17"/>
  <c r="EV398" i="17"/>
  <c r="EV376" i="17"/>
  <c r="EV354" i="17"/>
  <c r="FK354" i="17" s="1"/>
  <c r="EV332" i="17"/>
  <c r="EV310" i="17"/>
  <c r="EV288" i="17"/>
  <c r="EV266" i="17"/>
  <c r="EV244" i="17"/>
  <c r="EV222" i="17"/>
  <c r="EV200" i="17"/>
  <c r="EV178" i="17"/>
  <c r="EV156" i="17"/>
  <c r="EV134" i="17"/>
  <c r="EV112" i="17"/>
  <c r="EV90" i="17"/>
  <c r="EV68" i="17"/>
  <c r="EV46" i="17"/>
  <c r="EV24" i="17"/>
  <c r="EV462" i="17"/>
  <c r="EV507" i="17"/>
  <c r="EV485" i="17"/>
  <c r="EV463" i="17"/>
  <c r="EV441" i="17"/>
  <c r="EV419" i="17"/>
  <c r="EV397" i="17"/>
  <c r="EV375" i="17"/>
  <c r="EV353" i="17"/>
  <c r="FK353" i="17" s="1"/>
  <c r="EV331" i="17"/>
  <c r="EV309" i="17"/>
  <c r="EV287" i="17"/>
  <c r="EV265" i="17"/>
  <c r="EV243" i="17"/>
  <c r="EV221" i="17"/>
  <c r="EV199" i="17"/>
  <c r="EV177" i="17"/>
  <c r="EV155" i="17"/>
  <c r="EV133" i="17"/>
  <c r="EV111" i="17"/>
  <c r="EV89" i="17"/>
  <c r="EV67" i="17"/>
  <c r="EV45" i="17"/>
  <c r="EV23" i="17"/>
  <c r="EV440" i="17"/>
  <c r="FK440" i="17" s="1"/>
  <c r="EV503" i="17"/>
  <c r="EV481" i="17"/>
  <c r="EV459" i="17"/>
  <c r="EV437" i="17"/>
  <c r="EV415" i="17"/>
  <c r="EV393" i="17"/>
  <c r="EV371" i="17"/>
  <c r="EV349" i="17"/>
  <c r="EV327" i="17"/>
  <c r="EV305" i="17"/>
  <c r="EV283" i="17"/>
  <c r="EV261" i="17"/>
  <c r="EV239" i="17"/>
  <c r="EV217" i="17"/>
  <c r="EV195" i="17"/>
  <c r="EV173" i="17"/>
  <c r="EV151" i="17"/>
  <c r="EV129" i="17"/>
  <c r="EV107" i="17"/>
  <c r="EV85" i="17"/>
  <c r="EV63" i="17"/>
  <c r="EV41" i="17"/>
  <c r="EV19" i="17"/>
  <c r="FK19" i="17" s="1"/>
  <c r="EV502" i="17"/>
  <c r="EV480" i="17"/>
  <c r="EV458" i="17"/>
  <c r="EV436" i="17"/>
  <c r="EV414" i="17"/>
  <c r="EV392" i="17"/>
  <c r="EV370" i="17"/>
  <c r="EV348" i="17"/>
  <c r="EV326" i="17"/>
  <c r="EV304" i="17"/>
  <c r="EV282" i="17"/>
  <c r="EV260" i="17"/>
  <c r="EV238" i="17"/>
  <c r="EV216" i="17"/>
  <c r="EV194" i="17"/>
  <c r="EV172" i="17"/>
  <c r="EV150" i="17"/>
  <c r="EV128" i="17"/>
  <c r="EV106" i="17"/>
  <c r="EV84" i="17"/>
  <c r="EV62" i="17"/>
  <c r="EV40" i="17"/>
  <c r="EV18" i="17"/>
  <c r="EV504" i="17"/>
  <c r="EV472" i="17"/>
  <c r="EV438" i="17"/>
  <c r="EV406" i="17"/>
  <c r="EV368" i="17"/>
  <c r="EV338" i="17"/>
  <c r="EV302" i="17"/>
  <c r="EV273" i="17"/>
  <c r="EV237" i="17"/>
  <c r="EV208" i="17"/>
  <c r="EV174" i="17"/>
  <c r="EV143" i="17"/>
  <c r="EV109" i="17"/>
  <c r="EV78" i="17"/>
  <c r="EV49" i="17"/>
  <c r="EV13" i="17"/>
  <c r="FK13" i="17" s="1"/>
  <c r="EV402" i="17"/>
  <c r="EV38" i="17"/>
  <c r="EV401" i="17"/>
  <c r="EV167" i="17"/>
  <c r="EV496" i="17"/>
  <c r="EV72" i="17"/>
  <c r="EV359" i="17"/>
  <c r="EV358" i="17"/>
  <c r="EV357" i="17"/>
  <c r="EV350" i="17"/>
  <c r="EV501" i="17"/>
  <c r="EV471" i="17"/>
  <c r="EV435" i="17"/>
  <c r="EV405" i="17"/>
  <c r="EV367" i="17"/>
  <c r="EV337" i="17"/>
  <c r="EV301" i="17"/>
  <c r="EV272" i="17"/>
  <c r="EV236" i="17"/>
  <c r="EV207" i="17"/>
  <c r="EV171" i="17"/>
  <c r="EV142" i="17"/>
  <c r="EV108" i="17"/>
  <c r="EV77" i="17"/>
  <c r="EV43" i="17"/>
  <c r="EV12" i="17"/>
  <c r="EV432" i="17"/>
  <c r="EV364" i="17"/>
  <c r="EV269" i="17"/>
  <c r="EV168" i="17"/>
  <c r="EV74" i="17"/>
  <c r="FK74" i="17" s="1"/>
  <c r="EV431" i="17"/>
  <c r="EV363" i="17"/>
  <c r="EV263" i="17"/>
  <c r="EV203" i="17"/>
  <c r="EV73" i="17"/>
  <c r="EV394" i="17"/>
  <c r="EV362" i="17"/>
  <c r="EV296" i="17"/>
  <c r="EV197" i="17"/>
  <c r="FK197" i="17" s="1"/>
  <c r="EV36" i="17"/>
  <c r="EV456" i="17"/>
  <c r="EV33" i="17"/>
  <c r="FK33" i="17" s="1"/>
  <c r="EV426" i="17"/>
  <c r="EV162" i="17"/>
  <c r="EV387" i="17"/>
  <c r="EV190" i="17"/>
  <c r="EV31" i="17"/>
  <c r="EV453" i="17"/>
  <c r="EV285" i="17"/>
  <c r="EV160" i="17"/>
  <c r="EV30" i="17"/>
  <c r="EV500" i="17"/>
  <c r="EV470" i="17"/>
  <c r="EV434" i="17"/>
  <c r="EV404" i="17"/>
  <c r="EV366" i="17"/>
  <c r="EV336" i="17"/>
  <c r="EV300" i="17"/>
  <c r="EV271" i="17"/>
  <c r="EV235" i="17"/>
  <c r="EV206" i="17"/>
  <c r="EV170" i="17"/>
  <c r="EV141" i="17"/>
  <c r="EV105" i="17"/>
  <c r="EV76" i="17"/>
  <c r="EV42" i="17"/>
  <c r="EV468" i="17"/>
  <c r="EV298" i="17"/>
  <c r="EV139" i="17"/>
  <c r="EV497" i="17"/>
  <c r="EV297" i="17"/>
  <c r="EV138" i="17"/>
  <c r="EV430" i="17"/>
  <c r="EV325" i="17"/>
  <c r="EV231" i="17"/>
  <c r="FK231" i="17" s="1"/>
  <c r="EV166" i="17"/>
  <c r="EV101" i="17"/>
  <c r="EV389" i="17"/>
  <c r="EV98" i="17"/>
  <c r="EV455" i="17"/>
  <c r="EV256" i="17"/>
  <c r="EV61" i="17"/>
  <c r="EV425" i="17"/>
  <c r="EV320" i="17"/>
  <c r="EV226" i="17"/>
  <c r="EV125" i="17"/>
  <c r="EV424" i="17"/>
  <c r="EV254" i="17"/>
  <c r="EV95" i="17"/>
  <c r="EV499" i="17"/>
  <c r="EV469" i="17"/>
  <c r="EV433" i="17"/>
  <c r="EV403" i="17"/>
  <c r="EV365" i="17"/>
  <c r="EV335" i="17"/>
  <c r="EV299" i="17"/>
  <c r="EV270" i="17"/>
  <c r="EV234" i="17"/>
  <c r="EV205" i="17"/>
  <c r="EV169" i="17"/>
  <c r="FK169" i="17" s="1"/>
  <c r="EV140" i="17"/>
  <c r="EV104" i="17"/>
  <c r="EV75" i="17"/>
  <c r="EV39" i="17"/>
  <c r="EV498" i="17"/>
  <c r="EV329" i="17"/>
  <c r="FK329" i="17" s="1"/>
  <c r="EV233" i="17"/>
  <c r="EV204" i="17"/>
  <c r="EV103" i="17"/>
  <c r="EV467" i="17"/>
  <c r="EV328" i="17"/>
  <c r="EV232" i="17"/>
  <c r="EV102" i="17"/>
  <c r="EV37" i="17"/>
  <c r="EV461" i="17"/>
  <c r="EV262" i="17"/>
  <c r="EV137" i="17"/>
  <c r="EV427" i="17"/>
  <c r="FK427" i="17" s="1"/>
  <c r="EV127" i="17"/>
  <c r="EV388" i="17"/>
  <c r="EV227" i="17"/>
  <c r="EV97" i="17"/>
  <c r="EV491" i="17"/>
  <c r="EV291" i="17"/>
  <c r="EV161" i="17"/>
  <c r="EV60" i="17"/>
  <c r="EV386" i="17"/>
  <c r="EV225" i="17"/>
  <c r="EV124" i="17"/>
  <c r="EV495" i="17"/>
  <c r="EV460" i="17"/>
  <c r="EV429" i="17"/>
  <c r="EV391" i="17"/>
  <c r="EV361" i="17"/>
  <c r="EV324" i="17"/>
  <c r="EV295" i="17"/>
  <c r="FK295" i="17" s="1"/>
  <c r="EV259" i="17"/>
  <c r="EV230" i="17"/>
  <c r="EV196" i="17"/>
  <c r="EV165" i="17"/>
  <c r="EV131" i="17"/>
  <c r="EV100" i="17"/>
  <c r="EV71" i="17"/>
  <c r="EV35" i="17"/>
  <c r="EV494" i="17"/>
  <c r="EV457" i="17"/>
  <c r="EV428" i="17"/>
  <c r="EV390" i="17"/>
  <c r="EV360" i="17"/>
  <c r="EV323" i="17"/>
  <c r="EV294" i="17"/>
  <c r="EV258" i="17"/>
  <c r="EV229" i="17"/>
  <c r="EV193" i="17"/>
  <c r="EV164" i="17"/>
  <c r="EV130" i="17"/>
  <c r="EV99" i="17"/>
  <c r="EV65" i="17"/>
  <c r="EV34" i="17"/>
  <c r="EV493" i="17"/>
  <c r="FK493" i="17" s="1"/>
  <c r="EV322" i="17"/>
  <c r="EV293" i="17"/>
  <c r="EV257" i="17"/>
  <c r="EV228" i="17"/>
  <c r="EV192" i="17"/>
  <c r="EV163" i="17"/>
  <c r="EV64" i="17"/>
  <c r="EV492" i="17"/>
  <c r="EV321" i="17"/>
  <c r="EV292" i="17"/>
  <c r="EV191" i="17"/>
  <c r="EV126" i="17"/>
  <c r="EV32" i="17"/>
  <c r="EV454" i="17"/>
  <c r="EV255" i="17"/>
  <c r="EV96" i="17"/>
  <c r="EV490" i="17"/>
  <c r="EV319" i="17"/>
  <c r="EV189" i="17"/>
  <c r="EV59" i="17"/>
  <c r="EV489" i="17"/>
  <c r="EV411" i="17"/>
  <c r="EV339" i="17"/>
  <c r="EV250" i="17"/>
  <c r="EV181" i="17"/>
  <c r="FK181" i="17" s="1"/>
  <c r="EV87" i="17"/>
  <c r="EV16" i="17"/>
  <c r="EV408" i="17"/>
  <c r="EV247" i="17"/>
  <c r="EV82" i="17"/>
  <c r="EV385" i="17"/>
  <c r="EV475" i="17"/>
  <c r="EV79" i="17"/>
  <c r="EV473" i="17"/>
  <c r="EV214" i="17"/>
  <c r="EV380" i="17"/>
  <c r="EV55" i="17"/>
  <c r="EV450" i="17"/>
  <c r="EV280" i="17"/>
  <c r="EV448" i="17"/>
  <c r="EV278" i="17"/>
  <c r="EV51" i="17"/>
  <c r="EV446" i="17"/>
  <c r="EV276" i="17"/>
  <c r="EV29" i="17"/>
  <c r="EV439" i="17"/>
  <c r="EV274" i="17"/>
  <c r="EV115" i="17"/>
  <c r="EV341" i="17"/>
  <c r="EV340" i="17"/>
  <c r="EV482" i="17"/>
  <c r="EV410" i="17"/>
  <c r="EV318" i="17"/>
  <c r="EV249" i="17"/>
  <c r="EV175" i="17"/>
  <c r="EV86" i="17"/>
  <c r="EV15" i="17"/>
  <c r="EV478" i="17"/>
  <c r="EV153" i="17"/>
  <c r="EV476" i="17"/>
  <c r="EV313" i="17"/>
  <c r="EV148" i="17"/>
  <c r="EV146" i="17"/>
  <c r="EV381" i="17"/>
  <c r="EV213" i="17"/>
  <c r="EV379" i="17"/>
  <c r="EV211" i="17"/>
  <c r="EV279" i="17"/>
  <c r="EV209" i="17"/>
  <c r="EV346" i="17"/>
  <c r="EV275" i="17"/>
  <c r="EV116" i="17"/>
  <c r="FK116" i="17" s="1"/>
  <c r="EV27" i="17"/>
  <c r="EV253" i="17"/>
  <c r="EV94" i="17"/>
  <c r="EV182" i="17"/>
  <c r="EV479" i="17"/>
  <c r="EV409" i="17"/>
  <c r="EV317" i="17"/>
  <c r="EV248" i="17"/>
  <c r="EV159" i="17"/>
  <c r="EV83" i="17"/>
  <c r="EV14" i="17"/>
  <c r="EV316" i="17"/>
  <c r="EV240" i="17"/>
  <c r="EV219" i="17"/>
  <c r="EV306" i="17"/>
  <c r="EV145" i="17"/>
  <c r="EV144" i="17"/>
  <c r="EV123" i="17"/>
  <c r="EV122" i="17"/>
  <c r="EV121" i="17"/>
  <c r="EV120" i="17"/>
  <c r="EV277" i="17"/>
  <c r="FK277" i="17" s="1"/>
  <c r="EV187" i="17"/>
  <c r="EV186" i="17"/>
  <c r="EV185" i="17"/>
  <c r="EV184" i="17"/>
  <c r="EV20" i="17"/>
  <c r="EV93" i="17"/>
  <c r="EV477" i="17"/>
  <c r="EV407" i="17"/>
  <c r="EV315" i="17"/>
  <c r="EV241" i="17"/>
  <c r="EV152" i="17"/>
  <c r="EV81" i="17"/>
  <c r="EV314" i="17"/>
  <c r="EV149" i="17"/>
  <c r="EV80" i="17"/>
  <c r="EV384" i="17"/>
  <c r="EV215" i="17"/>
  <c r="EV57" i="17"/>
  <c r="EV452" i="17"/>
  <c r="EV284" i="17"/>
  <c r="EV212" i="17"/>
  <c r="EV54" i="17"/>
  <c r="EV449" i="17"/>
  <c r="EV210" i="17"/>
  <c r="EV52" i="17"/>
  <c r="EV347" i="17"/>
  <c r="EV445" i="17"/>
  <c r="EV118" i="17"/>
  <c r="EV28" i="17"/>
  <c r="EV343" i="17"/>
  <c r="EV342" i="17"/>
  <c r="EV252" i="17"/>
  <c r="EV251" i="17"/>
  <c r="EV17" i="17"/>
  <c r="EV474" i="17"/>
  <c r="EV383" i="17"/>
  <c r="EV307" i="17"/>
  <c r="FK307" i="17" s="1"/>
  <c r="EV218" i="17"/>
  <c r="EV147" i="17"/>
  <c r="EV58" i="17"/>
  <c r="EV382" i="17"/>
  <c r="EV303" i="17"/>
  <c r="EV56" i="17"/>
  <c r="EV451" i="17"/>
  <c r="EV281" i="17"/>
  <c r="EV372" i="17"/>
  <c r="EV53" i="17"/>
  <c r="EV369" i="17"/>
  <c r="EV447" i="17"/>
  <c r="EV188" i="17"/>
  <c r="EV119" i="17"/>
  <c r="EV50" i="17"/>
  <c r="EV345" i="17"/>
  <c r="EV344" i="17"/>
  <c r="EV117" i="17"/>
  <c r="EV423" i="17"/>
  <c r="EV416" i="17"/>
  <c r="EV21" i="17"/>
  <c r="EV413" i="17"/>
  <c r="EV412" i="17"/>
  <c r="EV183" i="17"/>
  <c r="EW504" i="17"/>
  <c r="FL504" i="17" s="1"/>
  <c r="EW482" i="17"/>
  <c r="EW460" i="17"/>
  <c r="EW438" i="17"/>
  <c r="EW416" i="17"/>
  <c r="EW394" i="17"/>
  <c r="EW372" i="17"/>
  <c r="EW350" i="17"/>
  <c r="EW328" i="17"/>
  <c r="EW306" i="17"/>
  <c r="EW284" i="17"/>
  <c r="FL284" i="17" s="1"/>
  <c r="EW262" i="17"/>
  <c r="EW240" i="17"/>
  <c r="EW218" i="17"/>
  <c r="EW196" i="17"/>
  <c r="EW174" i="17"/>
  <c r="EW152" i="17"/>
  <c r="EW130" i="17"/>
  <c r="EW108" i="17"/>
  <c r="EW86" i="17"/>
  <c r="EW64" i="17"/>
  <c r="EW42" i="17"/>
  <c r="EW20" i="17"/>
  <c r="EW500" i="17"/>
  <c r="EW456" i="17"/>
  <c r="EW390" i="17"/>
  <c r="EW346" i="17"/>
  <c r="EW280" i="17"/>
  <c r="EW236" i="17"/>
  <c r="EW214" i="17"/>
  <c r="EW170" i="17"/>
  <c r="EW126" i="17"/>
  <c r="EW82" i="17"/>
  <c r="EW38" i="17"/>
  <c r="EW16" i="17"/>
  <c r="EW503" i="17"/>
  <c r="EW481" i="17"/>
  <c r="EW459" i="17"/>
  <c r="EW437" i="17"/>
  <c r="EW415" i="17"/>
  <c r="EW393" i="17"/>
  <c r="EW371" i="17"/>
  <c r="EW349" i="17"/>
  <c r="EW327" i="17"/>
  <c r="EW305" i="17"/>
  <c r="EW283" i="17"/>
  <c r="EW261" i="17"/>
  <c r="EW239" i="17"/>
  <c r="EW217" i="17"/>
  <c r="EW195" i="17"/>
  <c r="EW173" i="17"/>
  <c r="EW151" i="17"/>
  <c r="EW129" i="17"/>
  <c r="EW107" i="17"/>
  <c r="EW85" i="17"/>
  <c r="EW63" i="17"/>
  <c r="EW41" i="17"/>
  <c r="EW19" i="17"/>
  <c r="EW478" i="17"/>
  <c r="EW412" i="17"/>
  <c r="EW368" i="17"/>
  <c r="EW324" i="17"/>
  <c r="EW258" i="17"/>
  <c r="EW192" i="17"/>
  <c r="EW104" i="17"/>
  <c r="EW60" i="17"/>
  <c r="EW502" i="17"/>
  <c r="EW480" i="17"/>
  <c r="EW458" i="17"/>
  <c r="EW436" i="17"/>
  <c r="EW414" i="17"/>
  <c r="EW392" i="17"/>
  <c r="EW370" i="17"/>
  <c r="EW348" i="17"/>
  <c r="EW326" i="17"/>
  <c r="EW304" i="17"/>
  <c r="EW282" i="17"/>
  <c r="EW260" i="17"/>
  <c r="EW238" i="17"/>
  <c r="EW216" i="17"/>
  <c r="EW194" i="17"/>
  <c r="EW172" i="17"/>
  <c r="EW150" i="17"/>
  <c r="EW128" i="17"/>
  <c r="EW106" i="17"/>
  <c r="EW84" i="17"/>
  <c r="EW62" i="17"/>
  <c r="EW40" i="17"/>
  <c r="EW18" i="17"/>
  <c r="EW434" i="17"/>
  <c r="EW148" i="17"/>
  <c r="EW501" i="17"/>
  <c r="EW479" i="17"/>
  <c r="EW457" i="17"/>
  <c r="EW435" i="17"/>
  <c r="FL435" i="17" s="1"/>
  <c r="EW413" i="17"/>
  <c r="EW391" i="17"/>
  <c r="EW369" i="17"/>
  <c r="EW347" i="17"/>
  <c r="EW325" i="17"/>
  <c r="EW303" i="17"/>
  <c r="EW281" i="17"/>
  <c r="EW259" i="17"/>
  <c r="EW237" i="17"/>
  <c r="EW215" i="17"/>
  <c r="EW193" i="17"/>
  <c r="EW171" i="17"/>
  <c r="EW149" i="17"/>
  <c r="EW127" i="17"/>
  <c r="EW105" i="17"/>
  <c r="EW83" i="17"/>
  <c r="EW61" i="17"/>
  <c r="EW39" i="17"/>
  <c r="FL39" i="17" s="1"/>
  <c r="EW17" i="17"/>
  <c r="EW302" i="17"/>
  <c r="EW497" i="17"/>
  <c r="EW475" i="17"/>
  <c r="EW453" i="17"/>
  <c r="EW431" i="17"/>
  <c r="EW409" i="17"/>
  <c r="FL409" i="17" s="1"/>
  <c r="EW387" i="17"/>
  <c r="EW365" i="17"/>
  <c r="EW343" i="17"/>
  <c r="EW321" i="17"/>
  <c r="EW299" i="17"/>
  <c r="EW277" i="17"/>
  <c r="EW255" i="17"/>
  <c r="EW233" i="17"/>
  <c r="EW211" i="17"/>
  <c r="EW189" i="17"/>
  <c r="EW167" i="17"/>
  <c r="EW145" i="17"/>
  <c r="EW123" i="17"/>
  <c r="EW101" i="17"/>
  <c r="EW79" i="17"/>
  <c r="EW57" i="17"/>
  <c r="EW35" i="17"/>
  <c r="FL35" i="17" s="1"/>
  <c r="EW13" i="17"/>
  <c r="EW496" i="17"/>
  <c r="FL496" i="17" s="1"/>
  <c r="EW474" i="17"/>
  <c r="EW452" i="17"/>
  <c r="EW430" i="17"/>
  <c r="EW408" i="17"/>
  <c r="EW386" i="17"/>
  <c r="EW364" i="17"/>
  <c r="EW342" i="17"/>
  <c r="EW320" i="17"/>
  <c r="EW298" i="17"/>
  <c r="EW276" i="17"/>
  <c r="FL276" i="17" s="1"/>
  <c r="EW254" i="17"/>
  <c r="FL254" i="17" s="1"/>
  <c r="EW232" i="17"/>
  <c r="FL232" i="17" s="1"/>
  <c r="EW210" i="17"/>
  <c r="FL210" i="17" s="1"/>
  <c r="EW188" i="17"/>
  <c r="EW166" i="17"/>
  <c r="EW484" i="17"/>
  <c r="EW448" i="17"/>
  <c r="EW419" i="17"/>
  <c r="EW383" i="17"/>
  <c r="EW354" i="17"/>
  <c r="EW318" i="17"/>
  <c r="EW289" i="17"/>
  <c r="EW253" i="17"/>
  <c r="EW224" i="17"/>
  <c r="EW190" i="17"/>
  <c r="EW159" i="17"/>
  <c r="EW131" i="17"/>
  <c r="FL131" i="17" s="1"/>
  <c r="EW97" i="17"/>
  <c r="EW69" i="17"/>
  <c r="EW36" i="17"/>
  <c r="EW249" i="17"/>
  <c r="EW443" i="17"/>
  <c r="EW279" i="17"/>
  <c r="EW30" i="17"/>
  <c r="FL30" i="17" s="1"/>
  <c r="EW341" i="17"/>
  <c r="EW153" i="17"/>
  <c r="EW29" i="17"/>
  <c r="EW468" i="17"/>
  <c r="EW244" i="17"/>
  <c r="EW373" i="17"/>
  <c r="EW115" i="17"/>
  <c r="EW367" i="17"/>
  <c r="EW24" i="17"/>
  <c r="FL24" i="17" s="1"/>
  <c r="EW301" i="17"/>
  <c r="EW483" i="17"/>
  <c r="EW447" i="17"/>
  <c r="EW418" i="17"/>
  <c r="EW382" i="17"/>
  <c r="EW353" i="17"/>
  <c r="EW317" i="17"/>
  <c r="EW288" i="17"/>
  <c r="EW252" i="17"/>
  <c r="EW223" i="17"/>
  <c r="EW187" i="17"/>
  <c r="EW158" i="17"/>
  <c r="EW125" i="17"/>
  <c r="EW96" i="17"/>
  <c r="EW68" i="17"/>
  <c r="EW34" i="17"/>
  <c r="EW444" i="17"/>
  <c r="EW314" i="17"/>
  <c r="EW184" i="17"/>
  <c r="EW93" i="17"/>
  <c r="EW508" i="17"/>
  <c r="EW378" i="17"/>
  <c r="EW248" i="17"/>
  <c r="EW154" i="17"/>
  <c r="EW59" i="17"/>
  <c r="EW442" i="17"/>
  <c r="FL442" i="17" s="1"/>
  <c r="EW312" i="17"/>
  <c r="EW213" i="17"/>
  <c r="EW91" i="17"/>
  <c r="EW309" i="17"/>
  <c r="EW116" i="17"/>
  <c r="EW498" i="17"/>
  <c r="EW308" i="17"/>
  <c r="EW178" i="17"/>
  <c r="FL178" i="17" s="1"/>
  <c r="EW336" i="17"/>
  <c r="EW177" i="17"/>
  <c r="EW366" i="17"/>
  <c r="EW205" i="17"/>
  <c r="EW477" i="17"/>
  <c r="EW446" i="17"/>
  <c r="EW417" i="17"/>
  <c r="EW381" i="17"/>
  <c r="EW352" i="17"/>
  <c r="EW316" i="17"/>
  <c r="FL316" i="17" s="1"/>
  <c r="EW287" i="17"/>
  <c r="EW251" i="17"/>
  <c r="EW222" i="17"/>
  <c r="EW186" i="17"/>
  <c r="EW157" i="17"/>
  <c r="EW124" i="17"/>
  <c r="EW95" i="17"/>
  <c r="EW67" i="17"/>
  <c r="EW33" i="17"/>
  <c r="EW473" i="17"/>
  <c r="EW345" i="17"/>
  <c r="EW155" i="17"/>
  <c r="EW31" i="17"/>
  <c r="EW472" i="17"/>
  <c r="EW313" i="17"/>
  <c r="EW183" i="17"/>
  <c r="FL183" i="17" s="1"/>
  <c r="EW92" i="17"/>
  <c r="EW471" i="17"/>
  <c r="EW377" i="17"/>
  <c r="EW247" i="17"/>
  <c r="EW119" i="17"/>
  <c r="EW403" i="17"/>
  <c r="EW208" i="17"/>
  <c r="EW54" i="17"/>
  <c r="EW402" i="17"/>
  <c r="EW207" i="17"/>
  <c r="EW53" i="17"/>
  <c r="EW495" i="17"/>
  <c r="EW307" i="17"/>
  <c r="EW142" i="17"/>
  <c r="EW465" i="17"/>
  <c r="EW335" i="17"/>
  <c r="EW176" i="17"/>
  <c r="EW510" i="17"/>
  <c r="EW476" i="17"/>
  <c r="EW445" i="17"/>
  <c r="EW411" i="17"/>
  <c r="EW380" i="17"/>
  <c r="EW351" i="17"/>
  <c r="EW315" i="17"/>
  <c r="EW286" i="17"/>
  <c r="EW250" i="17"/>
  <c r="EW221" i="17"/>
  <c r="EW185" i="17"/>
  <c r="EW156" i="17"/>
  <c r="EW122" i="17"/>
  <c r="EW94" i="17"/>
  <c r="EW66" i="17"/>
  <c r="EW32" i="17"/>
  <c r="EW509" i="17"/>
  <c r="EW410" i="17"/>
  <c r="EW379" i="17"/>
  <c r="EW285" i="17"/>
  <c r="EW220" i="17"/>
  <c r="EW121" i="17"/>
  <c r="EW65" i="17"/>
  <c r="EW407" i="17"/>
  <c r="EW344" i="17"/>
  <c r="EW219" i="17"/>
  <c r="EW120" i="17"/>
  <c r="EW507" i="17"/>
  <c r="EW406" i="17"/>
  <c r="EW278" i="17"/>
  <c r="EW182" i="17"/>
  <c r="EW58" i="17"/>
  <c r="EW374" i="17"/>
  <c r="EW179" i="17"/>
  <c r="EW26" i="17"/>
  <c r="EW467" i="17"/>
  <c r="EW337" i="17"/>
  <c r="FL337" i="17" s="1"/>
  <c r="EW243" i="17"/>
  <c r="EW87" i="17"/>
  <c r="EW432" i="17"/>
  <c r="EW242" i="17"/>
  <c r="EW81" i="17"/>
  <c r="EW494" i="17"/>
  <c r="EW429" i="17"/>
  <c r="EW270" i="17"/>
  <c r="EW506" i="17"/>
  <c r="FL506" i="17" s="1"/>
  <c r="EW470" i="17"/>
  <c r="EW441" i="17"/>
  <c r="EW405" i="17"/>
  <c r="EW376" i="17"/>
  <c r="EW340" i="17"/>
  <c r="EW311" i="17"/>
  <c r="EW275" i="17"/>
  <c r="EW246" i="17"/>
  <c r="EW212" i="17"/>
  <c r="EW181" i="17"/>
  <c r="EW147" i="17"/>
  <c r="EW118" i="17"/>
  <c r="EW90" i="17"/>
  <c r="EW56" i="17"/>
  <c r="EW28" i="17"/>
  <c r="EW505" i="17"/>
  <c r="EW469" i="17"/>
  <c r="EW440" i="17"/>
  <c r="EW404" i="17"/>
  <c r="EW375" i="17"/>
  <c r="EW339" i="17"/>
  <c r="EW310" i="17"/>
  <c r="EW274" i="17"/>
  <c r="EW245" i="17"/>
  <c r="EW209" i="17"/>
  <c r="EW180" i="17"/>
  <c r="EW146" i="17"/>
  <c r="EW117" i="17"/>
  <c r="EW89" i="17"/>
  <c r="EW55" i="17"/>
  <c r="EW27" i="17"/>
  <c r="FL27" i="17" s="1"/>
  <c r="EW499" i="17"/>
  <c r="EW439" i="17"/>
  <c r="EW338" i="17"/>
  <c r="EW273" i="17"/>
  <c r="EW144" i="17"/>
  <c r="EW88" i="17"/>
  <c r="EW433" i="17"/>
  <c r="EW272" i="17"/>
  <c r="EW143" i="17"/>
  <c r="EW25" i="17"/>
  <c r="EW466" i="17"/>
  <c r="EW401" i="17"/>
  <c r="EW271" i="17"/>
  <c r="EW206" i="17"/>
  <c r="EW114" i="17"/>
  <c r="FL114" i="17" s="1"/>
  <c r="EW52" i="17"/>
  <c r="EW400" i="17"/>
  <c r="EW241" i="17"/>
  <c r="EW113" i="17"/>
  <c r="EW427" i="17"/>
  <c r="EW358" i="17"/>
  <c r="EW269" i="17"/>
  <c r="FL269" i="17" s="1"/>
  <c r="EW200" i="17"/>
  <c r="EW133" i="17"/>
  <c r="EW50" i="17"/>
  <c r="EW356" i="17"/>
  <c r="EW112" i="17"/>
  <c r="EW493" i="17"/>
  <c r="EW355" i="17"/>
  <c r="EW111" i="17"/>
  <c r="EW265" i="17"/>
  <c r="EW491" i="17"/>
  <c r="EW175" i="17"/>
  <c r="FL175" i="17" s="1"/>
  <c r="EW263" i="17"/>
  <c r="EW44" i="17"/>
  <c r="EW399" i="17"/>
  <c r="EW37" i="17"/>
  <c r="EW487" i="17"/>
  <c r="EW164" i="17"/>
  <c r="EW234" i="17"/>
  <c r="EW162" i="17"/>
  <c r="EW319" i="17"/>
  <c r="EW228" i="17"/>
  <c r="EW461" i="17"/>
  <c r="EW455" i="17"/>
  <c r="EW295" i="17"/>
  <c r="EW451" i="17"/>
  <c r="EW204" i="17"/>
  <c r="EW449" i="17"/>
  <c r="EW202" i="17"/>
  <c r="EW201" i="17"/>
  <c r="EW426" i="17"/>
  <c r="EW357" i="17"/>
  <c r="EW268" i="17"/>
  <c r="EW199" i="17"/>
  <c r="FL199" i="17" s="1"/>
  <c r="EW132" i="17"/>
  <c r="EW49" i="17"/>
  <c r="EW267" i="17"/>
  <c r="EW48" i="17"/>
  <c r="EW424" i="17"/>
  <c r="EW266" i="17"/>
  <c r="EW47" i="17"/>
  <c r="EW191" i="17"/>
  <c r="EW333" i="17"/>
  <c r="EW45" i="17"/>
  <c r="EW421" i="17"/>
  <c r="EW332" i="17"/>
  <c r="EW169" i="17"/>
  <c r="EW103" i="17"/>
  <c r="EW43" i="17"/>
  <c r="EW330" i="17"/>
  <c r="EW329" i="17"/>
  <c r="EW23" i="17"/>
  <c r="EW397" i="17"/>
  <c r="EW163" i="17"/>
  <c r="EW322" i="17"/>
  <c r="EW464" i="17"/>
  <c r="EW161" i="17"/>
  <c r="EW15" i="17"/>
  <c r="EW14" i="17"/>
  <c r="EW462" i="17"/>
  <c r="EW141" i="17"/>
  <c r="EW12" i="17"/>
  <c r="EW227" i="17"/>
  <c r="EW294" i="17"/>
  <c r="FL294" i="17" s="1"/>
  <c r="EW362" i="17"/>
  <c r="EW137" i="17"/>
  <c r="EW291" i="17"/>
  <c r="EW70" i="17"/>
  <c r="EW359" i="17"/>
  <c r="EW51" i="17"/>
  <c r="EW425" i="17"/>
  <c r="EW198" i="17"/>
  <c r="EW197" i="17"/>
  <c r="EW46" i="17"/>
  <c r="EW230" i="17"/>
  <c r="EW140" i="17"/>
  <c r="EW72" i="17"/>
  <c r="EW492" i="17"/>
  <c r="EW423" i="17"/>
  <c r="EW334" i="17"/>
  <c r="EW110" i="17"/>
  <c r="EW422" i="17"/>
  <c r="EW264" i="17"/>
  <c r="EW109" i="17"/>
  <c r="EW490" i="17"/>
  <c r="EW102" i="17"/>
  <c r="EW256" i="17"/>
  <c r="EW100" i="17"/>
  <c r="EW235" i="17"/>
  <c r="EW323" i="17"/>
  <c r="EW22" i="17"/>
  <c r="EW396" i="17"/>
  <c r="EW231" i="17"/>
  <c r="EW21" i="17"/>
  <c r="EW463" i="17"/>
  <c r="EW389" i="17"/>
  <c r="EW229" i="17"/>
  <c r="EW160" i="17"/>
  <c r="EW297" i="17"/>
  <c r="FL297" i="17" s="1"/>
  <c r="EW384" i="17"/>
  <c r="EW226" i="17"/>
  <c r="EW293" i="17"/>
  <c r="EW71" i="17"/>
  <c r="EW135" i="17"/>
  <c r="EW428" i="17"/>
  <c r="EW134" i="17"/>
  <c r="EW489" i="17"/>
  <c r="EW420" i="17"/>
  <c r="EW331" i="17"/>
  <c r="EW257" i="17"/>
  <c r="EW168" i="17"/>
  <c r="EW488" i="17"/>
  <c r="EW165" i="17"/>
  <c r="EW398" i="17"/>
  <c r="EW99" i="17"/>
  <c r="EW486" i="17"/>
  <c r="EW98" i="17"/>
  <c r="EW485" i="17"/>
  <c r="EW80" i="17"/>
  <c r="EW78" i="17"/>
  <c r="EW300" i="17"/>
  <c r="EW77" i="17"/>
  <c r="EW388" i="17"/>
  <c r="EW76" i="17"/>
  <c r="EW385" i="17"/>
  <c r="EW296" i="17"/>
  <c r="EW75" i="17"/>
  <c r="EW139" i="17"/>
  <c r="FL139" i="17" s="1"/>
  <c r="EW454" i="17"/>
  <c r="EW363" i="17"/>
  <c r="EW225" i="17"/>
  <c r="EW138" i="17"/>
  <c r="EW73" i="17"/>
  <c r="EW450" i="17"/>
  <c r="EW361" i="17"/>
  <c r="EW292" i="17"/>
  <c r="EW203" i="17"/>
  <c r="EW136" i="17"/>
  <c r="EW360" i="17"/>
  <c r="EW290" i="17"/>
  <c r="EW395" i="17"/>
  <c r="EW74" i="17"/>
  <c r="FH200" i="17"/>
  <c r="BO200" i="17" s="1"/>
  <c r="FH339" i="17"/>
  <c r="BO339" i="17" s="1"/>
  <c r="FH510" i="17"/>
  <c r="BO510" i="17" s="1"/>
  <c r="FH287" i="17"/>
  <c r="BO287" i="17" s="1"/>
  <c r="FH486" i="17"/>
  <c r="FH261" i="17"/>
  <c r="BO261" i="17" s="1"/>
  <c r="FH158" i="17"/>
  <c r="FH48" i="17"/>
  <c r="FH477" i="17"/>
  <c r="FH106" i="17"/>
  <c r="FH342" i="17"/>
  <c r="FH462" i="17"/>
  <c r="FH42" i="17"/>
  <c r="BO42" i="17" s="1"/>
  <c r="FH209" i="17"/>
  <c r="FH377" i="17"/>
  <c r="FH184" i="17"/>
  <c r="FH422" i="17"/>
  <c r="FH506" i="17"/>
  <c r="BO506" i="17" s="1"/>
  <c r="FH410" i="17"/>
  <c r="FH455" i="17"/>
  <c r="FH25" i="17"/>
  <c r="BO25" i="17" s="1"/>
  <c r="FH205" i="17"/>
  <c r="BO205" i="17" s="1"/>
  <c r="FH118" i="17"/>
  <c r="FH426" i="17"/>
  <c r="BO426" i="17" s="1"/>
  <c r="FH114" i="17"/>
  <c r="BO114" i="17" s="1"/>
  <c r="FH400" i="17"/>
  <c r="FH45" i="17"/>
  <c r="FH68" i="17"/>
  <c r="FH46" i="17"/>
  <c r="FH303" i="17"/>
  <c r="FH378" i="17"/>
  <c r="FH58" i="17"/>
  <c r="FH331" i="17"/>
  <c r="FH40" i="17"/>
  <c r="FH443" i="17"/>
  <c r="FH74" i="17"/>
  <c r="FH387" i="17"/>
  <c r="FH307" i="17"/>
  <c r="FH20" i="17"/>
  <c r="FH138" i="17"/>
  <c r="BO138" i="17" s="1"/>
  <c r="FH208" i="17"/>
  <c r="BO208" i="17" s="1"/>
  <c r="FH202" i="17"/>
  <c r="FH91" i="17"/>
  <c r="BO91" i="17" s="1"/>
  <c r="FH98" i="17"/>
  <c r="FH346" i="17"/>
  <c r="FH137" i="17"/>
  <c r="FH363" i="17"/>
  <c r="BO363" i="17" s="1"/>
  <c r="FH111" i="17"/>
  <c r="FH353" i="17"/>
  <c r="FH129" i="17"/>
  <c r="FH226" i="17"/>
  <c r="FH420" i="17"/>
  <c r="FH294" i="17"/>
  <c r="FH433" i="17"/>
  <c r="FH386" i="17"/>
  <c r="FH299" i="17"/>
  <c r="FH460" i="17"/>
  <c r="FH500" i="17"/>
  <c r="FH181" i="17"/>
  <c r="FH69" i="17"/>
  <c r="FH440" i="17"/>
  <c r="FH481" i="17"/>
  <c r="FH436" i="17"/>
  <c r="BO436" i="17" s="1"/>
  <c r="FH401" i="17"/>
  <c r="FH435" i="17"/>
  <c r="BO435" i="17" s="1"/>
  <c r="FH123" i="17"/>
  <c r="FH199" i="17"/>
  <c r="BO199" i="17" s="1"/>
  <c r="FH125" i="17"/>
  <c r="BO125" i="17" s="1"/>
  <c r="FH483" i="17"/>
  <c r="BO483" i="17" s="1"/>
  <c r="FH458" i="17"/>
  <c r="FH380" i="17"/>
  <c r="FH252" i="17"/>
  <c r="FH438" i="17"/>
  <c r="BO438" i="17" s="1"/>
  <c r="FH240" i="17"/>
  <c r="FH131" i="17"/>
  <c r="FH292" i="17"/>
  <c r="FH349" i="17"/>
  <c r="FH415" i="17"/>
  <c r="FH176" i="17"/>
  <c r="FH88" i="17"/>
  <c r="FH376" i="17"/>
  <c r="FH102" i="17"/>
  <c r="FH230" i="17"/>
  <c r="FH393" i="17"/>
  <c r="FH243" i="17"/>
  <c r="FH189" i="17"/>
  <c r="FH340" i="17"/>
  <c r="FH335" i="17"/>
  <c r="BO335" i="17" s="1"/>
  <c r="FH232" i="17"/>
  <c r="FH239" i="17"/>
  <c r="FH383" i="17"/>
  <c r="BO383" i="17" s="1"/>
  <c r="FH149" i="17"/>
  <c r="BO149" i="17" s="1"/>
  <c r="FH425" i="17"/>
  <c r="FH148" i="17"/>
  <c r="FH135" i="17"/>
  <c r="FH198" i="17"/>
  <c r="FH310" i="17"/>
  <c r="FH492" i="17"/>
  <c r="FH156" i="17"/>
  <c r="FH317" i="17"/>
  <c r="FH127" i="17"/>
  <c r="FH174" i="17"/>
  <c r="FH56" i="17"/>
  <c r="FH320" i="17"/>
  <c r="FH141" i="17"/>
  <c r="FH403" i="17"/>
  <c r="FH350" i="17"/>
  <c r="FH99" i="17"/>
  <c r="FH93" i="17"/>
  <c r="BO93" i="17" s="1"/>
  <c r="FH381" i="17"/>
  <c r="FH328" i="17"/>
  <c r="FH113" i="17"/>
  <c r="FH178" i="17"/>
  <c r="BO178" i="17" s="1"/>
  <c r="FH251" i="17"/>
  <c r="FH169" i="17"/>
  <c r="FH34" i="17"/>
  <c r="FH262" i="17"/>
  <c r="FH469" i="17"/>
  <c r="FH180" i="17"/>
  <c r="FH96" i="17"/>
  <c r="FH306" i="17"/>
  <c r="BO306" i="17" s="1"/>
  <c r="FH107" i="17"/>
  <c r="FH288" i="17"/>
  <c r="FH30" i="17"/>
  <c r="FH463" i="17"/>
  <c r="FH298" i="17"/>
  <c r="FH103" i="17"/>
  <c r="FH237" i="17"/>
  <c r="FH279" i="17"/>
  <c r="FH151" i="17"/>
  <c r="FH24" i="17"/>
  <c r="FH38" i="17"/>
  <c r="BO38" i="17" s="1"/>
  <c r="FH464" i="17"/>
  <c r="FH428" i="17"/>
  <c r="BO428" i="17" s="1"/>
  <c r="FH459" i="17"/>
  <c r="BO459" i="17" s="1"/>
  <c r="FH53" i="17"/>
  <c r="FH259" i="17"/>
  <c r="FH120" i="17"/>
  <c r="BO120" i="17" s="1"/>
  <c r="FH487" i="17"/>
  <c r="FH256" i="17"/>
  <c r="BO256" i="17" s="1"/>
  <c r="FH457" i="17"/>
  <c r="FH431" i="17"/>
  <c r="FH50" i="17"/>
  <c r="FH227" i="17"/>
  <c r="FH213" i="17"/>
  <c r="FH214" i="17"/>
  <c r="FH332" i="17"/>
  <c r="FH382" i="17"/>
  <c r="FH355" i="17"/>
  <c r="FH206" i="17"/>
  <c r="BO206" i="17" s="1"/>
  <c r="FH416" i="17"/>
  <c r="FH165" i="17"/>
  <c r="FH253" i="17"/>
  <c r="BO253" i="17" s="1"/>
  <c r="FH399" i="17"/>
  <c r="BO399" i="17" s="1"/>
  <c r="FH472" i="17"/>
  <c r="BO472" i="17" s="1"/>
  <c r="FH322" i="17"/>
  <c r="BO322" i="17" s="1"/>
  <c r="FH309" i="17"/>
  <c r="BO309" i="17" s="1"/>
  <c r="FH347" i="17"/>
  <c r="BO347" i="17" s="1"/>
  <c r="FH271" i="17"/>
  <c r="FH166" i="17"/>
  <c r="FH394" i="17"/>
  <c r="BO394" i="17" s="1"/>
  <c r="FH61" i="17"/>
  <c r="FH143" i="17"/>
  <c r="FH334" i="17"/>
  <c r="FH442" i="17"/>
  <c r="FH276" i="17"/>
  <c r="FH345" i="17"/>
  <c r="FH147" i="17"/>
  <c r="FH502" i="17"/>
  <c r="FH491" i="17"/>
  <c r="FH248" i="17"/>
  <c r="FH329" i="17"/>
  <c r="FH488" i="17"/>
  <c r="FH175" i="17"/>
  <c r="FH323" i="17"/>
  <c r="FH257" i="17"/>
  <c r="BO257" i="17" s="1"/>
  <c r="FH255" i="17"/>
  <c r="BO255" i="17" s="1"/>
  <c r="FH16" i="17"/>
  <c r="BO16" i="17" s="1"/>
  <c r="FH480" i="17"/>
  <c r="BO480" i="17" s="1"/>
  <c r="FH172" i="17"/>
  <c r="FH468" i="17"/>
  <c r="FH94" i="17"/>
  <c r="FH413" i="17"/>
  <c r="FH215" i="17"/>
  <c r="FH304" i="17"/>
  <c r="FH84" i="17"/>
  <c r="FH465" i="17"/>
  <c r="FH223" i="17"/>
  <c r="FH52" i="17"/>
  <c r="FH220" i="17"/>
  <c r="FH389" i="17"/>
  <c r="FH476" i="17"/>
  <c r="FH11" i="17"/>
  <c r="FH263" i="17"/>
  <c r="FH86" i="17"/>
  <c r="FH432" i="17"/>
  <c r="BO432" i="17" s="1"/>
  <c r="FH348" i="17"/>
  <c r="FH484" i="17"/>
  <c r="BO484" i="17" s="1"/>
  <c r="FH177" i="17"/>
  <c r="FH449" i="17"/>
  <c r="BO449" i="17" s="1"/>
  <c r="FH219" i="17"/>
  <c r="FH212" i="17"/>
  <c r="BO212" i="17" s="1"/>
  <c r="FH80" i="17"/>
  <c r="FH258" i="17"/>
  <c r="BO258" i="17" s="1"/>
  <c r="FH193" i="17"/>
  <c r="FH70" i="17"/>
  <c r="FH150" i="17"/>
  <c r="FH395" i="17"/>
  <c r="FH284" i="17"/>
  <c r="FH245" i="17"/>
  <c r="FH326" i="17"/>
  <c r="FH367" i="17"/>
  <c r="FH508" i="17"/>
  <c r="FH100" i="17"/>
  <c r="FH78" i="17"/>
  <c r="FH302" i="17"/>
  <c r="FH286" i="17"/>
  <c r="BO286" i="17" s="1"/>
  <c r="FH471" i="17"/>
  <c r="FH452" i="17"/>
  <c r="BO452" i="17" s="1"/>
  <c r="FH316" i="17"/>
  <c r="BO316" i="17" s="1"/>
  <c r="FH319" i="17"/>
  <c r="FH501" i="17"/>
  <c r="BO501" i="17" s="1"/>
  <c r="FH55" i="17"/>
  <c r="FH466" i="17"/>
  <c r="FH446" i="17"/>
  <c r="FH280" i="17"/>
  <c r="FH405" i="17"/>
  <c r="FH285" i="17"/>
  <c r="FH351" i="17"/>
  <c r="FH44" i="17"/>
  <c r="FH116" i="17"/>
  <c r="FH224" i="17"/>
  <c r="FH32" i="17"/>
  <c r="FH495" i="17"/>
  <c r="FH499" i="17"/>
  <c r="FH12" i="17"/>
  <c r="FH187" i="17"/>
  <c r="FH133" i="17"/>
  <c r="FH247" i="17"/>
  <c r="BO247" i="17" s="1"/>
  <c r="FH273" i="17"/>
  <c r="FH170" i="17"/>
  <c r="BO170" i="17" s="1"/>
  <c r="FH447" i="17"/>
  <c r="BO447" i="17" s="1"/>
  <c r="FH295" i="17"/>
  <c r="EX19" i="17"/>
  <c r="EX41" i="17"/>
  <c r="EX63" i="17"/>
  <c r="EX28" i="17"/>
  <c r="EX50" i="17"/>
  <c r="EX72" i="17"/>
  <c r="EX20" i="17"/>
  <c r="EX42" i="17"/>
  <c r="EX38" i="17"/>
  <c r="EX43" i="17"/>
  <c r="EX48" i="17"/>
  <c r="EX53" i="17"/>
  <c r="EX81" i="17"/>
  <c r="EX103" i="17"/>
  <c r="EX125" i="17"/>
  <c r="EX147" i="17"/>
  <c r="EX169" i="17"/>
  <c r="EX191" i="17"/>
  <c r="EX213" i="17"/>
  <c r="EX33" i="17"/>
  <c r="EX58" i="17"/>
  <c r="EX68" i="17"/>
  <c r="EX77" i="17"/>
  <c r="EX99" i="17"/>
  <c r="EX121" i="17"/>
  <c r="EX143" i="17"/>
  <c r="EX60" i="17"/>
  <c r="EX96" i="17"/>
  <c r="EX120" i="17"/>
  <c r="EX130" i="17"/>
  <c r="EX149" i="17"/>
  <c r="EX172" i="17"/>
  <c r="EX195" i="17"/>
  <c r="EX209" i="17"/>
  <c r="EX76" i="17"/>
  <c r="EX101" i="17"/>
  <c r="EX135" i="17"/>
  <c r="EX163" i="17"/>
  <c r="EX186" i="17"/>
  <c r="EX200" i="17"/>
  <c r="EX227" i="17"/>
  <c r="EX249" i="17"/>
  <c r="EX271" i="17"/>
  <c r="EX17" i="17"/>
  <c r="EX24" i="17"/>
  <c r="EX30" i="17"/>
  <c r="EX55" i="17"/>
  <c r="EX71" i="17"/>
  <c r="EX106" i="17"/>
  <c r="EX140" i="17"/>
  <c r="EX154" i="17"/>
  <c r="EX177" i="17"/>
  <c r="EX214" i="17"/>
  <c r="EX18" i="17"/>
  <c r="EX36" i="17"/>
  <c r="EX49" i="17"/>
  <c r="EX66" i="17"/>
  <c r="EX82" i="17"/>
  <c r="EX87" i="17"/>
  <c r="EX111" i="17"/>
  <c r="EX145" i="17"/>
  <c r="EX168" i="17"/>
  <c r="EX205" i="17"/>
  <c r="EX223" i="17"/>
  <c r="EX245" i="17"/>
  <c r="EX267" i="17"/>
  <c r="EX51" i="17"/>
  <c r="EX26" i="17"/>
  <c r="EX39" i="17"/>
  <c r="EX47" i="17"/>
  <c r="EX56" i="17"/>
  <c r="EX153" i="17"/>
  <c r="EX181" i="17"/>
  <c r="EX210" i="17"/>
  <c r="EX230" i="17"/>
  <c r="EX264" i="17"/>
  <c r="EX301" i="17"/>
  <c r="EX323" i="17"/>
  <c r="EX345" i="17"/>
  <c r="EX367" i="17"/>
  <c r="EX389" i="17"/>
  <c r="EX411" i="17"/>
  <c r="EX14" i="17"/>
  <c r="EX83" i="17"/>
  <c r="EX124" i="17"/>
  <c r="EX142" i="17"/>
  <c r="EX165" i="17"/>
  <c r="EX182" i="17"/>
  <c r="EX193" i="17"/>
  <c r="EX235" i="17"/>
  <c r="EX269" i="17"/>
  <c r="EX288" i="17"/>
  <c r="EX310" i="17"/>
  <c r="EX332" i="17"/>
  <c r="EX354" i="17"/>
  <c r="EX376" i="17"/>
  <c r="EX398" i="17"/>
  <c r="EX420" i="17"/>
  <c r="EX442" i="17"/>
  <c r="EX464" i="17"/>
  <c r="EX486" i="17"/>
  <c r="EX508" i="17"/>
  <c r="EX31" i="17"/>
  <c r="EX64" i="17"/>
  <c r="EX70" i="17"/>
  <c r="EX89" i="17"/>
  <c r="EX95" i="17"/>
  <c r="EX107" i="17"/>
  <c r="EX113" i="17"/>
  <c r="EX131" i="17"/>
  <c r="EX148" i="17"/>
  <c r="EX176" i="17"/>
  <c r="EX204" i="17"/>
  <c r="EX240" i="17"/>
  <c r="EX250" i="17"/>
  <c r="EX274" i="17"/>
  <c r="EX297" i="17"/>
  <c r="EX319" i="17"/>
  <c r="EX341" i="17"/>
  <c r="EX363" i="17"/>
  <c r="EX385" i="17"/>
  <c r="EX407" i="17"/>
  <c r="EX429" i="17"/>
  <c r="EX22" i="17"/>
  <c r="EX40" i="17"/>
  <c r="EX57" i="17"/>
  <c r="EX188" i="17"/>
  <c r="EX216" i="17"/>
  <c r="EX221" i="17"/>
  <c r="EX255" i="17"/>
  <c r="EX279" i="17"/>
  <c r="EX306" i="17"/>
  <c r="EX328" i="17"/>
  <c r="EX350" i="17"/>
  <c r="EX372" i="17"/>
  <c r="EX394" i="17"/>
  <c r="EX416" i="17"/>
  <c r="EX438" i="17"/>
  <c r="EX460" i="17"/>
  <c r="EX482" i="17"/>
  <c r="EX504" i="17"/>
  <c r="EX79" i="17"/>
  <c r="EX91" i="17"/>
  <c r="EX109" i="17"/>
  <c r="EX127" i="17"/>
  <c r="EX156" i="17"/>
  <c r="EX173" i="17"/>
  <c r="EX184" i="17"/>
  <c r="EX212" i="17"/>
  <c r="EX242" i="17"/>
  <c r="EX266" i="17"/>
  <c r="EX276" i="17"/>
  <c r="EX303" i="17"/>
  <c r="EX85" i="17"/>
  <c r="EX92" i="17"/>
  <c r="EX167" i="17"/>
  <c r="EX196" i="17"/>
  <c r="EX247" i="17"/>
  <c r="EX281" i="17"/>
  <c r="EX290" i="17"/>
  <c r="EX312" i="17"/>
  <c r="EX61" i="17"/>
  <c r="EX74" i="17"/>
  <c r="EX174" i="17"/>
  <c r="EX23" i="17"/>
  <c r="EX35" i="17"/>
  <c r="EX88" i="17"/>
  <c r="EX97" i="17"/>
  <c r="EX105" i="17"/>
  <c r="EX114" i="17"/>
  <c r="EX157" i="17"/>
  <c r="EX253" i="17"/>
  <c r="EX273" i="17"/>
  <c r="EX280" i="17"/>
  <c r="EX292" i="17"/>
  <c r="EX344" i="17"/>
  <c r="EX382" i="17"/>
  <c r="EX414" i="17"/>
  <c r="EX425" i="17"/>
  <c r="EX430" i="17"/>
  <c r="EX435" i="17"/>
  <c r="EX459" i="17"/>
  <c r="EX469" i="17"/>
  <c r="EX493" i="17"/>
  <c r="EX123" i="17"/>
  <c r="EX132" i="17"/>
  <c r="EX220" i="17"/>
  <c r="EX293" i="17"/>
  <c r="EX299" i="17"/>
  <c r="EX311" i="17"/>
  <c r="EX317" i="17"/>
  <c r="EX339" i="17"/>
  <c r="EX371" i="17"/>
  <c r="EX377" i="17"/>
  <c r="EX409" i="17"/>
  <c r="EX440" i="17"/>
  <c r="EX474" i="17"/>
  <c r="EX498" i="17"/>
  <c r="EX141" i="17"/>
  <c r="EX166" i="17"/>
  <c r="EX183" i="17"/>
  <c r="EX190" i="17"/>
  <c r="EX206" i="17"/>
  <c r="EX241" i="17"/>
  <c r="EX334" i="17"/>
  <c r="EX366" i="17"/>
  <c r="EX404" i="17"/>
  <c r="EX445" i="17"/>
  <c r="EX479" i="17"/>
  <c r="EX503" i="17"/>
  <c r="EX25" i="17"/>
  <c r="EX37" i="17"/>
  <c r="EX80" i="17"/>
  <c r="EX98" i="17"/>
  <c r="EX115" i="17"/>
  <c r="EX150" i="17"/>
  <c r="EX228" i="17"/>
  <c r="EX234" i="17"/>
  <c r="EX254" i="17"/>
  <c r="EX287" i="17"/>
  <c r="EX305" i="17"/>
  <c r="EX329" i="17"/>
  <c r="EX361" i="17"/>
  <c r="EX393" i="17"/>
  <c r="EX399" i="17"/>
  <c r="EX450" i="17"/>
  <c r="EX484" i="17"/>
  <c r="EX15" i="17"/>
  <c r="EX52" i="17"/>
  <c r="EX73" i="17"/>
  <c r="EX134" i="17"/>
  <c r="EX100" i="17"/>
  <c r="EX185" i="17"/>
  <c r="EX201" i="17"/>
  <c r="EX208" i="17"/>
  <c r="EX243" i="17"/>
  <c r="EX263" i="17"/>
  <c r="EX352" i="17"/>
  <c r="EX384" i="17"/>
  <c r="EX390" i="17"/>
  <c r="EX422" i="17"/>
  <c r="EX427" i="17"/>
  <c r="EX432" i="17"/>
  <c r="EX437" i="17"/>
  <c r="EX447" i="17"/>
  <c r="EX471" i="17"/>
  <c r="EX505" i="17"/>
  <c r="EX16" i="17"/>
  <c r="EX29" i="17"/>
  <c r="EX118" i="17"/>
  <c r="EX144" i="17"/>
  <c r="EX161" i="17"/>
  <c r="EX178" i="17"/>
  <c r="EX270" i="17"/>
  <c r="EX347" i="17"/>
  <c r="EX379" i="17"/>
  <c r="EX417" i="17"/>
  <c r="EX452" i="17"/>
  <c r="EX476" i="17"/>
  <c r="EX44" i="17"/>
  <c r="EX75" i="17"/>
  <c r="EX146" i="17"/>
  <c r="EX162" i="17"/>
  <c r="EX170" i="17"/>
  <c r="EX179" i="17"/>
  <c r="EX231" i="17"/>
  <c r="EX251" i="17"/>
  <c r="EX296" i="17"/>
  <c r="EX314" i="17"/>
  <c r="EX326" i="17"/>
  <c r="EX358" i="17"/>
  <c r="EX364" i="17"/>
  <c r="EX396" i="17"/>
  <c r="EX443" i="17"/>
  <c r="EX67" i="17"/>
  <c r="EX137" i="17"/>
  <c r="EX219" i="17"/>
  <c r="EX258" i="17"/>
  <c r="EX268" i="17"/>
  <c r="EX322" i="17"/>
  <c r="EX378" i="17"/>
  <c r="EX386" i="17"/>
  <c r="EX461" i="17"/>
  <c r="EX475" i="17"/>
  <c r="EX110" i="17"/>
  <c r="EX229" i="17"/>
  <c r="EX362" i="17"/>
  <c r="EX370" i="17"/>
  <c r="EX12" i="17"/>
  <c r="EX32" i="17"/>
  <c r="EX197" i="17"/>
  <c r="EX278" i="17"/>
  <c r="EX315" i="17"/>
  <c r="EX324" i="17"/>
  <c r="EX331" i="17"/>
  <c r="EX410" i="17"/>
  <c r="EX418" i="17"/>
  <c r="EX426" i="17"/>
  <c r="EX433" i="17"/>
  <c r="EX454" i="17"/>
  <c r="EX468" i="17"/>
  <c r="EX488" i="17"/>
  <c r="EX495" i="17"/>
  <c r="EX152" i="17"/>
  <c r="EX164" i="17"/>
  <c r="EX261" i="17"/>
  <c r="EX298" i="17"/>
  <c r="EX307" i="17"/>
  <c r="EX388" i="17"/>
  <c r="EX412" i="17"/>
  <c r="EX456" i="17"/>
  <c r="EX470" i="17"/>
  <c r="EX86" i="17"/>
  <c r="EX116" i="17"/>
  <c r="EX155" i="17"/>
  <c r="EX202" i="17"/>
  <c r="EX233" i="17"/>
  <c r="EX282" i="17"/>
  <c r="EX291" i="17"/>
  <c r="EX300" i="17"/>
  <c r="EX349" i="17"/>
  <c r="EX405" i="17"/>
  <c r="EX413" i="17"/>
  <c r="EX436" i="17"/>
  <c r="EX224" i="17"/>
  <c r="EX309" i="17"/>
  <c r="EX318" i="17"/>
  <c r="EX374" i="17"/>
  <c r="EX397" i="17"/>
  <c r="EX465" i="17"/>
  <c r="EX194" i="17"/>
  <c r="EX265" i="17"/>
  <c r="EX403" i="17"/>
  <c r="EX510" i="17"/>
  <c r="EX406" i="17"/>
  <c r="EX65" i="17"/>
  <c r="EX128" i="17"/>
  <c r="EX211" i="17"/>
  <c r="EX238" i="17"/>
  <c r="EX252" i="17"/>
  <c r="EX327" i="17"/>
  <c r="EX455" i="17"/>
  <c r="EX473" i="17"/>
  <c r="EX492" i="17"/>
  <c r="EX502" i="17"/>
  <c r="EX69" i="17"/>
  <c r="EX199" i="17"/>
  <c r="EX395" i="17"/>
  <c r="EX457" i="17"/>
  <c r="EX485" i="17"/>
  <c r="EX93" i="17"/>
  <c r="EX108" i="17"/>
  <c r="EX180" i="17"/>
  <c r="EX225" i="17"/>
  <c r="EX316" i="17"/>
  <c r="EX338" i="17"/>
  <c r="EX360" i="17"/>
  <c r="EX392" i="17"/>
  <c r="EX424" i="17"/>
  <c r="EX483" i="17"/>
  <c r="EX501" i="17"/>
  <c r="EX13" i="17"/>
  <c r="EX90" i="17"/>
  <c r="EX129" i="17"/>
  <c r="EX226" i="17"/>
  <c r="EX239" i="17"/>
  <c r="EX351" i="17"/>
  <c r="EX383" i="17"/>
  <c r="EX415" i="17"/>
  <c r="EX304" i="17"/>
  <c r="EX373" i="17"/>
  <c r="EX446" i="17"/>
  <c r="EX466" i="17"/>
  <c r="EX294" i="17"/>
  <c r="EX45" i="17"/>
  <c r="EX198" i="17"/>
  <c r="EX340" i="17"/>
  <c r="EX21" i="17"/>
  <c r="EX117" i="17"/>
  <c r="EX244" i="17"/>
  <c r="EX257" i="17"/>
  <c r="EX321" i="17"/>
  <c r="EX343" i="17"/>
  <c r="EX353" i="17"/>
  <c r="EX375" i="17"/>
  <c r="EX477" i="17"/>
  <c r="EX496" i="17"/>
  <c r="EX94" i="17"/>
  <c r="EX187" i="17"/>
  <c r="EX217" i="17"/>
  <c r="EX408" i="17"/>
  <c r="EX439" i="17"/>
  <c r="EX449" i="17"/>
  <c r="EX478" i="17"/>
  <c r="EX136" i="17"/>
  <c r="EX171" i="17"/>
  <c r="EX232" i="17"/>
  <c r="EX272" i="17"/>
  <c r="EX285" i="17"/>
  <c r="EX333" i="17"/>
  <c r="EX365" i="17"/>
  <c r="EX419" i="17"/>
  <c r="EX487" i="17"/>
  <c r="EX138" i="17"/>
  <c r="EX246" i="17"/>
  <c r="EX259" i="17"/>
  <c r="EX356" i="17"/>
  <c r="EX421" i="17"/>
  <c r="EX431" i="17"/>
  <c r="EX441" i="17"/>
  <c r="EX451" i="17"/>
  <c r="EX497" i="17"/>
  <c r="EX27" i="17"/>
  <c r="EX139" i="17"/>
  <c r="EX260" i="17"/>
  <c r="EX286" i="17"/>
  <c r="EX489" i="17"/>
  <c r="EX59" i="17"/>
  <c r="EX102" i="17"/>
  <c r="EX189" i="17"/>
  <c r="EX335" i="17"/>
  <c r="EX175" i="17"/>
  <c r="EX275" i="17"/>
  <c r="EX346" i="17"/>
  <c r="EX248" i="17"/>
  <c r="EX284" i="17"/>
  <c r="EX428" i="17"/>
  <c r="EX256" i="17"/>
  <c r="EX381" i="17"/>
  <c r="EX434" i="17"/>
  <c r="EX357" i="17"/>
  <c r="EX295" i="17"/>
  <c r="EX359" i="17"/>
  <c r="EX330" i="17"/>
  <c r="EX369" i="17"/>
  <c r="EX423" i="17"/>
  <c r="EX46" i="17"/>
  <c r="EX283" i="17"/>
  <c r="EX54" i="17"/>
  <c r="EX119" i="17"/>
  <c r="EX320" i="17"/>
  <c r="EX348" i="17"/>
  <c r="EX401" i="17"/>
  <c r="EX499" i="17"/>
  <c r="EX218" i="17"/>
  <c r="EX78" i="17"/>
  <c r="EX203" i="17"/>
  <c r="EX215" i="17"/>
  <c r="EX402" i="17"/>
  <c r="EX453" i="17"/>
  <c r="EX133" i="17"/>
  <c r="EX207" i="17"/>
  <c r="EX122" i="17"/>
  <c r="EX289" i="17"/>
  <c r="EX62" i="17"/>
  <c r="EX325" i="17"/>
  <c r="EX480" i="17"/>
  <c r="EX500" i="17"/>
  <c r="EX126" i="17"/>
  <c r="EX355" i="17"/>
  <c r="EX380" i="17"/>
  <c r="EX458" i="17"/>
  <c r="EX222" i="17"/>
  <c r="EX481" i="17"/>
  <c r="EX262" i="17"/>
  <c r="EX462" i="17"/>
  <c r="EX506" i="17"/>
  <c r="EX158" i="17"/>
  <c r="EX494" i="17"/>
  <c r="EX34" i="17"/>
  <c r="EX160" i="17"/>
  <c r="EX84" i="17"/>
  <c r="EX387" i="17"/>
  <c r="EX507" i="17"/>
  <c r="EX444" i="17"/>
  <c r="EX342" i="17"/>
  <c r="EX302" i="17"/>
  <c r="EX463" i="17"/>
  <c r="EX192" i="17"/>
  <c r="EX509" i="17"/>
  <c r="EX336" i="17"/>
  <c r="EX391" i="17"/>
  <c r="EX491" i="17"/>
  <c r="EX237" i="17"/>
  <c r="EX448" i="17"/>
  <c r="EX112" i="17"/>
  <c r="EX400" i="17"/>
  <c r="EX151" i="17"/>
  <c r="EX337" i="17"/>
  <c r="EX467" i="17"/>
  <c r="EX236" i="17"/>
  <c r="EX308" i="17"/>
  <c r="EX368" i="17"/>
  <c r="EX490" i="17"/>
  <c r="EX104" i="17"/>
  <c r="EX159" i="17"/>
  <c r="EX277" i="17"/>
  <c r="EX472" i="17"/>
  <c r="EX313" i="17"/>
  <c r="FB32" i="17"/>
  <c r="FQ32" i="17" s="1"/>
  <c r="FB54" i="17"/>
  <c r="FQ54" i="17" s="1"/>
  <c r="FB19" i="17"/>
  <c r="FQ19" i="17" s="1"/>
  <c r="BX19" i="17" s="1"/>
  <c r="FB41" i="17"/>
  <c r="FQ41" i="17" s="1"/>
  <c r="FB63" i="17"/>
  <c r="FQ63" i="17" s="1"/>
  <c r="FB33" i="17"/>
  <c r="FQ33" i="17" s="1"/>
  <c r="FB12" i="17"/>
  <c r="FQ12" i="17" s="1"/>
  <c r="FB17" i="17"/>
  <c r="FQ17" i="17" s="1"/>
  <c r="BX17" i="17" s="1"/>
  <c r="FB22" i="17"/>
  <c r="FQ22" i="17" s="1"/>
  <c r="BX22" i="17" s="1"/>
  <c r="FB27" i="17"/>
  <c r="FQ27" i="17" s="1"/>
  <c r="FB72" i="17"/>
  <c r="FQ72" i="17" s="1"/>
  <c r="FB94" i="17"/>
  <c r="FQ94" i="17" s="1"/>
  <c r="FB116" i="17"/>
  <c r="FQ116" i="17" s="1"/>
  <c r="FB138" i="17"/>
  <c r="FQ138" i="17" s="1"/>
  <c r="FB160" i="17"/>
  <c r="FQ160" i="17" s="1"/>
  <c r="FB182" i="17"/>
  <c r="FQ182" i="17" s="1"/>
  <c r="FB204" i="17"/>
  <c r="FQ204" i="17" s="1"/>
  <c r="BX204" i="17" s="1"/>
  <c r="FB38" i="17"/>
  <c r="FQ38" i="17" s="1"/>
  <c r="FB43" i="17"/>
  <c r="FQ43" i="17" s="1"/>
  <c r="FB48" i="17"/>
  <c r="FQ48" i="17" s="1"/>
  <c r="FB53" i="17"/>
  <c r="FQ53" i="17" s="1"/>
  <c r="FB81" i="17"/>
  <c r="FQ81" i="17" s="1"/>
  <c r="BX81" i="17" s="1"/>
  <c r="FB28" i="17"/>
  <c r="FQ28" i="17" s="1"/>
  <c r="FB58" i="17"/>
  <c r="FQ58" i="17" s="1"/>
  <c r="FB90" i="17"/>
  <c r="FQ90" i="17" s="1"/>
  <c r="FB112" i="17"/>
  <c r="FQ112" i="17" s="1"/>
  <c r="BX112" i="17" s="1"/>
  <c r="FB134" i="17"/>
  <c r="FQ134" i="17" s="1"/>
  <c r="FB23" i="17"/>
  <c r="FQ23" i="17" s="1"/>
  <c r="BX23" i="17" s="1"/>
  <c r="FB91" i="17"/>
  <c r="FQ91" i="17" s="1"/>
  <c r="FB115" i="17"/>
  <c r="FQ115" i="17" s="1"/>
  <c r="BX115" i="17" s="1"/>
  <c r="FB158" i="17"/>
  <c r="FQ158" i="17" s="1"/>
  <c r="BX158" i="17" s="1"/>
  <c r="FB181" i="17"/>
  <c r="FQ181" i="17" s="1"/>
  <c r="BX181" i="17" s="1"/>
  <c r="FB60" i="17"/>
  <c r="FQ60" i="17" s="1"/>
  <c r="FB96" i="17"/>
  <c r="FQ96" i="17" s="1"/>
  <c r="FB120" i="17"/>
  <c r="FQ120" i="17" s="1"/>
  <c r="FB125" i="17"/>
  <c r="FQ125" i="17" s="1"/>
  <c r="FB130" i="17"/>
  <c r="FQ130" i="17" s="1"/>
  <c r="FB149" i="17"/>
  <c r="FQ149" i="17" s="1"/>
  <c r="FB172" i="17"/>
  <c r="FQ172" i="17" s="1"/>
  <c r="FB195" i="17"/>
  <c r="FQ195" i="17" s="1"/>
  <c r="FB209" i="17"/>
  <c r="FQ209" i="17" s="1"/>
  <c r="FB218" i="17"/>
  <c r="FQ218" i="17" s="1"/>
  <c r="BX218" i="17" s="1"/>
  <c r="FB240" i="17"/>
  <c r="FQ240" i="17" s="1"/>
  <c r="FB262" i="17"/>
  <c r="FQ262" i="17" s="1"/>
  <c r="FB284" i="17"/>
  <c r="FQ284" i="17" s="1"/>
  <c r="FB42" i="17"/>
  <c r="FQ42" i="17" s="1"/>
  <c r="BX42" i="17" s="1"/>
  <c r="FB76" i="17"/>
  <c r="FQ76" i="17" s="1"/>
  <c r="FB101" i="17"/>
  <c r="FQ101" i="17" s="1"/>
  <c r="BX101" i="17" s="1"/>
  <c r="FB135" i="17"/>
  <c r="FQ135" i="17" s="1"/>
  <c r="FB163" i="17"/>
  <c r="FQ163" i="17" s="1"/>
  <c r="BX163" i="17" s="1"/>
  <c r="FB186" i="17"/>
  <c r="FQ186" i="17" s="1"/>
  <c r="FB200" i="17"/>
  <c r="FQ200" i="17" s="1"/>
  <c r="BX200" i="17" s="1"/>
  <c r="FB24" i="17"/>
  <c r="FQ24" i="17" s="1"/>
  <c r="FB30" i="17"/>
  <c r="FQ30" i="17" s="1"/>
  <c r="FB55" i="17"/>
  <c r="FQ55" i="17" s="1"/>
  <c r="FB71" i="17"/>
  <c r="FQ71" i="17" s="1"/>
  <c r="FB106" i="17"/>
  <c r="FQ106" i="17" s="1"/>
  <c r="FB140" i="17"/>
  <c r="FQ140" i="17" s="1"/>
  <c r="FB154" i="17"/>
  <c r="FQ154" i="17" s="1"/>
  <c r="FB177" i="17"/>
  <c r="FQ177" i="17" s="1"/>
  <c r="FB191" i="17"/>
  <c r="FQ191" i="17" s="1"/>
  <c r="FB214" i="17"/>
  <c r="FQ214" i="17" s="1"/>
  <c r="BX214" i="17" s="1"/>
  <c r="FB236" i="17"/>
  <c r="FQ236" i="17" s="1"/>
  <c r="FB258" i="17"/>
  <c r="FQ258" i="17" s="1"/>
  <c r="FB280" i="17"/>
  <c r="FQ280" i="17" s="1"/>
  <c r="FB20" i="17"/>
  <c r="FQ20" i="17" s="1"/>
  <c r="FB51" i="17"/>
  <c r="FQ51" i="17" s="1"/>
  <c r="FB100" i="17"/>
  <c r="FQ100" i="17" s="1"/>
  <c r="FB118" i="17"/>
  <c r="FQ118" i="17" s="1"/>
  <c r="FB136" i="17"/>
  <c r="FQ136" i="17" s="1"/>
  <c r="FB159" i="17"/>
  <c r="FQ159" i="17" s="1"/>
  <c r="FB170" i="17"/>
  <c r="FQ170" i="17" s="1"/>
  <c r="BX170" i="17" s="1"/>
  <c r="FB198" i="17"/>
  <c r="FQ198" i="17" s="1"/>
  <c r="FB225" i="17"/>
  <c r="FQ225" i="17" s="1"/>
  <c r="BX225" i="17" s="1"/>
  <c r="FB259" i="17"/>
  <c r="FQ259" i="17" s="1"/>
  <c r="FB283" i="17"/>
  <c r="FQ283" i="17" s="1"/>
  <c r="FB292" i="17"/>
  <c r="FQ292" i="17" s="1"/>
  <c r="FB314" i="17"/>
  <c r="FQ314" i="17" s="1"/>
  <c r="FB336" i="17"/>
  <c r="FQ336" i="17" s="1"/>
  <c r="FB358" i="17"/>
  <c r="FQ358" i="17" s="1"/>
  <c r="FB380" i="17"/>
  <c r="FQ380" i="17" s="1"/>
  <c r="FB402" i="17"/>
  <c r="FQ402" i="17" s="1"/>
  <c r="FB47" i="17"/>
  <c r="FQ47" i="17" s="1"/>
  <c r="BX47" i="17" s="1"/>
  <c r="FB56" i="17"/>
  <c r="FQ56" i="17" s="1"/>
  <c r="FB77" i="17"/>
  <c r="FQ77" i="17" s="1"/>
  <c r="FB153" i="17"/>
  <c r="FQ153" i="17" s="1"/>
  <c r="FB210" i="17"/>
  <c r="FQ210" i="17" s="1"/>
  <c r="FB230" i="17"/>
  <c r="FQ230" i="17" s="1"/>
  <c r="FB264" i="17"/>
  <c r="FQ264" i="17" s="1"/>
  <c r="FB301" i="17"/>
  <c r="FQ301" i="17" s="1"/>
  <c r="FB323" i="17"/>
  <c r="FQ323" i="17" s="1"/>
  <c r="FB345" i="17"/>
  <c r="FQ345" i="17" s="1"/>
  <c r="BX345" i="17" s="1"/>
  <c r="FB367" i="17"/>
  <c r="FQ367" i="17" s="1"/>
  <c r="FB389" i="17"/>
  <c r="FQ389" i="17" s="1"/>
  <c r="BX389" i="17" s="1"/>
  <c r="FB411" i="17"/>
  <c r="FQ411" i="17" s="1"/>
  <c r="BX411" i="17" s="1"/>
  <c r="FB433" i="17"/>
  <c r="FQ433" i="17" s="1"/>
  <c r="BX433" i="17" s="1"/>
  <c r="FB455" i="17"/>
  <c r="FQ455" i="17" s="1"/>
  <c r="BX455" i="17" s="1"/>
  <c r="FB477" i="17"/>
  <c r="FQ477" i="17" s="1"/>
  <c r="BX477" i="17" s="1"/>
  <c r="FB499" i="17"/>
  <c r="FQ499" i="17" s="1"/>
  <c r="FB14" i="17"/>
  <c r="FQ14" i="17" s="1"/>
  <c r="BX14" i="17" s="1"/>
  <c r="FB83" i="17"/>
  <c r="FQ83" i="17" s="1"/>
  <c r="FB124" i="17"/>
  <c r="FQ124" i="17" s="1"/>
  <c r="FB142" i="17"/>
  <c r="FQ142" i="17" s="1"/>
  <c r="FB165" i="17"/>
  <c r="FQ165" i="17" s="1"/>
  <c r="FB193" i="17"/>
  <c r="FQ193" i="17" s="1"/>
  <c r="FB235" i="17"/>
  <c r="FQ235" i="17" s="1"/>
  <c r="FB245" i="17"/>
  <c r="FQ245" i="17" s="1"/>
  <c r="FB269" i="17"/>
  <c r="FQ269" i="17" s="1"/>
  <c r="FB288" i="17"/>
  <c r="FQ288" i="17" s="1"/>
  <c r="FB310" i="17"/>
  <c r="FQ310" i="17" s="1"/>
  <c r="FB332" i="17"/>
  <c r="FQ332" i="17" s="1"/>
  <c r="FB354" i="17"/>
  <c r="FQ354" i="17" s="1"/>
  <c r="BX354" i="17" s="1"/>
  <c r="FB376" i="17"/>
  <c r="FQ376" i="17" s="1"/>
  <c r="FB398" i="17"/>
  <c r="FQ398" i="17" s="1"/>
  <c r="FB420" i="17"/>
  <c r="FQ420" i="17" s="1"/>
  <c r="FB31" i="17"/>
  <c r="FQ31" i="17" s="1"/>
  <c r="FB49" i="17"/>
  <c r="FQ49" i="17" s="1"/>
  <c r="FB64" i="17"/>
  <c r="FQ64" i="17" s="1"/>
  <c r="BX64" i="17" s="1"/>
  <c r="FB70" i="17"/>
  <c r="FQ70" i="17" s="1"/>
  <c r="FB89" i="17"/>
  <c r="FQ89" i="17" s="1"/>
  <c r="BX89" i="17" s="1"/>
  <c r="FB95" i="17"/>
  <c r="FQ95" i="17" s="1"/>
  <c r="FB107" i="17"/>
  <c r="FQ107" i="17" s="1"/>
  <c r="BX107" i="17" s="1"/>
  <c r="FB113" i="17"/>
  <c r="FQ113" i="17" s="1"/>
  <c r="FB131" i="17"/>
  <c r="FQ131" i="17" s="1"/>
  <c r="FB148" i="17"/>
  <c r="FQ148" i="17" s="1"/>
  <c r="FB176" i="17"/>
  <c r="FQ176" i="17" s="1"/>
  <c r="FB205" i="17"/>
  <c r="FQ205" i="17" s="1"/>
  <c r="FB250" i="17"/>
  <c r="FQ250" i="17" s="1"/>
  <c r="FB274" i="17"/>
  <c r="FQ274" i="17" s="1"/>
  <c r="FB297" i="17"/>
  <c r="FQ297" i="17" s="1"/>
  <c r="FB319" i="17"/>
  <c r="FQ319" i="17" s="1"/>
  <c r="FB341" i="17"/>
  <c r="FQ341" i="17" s="1"/>
  <c r="FB363" i="17"/>
  <c r="FQ363" i="17" s="1"/>
  <c r="FB385" i="17"/>
  <c r="FQ385" i="17" s="1"/>
  <c r="BX385" i="17" s="1"/>
  <c r="FB407" i="17"/>
  <c r="FQ407" i="17" s="1"/>
  <c r="BX407" i="17" s="1"/>
  <c r="FB429" i="17"/>
  <c r="FQ429" i="17" s="1"/>
  <c r="BX429" i="17" s="1"/>
  <c r="FB451" i="17"/>
  <c r="FQ451" i="17" s="1"/>
  <c r="FB473" i="17"/>
  <c r="FQ473" i="17" s="1"/>
  <c r="BX473" i="17" s="1"/>
  <c r="FB495" i="17"/>
  <c r="FQ495" i="17" s="1"/>
  <c r="FB73" i="17"/>
  <c r="FQ73" i="17" s="1"/>
  <c r="BX73" i="17" s="1"/>
  <c r="FB103" i="17"/>
  <c r="FQ103" i="17" s="1"/>
  <c r="BX103" i="17" s="1"/>
  <c r="FB144" i="17"/>
  <c r="FQ144" i="17" s="1"/>
  <c r="FB201" i="17"/>
  <c r="FQ201" i="17" s="1"/>
  <c r="FB237" i="17"/>
  <c r="FQ237" i="17" s="1"/>
  <c r="FB261" i="17"/>
  <c r="FQ261" i="17" s="1"/>
  <c r="FB294" i="17"/>
  <c r="FQ294" i="17" s="1"/>
  <c r="FB316" i="17"/>
  <c r="FQ316" i="17" s="1"/>
  <c r="FB18" i="17"/>
  <c r="FQ18" i="17" s="1"/>
  <c r="FB26" i="17"/>
  <c r="FQ26" i="17" s="1"/>
  <c r="FB79" i="17"/>
  <c r="FQ79" i="17" s="1"/>
  <c r="FB109" i="17"/>
  <c r="FQ109" i="17" s="1"/>
  <c r="FB127" i="17"/>
  <c r="FQ127" i="17" s="1"/>
  <c r="FB145" i="17"/>
  <c r="FQ145" i="17" s="1"/>
  <c r="FB156" i="17"/>
  <c r="FQ156" i="17" s="1"/>
  <c r="FB173" i="17"/>
  <c r="FQ173" i="17" s="1"/>
  <c r="FB184" i="17"/>
  <c r="FQ184" i="17" s="1"/>
  <c r="FB212" i="17"/>
  <c r="FQ212" i="17" s="1"/>
  <c r="FB242" i="17"/>
  <c r="FQ242" i="17" s="1"/>
  <c r="FB266" i="17"/>
  <c r="FQ266" i="17" s="1"/>
  <c r="FB271" i="17"/>
  <c r="FQ271" i="17" s="1"/>
  <c r="BX271" i="17" s="1"/>
  <c r="FB276" i="17"/>
  <c r="FQ276" i="17" s="1"/>
  <c r="BX276" i="17" s="1"/>
  <c r="FB303" i="17"/>
  <c r="FQ303" i="17" s="1"/>
  <c r="BX303" i="17" s="1"/>
  <c r="FB35" i="17"/>
  <c r="FQ35" i="17" s="1"/>
  <c r="BX35" i="17" s="1"/>
  <c r="FB67" i="17"/>
  <c r="FQ67" i="17" s="1"/>
  <c r="BX67" i="17" s="1"/>
  <c r="FB86" i="17"/>
  <c r="FQ86" i="17" s="1"/>
  <c r="FB98" i="17"/>
  <c r="FQ98" i="17" s="1"/>
  <c r="FB104" i="17"/>
  <c r="FQ104" i="17" s="1"/>
  <c r="FB122" i="17"/>
  <c r="FQ122" i="17" s="1"/>
  <c r="FB151" i="17"/>
  <c r="FQ151" i="17" s="1"/>
  <c r="FB162" i="17"/>
  <c r="FQ162" i="17" s="1"/>
  <c r="FB69" i="17"/>
  <c r="FQ69" i="17" s="1"/>
  <c r="FB189" i="17"/>
  <c r="FQ189" i="17" s="1"/>
  <c r="FB197" i="17"/>
  <c r="FQ197" i="17" s="1"/>
  <c r="FB260" i="17"/>
  <c r="FQ260" i="17" s="1"/>
  <c r="FB349" i="17"/>
  <c r="FQ349" i="17" s="1"/>
  <c r="FB355" i="17"/>
  <c r="FQ355" i="17" s="1"/>
  <c r="FB387" i="17"/>
  <c r="FQ387" i="17" s="1"/>
  <c r="FB419" i="17"/>
  <c r="FQ419" i="17" s="1"/>
  <c r="BX419" i="17" s="1"/>
  <c r="FB454" i="17"/>
  <c r="FQ454" i="17" s="1"/>
  <c r="FB488" i="17"/>
  <c r="FQ488" i="17" s="1"/>
  <c r="FB36" i="17"/>
  <c r="FQ36" i="17" s="1"/>
  <c r="FB88" i="17"/>
  <c r="FQ88" i="17" s="1"/>
  <c r="BX88" i="17" s="1"/>
  <c r="FB97" i="17"/>
  <c r="FQ97" i="17" s="1"/>
  <c r="BX97" i="17" s="1"/>
  <c r="FB105" i="17"/>
  <c r="FQ105" i="17" s="1"/>
  <c r="BX105" i="17" s="1"/>
  <c r="FB114" i="17"/>
  <c r="FQ114" i="17" s="1"/>
  <c r="BX114" i="17" s="1"/>
  <c r="FB157" i="17"/>
  <c r="FQ157" i="17" s="1"/>
  <c r="BX157" i="17" s="1"/>
  <c r="FB174" i="17"/>
  <c r="FQ174" i="17" s="1"/>
  <c r="FB247" i="17"/>
  <c r="FQ247" i="17" s="1"/>
  <c r="FB253" i="17"/>
  <c r="FQ253" i="17" s="1"/>
  <c r="FB267" i="17"/>
  <c r="FQ267" i="17" s="1"/>
  <c r="FB273" i="17"/>
  <c r="FQ273" i="17" s="1"/>
  <c r="FB344" i="17"/>
  <c r="FQ344" i="17" s="1"/>
  <c r="FB350" i="17"/>
  <c r="FQ350" i="17" s="1"/>
  <c r="FB382" i="17"/>
  <c r="FQ382" i="17" s="1"/>
  <c r="FB414" i="17"/>
  <c r="FQ414" i="17" s="1"/>
  <c r="FB425" i="17"/>
  <c r="FQ425" i="17" s="1"/>
  <c r="FB430" i="17"/>
  <c r="FQ430" i="17" s="1"/>
  <c r="FB435" i="17"/>
  <c r="FQ435" i="17" s="1"/>
  <c r="FB459" i="17"/>
  <c r="FQ459" i="17" s="1"/>
  <c r="FB464" i="17"/>
  <c r="FQ464" i="17" s="1"/>
  <c r="BX464" i="17" s="1"/>
  <c r="FB469" i="17"/>
  <c r="FQ469" i="17" s="1"/>
  <c r="FB493" i="17"/>
  <c r="FQ493" i="17" s="1"/>
  <c r="FB61" i="17"/>
  <c r="FQ61" i="17" s="1"/>
  <c r="BX61" i="17" s="1"/>
  <c r="FB123" i="17"/>
  <c r="FQ123" i="17" s="1"/>
  <c r="FB132" i="17"/>
  <c r="FQ132" i="17" s="1"/>
  <c r="FB213" i="17"/>
  <c r="FQ213" i="17" s="1"/>
  <c r="BX213" i="17" s="1"/>
  <c r="FB220" i="17"/>
  <c r="FQ220" i="17" s="1"/>
  <c r="BX220" i="17" s="1"/>
  <c r="FB227" i="17"/>
  <c r="FQ227" i="17" s="1"/>
  <c r="BX227" i="17" s="1"/>
  <c r="FB293" i="17"/>
  <c r="FQ293" i="17" s="1"/>
  <c r="FB299" i="17"/>
  <c r="FQ299" i="17" s="1"/>
  <c r="FB311" i="17"/>
  <c r="FQ311" i="17" s="1"/>
  <c r="FB317" i="17"/>
  <c r="FQ317" i="17" s="1"/>
  <c r="FB339" i="17"/>
  <c r="FQ339" i="17" s="1"/>
  <c r="FB371" i="17"/>
  <c r="FQ371" i="17" s="1"/>
  <c r="FB377" i="17"/>
  <c r="FQ377" i="17" s="1"/>
  <c r="BX377" i="17" s="1"/>
  <c r="FB409" i="17"/>
  <c r="FQ409" i="17" s="1"/>
  <c r="FB440" i="17"/>
  <c r="FQ440" i="17" s="1"/>
  <c r="FB474" i="17"/>
  <c r="FQ474" i="17" s="1"/>
  <c r="FB498" i="17"/>
  <c r="FQ498" i="17" s="1"/>
  <c r="FB50" i="17"/>
  <c r="FQ50" i="17" s="1"/>
  <c r="FB141" i="17"/>
  <c r="FQ141" i="17" s="1"/>
  <c r="FB166" i="17"/>
  <c r="FQ166" i="17" s="1"/>
  <c r="FB183" i="17"/>
  <c r="FQ183" i="17" s="1"/>
  <c r="FB190" i="17"/>
  <c r="FQ190" i="17" s="1"/>
  <c r="FB206" i="17"/>
  <c r="FQ206" i="17" s="1"/>
  <c r="FB221" i="17"/>
  <c r="FQ221" i="17" s="1"/>
  <c r="BX221" i="17" s="1"/>
  <c r="FB241" i="17"/>
  <c r="FQ241" i="17" s="1"/>
  <c r="FB281" i="17"/>
  <c r="FQ281" i="17" s="1"/>
  <c r="BX281" i="17" s="1"/>
  <c r="FB334" i="17"/>
  <c r="FQ334" i="17" s="1"/>
  <c r="BX334" i="17" s="1"/>
  <c r="FB366" i="17"/>
  <c r="FQ366" i="17" s="1"/>
  <c r="FB372" i="17"/>
  <c r="FQ372" i="17" s="1"/>
  <c r="FB404" i="17"/>
  <c r="FQ404" i="17" s="1"/>
  <c r="FB445" i="17"/>
  <c r="FQ445" i="17" s="1"/>
  <c r="FB479" i="17"/>
  <c r="FQ479" i="17" s="1"/>
  <c r="FB503" i="17"/>
  <c r="FQ503" i="17" s="1"/>
  <c r="BX503" i="17" s="1"/>
  <c r="FB508" i="17"/>
  <c r="FQ508" i="17" s="1"/>
  <c r="FB39" i="17"/>
  <c r="FQ39" i="17" s="1"/>
  <c r="FB62" i="17"/>
  <c r="FQ62" i="17" s="1"/>
  <c r="FB82" i="17"/>
  <c r="FQ82" i="17" s="1"/>
  <c r="FB117" i="17"/>
  <c r="FQ117" i="17" s="1"/>
  <c r="FB126" i="17"/>
  <c r="FQ126" i="17" s="1"/>
  <c r="FB74" i="17"/>
  <c r="FQ74" i="17" s="1"/>
  <c r="BX74" i="17" s="1"/>
  <c r="FB152" i="17"/>
  <c r="FQ152" i="17" s="1"/>
  <c r="FB169" i="17"/>
  <c r="FQ169" i="17" s="1"/>
  <c r="FB249" i="17"/>
  <c r="FQ249" i="17" s="1"/>
  <c r="FB256" i="17"/>
  <c r="FQ256" i="17" s="1"/>
  <c r="BX256" i="17" s="1"/>
  <c r="FB289" i="17"/>
  <c r="FQ289" i="17" s="1"/>
  <c r="BX289" i="17" s="1"/>
  <c r="FB295" i="17"/>
  <c r="FQ295" i="17" s="1"/>
  <c r="BX295" i="17" s="1"/>
  <c r="FB307" i="17"/>
  <c r="FQ307" i="17" s="1"/>
  <c r="BX307" i="17" s="1"/>
  <c r="FB313" i="17"/>
  <c r="FQ313" i="17" s="1"/>
  <c r="FB325" i="17"/>
  <c r="FQ325" i="17" s="1"/>
  <c r="BX325" i="17" s="1"/>
  <c r="FB357" i="17"/>
  <c r="FQ357" i="17" s="1"/>
  <c r="BX357" i="17" s="1"/>
  <c r="FB395" i="17"/>
  <c r="FQ395" i="17" s="1"/>
  <c r="FB466" i="17"/>
  <c r="FQ466" i="17" s="1"/>
  <c r="FB490" i="17"/>
  <c r="FQ490" i="17" s="1"/>
  <c r="FB500" i="17"/>
  <c r="FQ500" i="17" s="1"/>
  <c r="FB185" i="17"/>
  <c r="FQ185" i="17" s="1"/>
  <c r="FB208" i="17"/>
  <c r="FQ208" i="17" s="1"/>
  <c r="FB243" i="17"/>
  <c r="FQ243" i="17" s="1"/>
  <c r="FB263" i="17"/>
  <c r="FQ263" i="17" s="1"/>
  <c r="FB352" i="17"/>
  <c r="FQ352" i="17" s="1"/>
  <c r="FB384" i="17"/>
  <c r="FQ384" i="17" s="1"/>
  <c r="FB390" i="17"/>
  <c r="FQ390" i="17" s="1"/>
  <c r="FB422" i="17"/>
  <c r="FQ422" i="17" s="1"/>
  <c r="BX422" i="17" s="1"/>
  <c r="FB427" i="17"/>
  <c r="FQ427" i="17" s="1"/>
  <c r="FB432" i="17"/>
  <c r="FQ432" i="17" s="1"/>
  <c r="FB437" i="17"/>
  <c r="FQ437" i="17" s="1"/>
  <c r="FB442" i="17"/>
  <c r="FQ442" i="17" s="1"/>
  <c r="FB447" i="17"/>
  <c r="FQ447" i="17" s="1"/>
  <c r="FB471" i="17"/>
  <c r="FQ471" i="17" s="1"/>
  <c r="BX471" i="17" s="1"/>
  <c r="FB505" i="17"/>
  <c r="FQ505" i="17" s="1"/>
  <c r="BX505" i="17" s="1"/>
  <c r="FB66" i="17"/>
  <c r="FQ66" i="17" s="1"/>
  <c r="BX66" i="17" s="1"/>
  <c r="FB111" i="17"/>
  <c r="FQ111" i="17" s="1"/>
  <c r="FB128" i="17"/>
  <c r="FQ128" i="17" s="1"/>
  <c r="BX128" i="17" s="1"/>
  <c r="FB137" i="17"/>
  <c r="FQ137" i="17" s="1"/>
  <c r="FB194" i="17"/>
  <c r="FQ194" i="17" s="1"/>
  <c r="FB202" i="17"/>
  <c r="FQ202" i="17" s="1"/>
  <c r="FB217" i="17"/>
  <c r="FQ217" i="17" s="1"/>
  <c r="FB224" i="17"/>
  <c r="FQ224" i="17" s="1"/>
  <c r="FB331" i="17"/>
  <c r="FQ331" i="17" s="1"/>
  <c r="FB337" i="17"/>
  <c r="FQ337" i="17" s="1"/>
  <c r="FB369" i="17"/>
  <c r="FQ369" i="17" s="1"/>
  <c r="FB401" i="17"/>
  <c r="FQ401" i="17" s="1"/>
  <c r="FB438" i="17"/>
  <c r="FQ438" i="17" s="1"/>
  <c r="FB462" i="17"/>
  <c r="FQ462" i="17" s="1"/>
  <c r="FB161" i="17"/>
  <c r="FQ161" i="17" s="1"/>
  <c r="FB248" i="17"/>
  <c r="FQ248" i="17" s="1"/>
  <c r="FB287" i="17"/>
  <c r="FQ287" i="17" s="1"/>
  <c r="BX287" i="17" s="1"/>
  <c r="FB304" i="17"/>
  <c r="FQ304" i="17" s="1"/>
  <c r="FB330" i="17"/>
  <c r="FQ330" i="17" s="1"/>
  <c r="FB338" i="17"/>
  <c r="FQ338" i="17" s="1"/>
  <c r="BX338" i="17" s="1"/>
  <c r="FB394" i="17"/>
  <c r="FQ394" i="17" s="1"/>
  <c r="BX394" i="17" s="1"/>
  <c r="FB424" i="17"/>
  <c r="FQ424" i="17" s="1"/>
  <c r="FB481" i="17"/>
  <c r="FQ481" i="17" s="1"/>
  <c r="BX481" i="17" s="1"/>
  <c r="FB501" i="17"/>
  <c r="FQ501" i="17" s="1"/>
  <c r="FB507" i="17"/>
  <c r="FQ507" i="17" s="1"/>
  <c r="BX507" i="17" s="1"/>
  <c r="FB68" i="17"/>
  <c r="FQ68" i="17" s="1"/>
  <c r="FB150" i="17"/>
  <c r="FQ150" i="17" s="1"/>
  <c r="FB219" i="17"/>
  <c r="FQ219" i="17" s="1"/>
  <c r="FB268" i="17"/>
  <c r="FQ268" i="17" s="1"/>
  <c r="FB296" i="17"/>
  <c r="FQ296" i="17" s="1"/>
  <c r="FB305" i="17"/>
  <c r="FQ305" i="17" s="1"/>
  <c r="FB322" i="17"/>
  <c r="FQ322" i="17" s="1"/>
  <c r="FB378" i="17"/>
  <c r="FQ378" i="17" s="1"/>
  <c r="FB386" i="17"/>
  <c r="FQ386" i="17" s="1"/>
  <c r="FB461" i="17"/>
  <c r="FQ461" i="17" s="1"/>
  <c r="FB110" i="17"/>
  <c r="FQ110" i="17" s="1"/>
  <c r="FB229" i="17"/>
  <c r="FQ229" i="17" s="1"/>
  <c r="FB306" i="17"/>
  <c r="FQ306" i="17" s="1"/>
  <c r="FB347" i="17"/>
  <c r="FQ347" i="17" s="1"/>
  <c r="FB362" i="17"/>
  <c r="FQ362" i="17" s="1"/>
  <c r="FB370" i="17"/>
  <c r="FQ370" i="17" s="1"/>
  <c r="FB475" i="17"/>
  <c r="FQ475" i="17" s="1"/>
  <c r="FB34" i="17"/>
  <c r="FQ34" i="17" s="1"/>
  <c r="BX34" i="17" s="1"/>
  <c r="FB85" i="17"/>
  <c r="FQ85" i="17" s="1"/>
  <c r="FB99" i="17"/>
  <c r="FQ99" i="17" s="1"/>
  <c r="FB139" i="17"/>
  <c r="FQ139" i="17" s="1"/>
  <c r="BX139" i="17" s="1"/>
  <c r="FB211" i="17"/>
  <c r="FQ211" i="17" s="1"/>
  <c r="FB251" i="17"/>
  <c r="FQ251" i="17" s="1"/>
  <c r="FB340" i="17"/>
  <c r="FQ340" i="17" s="1"/>
  <c r="FB348" i="17"/>
  <c r="FQ348" i="17" s="1"/>
  <c r="FB16" i="17"/>
  <c r="FQ16" i="17" s="1"/>
  <c r="FB102" i="17"/>
  <c r="FQ102" i="17" s="1"/>
  <c r="BX102" i="17" s="1"/>
  <c r="FB179" i="17"/>
  <c r="FQ179" i="17" s="1"/>
  <c r="FB272" i="17"/>
  <c r="FQ272" i="17" s="1"/>
  <c r="FB326" i="17"/>
  <c r="FQ326" i="17" s="1"/>
  <c r="FB342" i="17"/>
  <c r="FQ342" i="17" s="1"/>
  <c r="BX342" i="17" s="1"/>
  <c r="FB365" i="17"/>
  <c r="FQ365" i="17" s="1"/>
  <c r="FB421" i="17"/>
  <c r="FQ421" i="17" s="1"/>
  <c r="FB428" i="17"/>
  <c r="FQ428" i="17" s="1"/>
  <c r="FB443" i="17"/>
  <c r="FQ443" i="17" s="1"/>
  <c r="FB450" i="17"/>
  <c r="FQ450" i="17" s="1"/>
  <c r="FB457" i="17"/>
  <c r="FQ457" i="17" s="1"/>
  <c r="FB491" i="17"/>
  <c r="FQ491" i="17" s="1"/>
  <c r="FB497" i="17"/>
  <c r="FQ497" i="17" s="1"/>
  <c r="FB40" i="17"/>
  <c r="FQ40" i="17" s="1"/>
  <c r="BX40" i="17" s="1"/>
  <c r="FB143" i="17"/>
  <c r="FQ143" i="17" s="1"/>
  <c r="BX143" i="17" s="1"/>
  <c r="FB155" i="17"/>
  <c r="FQ155" i="17" s="1"/>
  <c r="BX155" i="17" s="1"/>
  <c r="FB167" i="17"/>
  <c r="FQ167" i="17" s="1"/>
  <c r="FB233" i="17"/>
  <c r="FQ233" i="17" s="1"/>
  <c r="BX233" i="17" s="1"/>
  <c r="FB282" i="17"/>
  <c r="FQ282" i="17" s="1"/>
  <c r="FB291" i="17"/>
  <c r="FQ291" i="17" s="1"/>
  <c r="FB300" i="17"/>
  <c r="FQ300" i="17" s="1"/>
  <c r="BX300" i="17" s="1"/>
  <c r="FB405" i="17"/>
  <c r="FQ405" i="17" s="1"/>
  <c r="FB413" i="17"/>
  <c r="FQ413" i="17" s="1"/>
  <c r="FB436" i="17"/>
  <c r="FQ436" i="17" s="1"/>
  <c r="FB87" i="17"/>
  <c r="FQ87" i="17" s="1"/>
  <c r="FB277" i="17"/>
  <c r="FQ277" i="17" s="1"/>
  <c r="FB381" i="17"/>
  <c r="FQ381" i="17" s="1"/>
  <c r="FB444" i="17"/>
  <c r="FQ444" i="17" s="1"/>
  <c r="FB146" i="17"/>
  <c r="FQ146" i="17" s="1"/>
  <c r="FB265" i="17"/>
  <c r="FQ265" i="17" s="1"/>
  <c r="FB278" i="17"/>
  <c r="FQ278" i="17" s="1"/>
  <c r="FB403" i="17"/>
  <c r="FQ403" i="17" s="1"/>
  <c r="FB465" i="17"/>
  <c r="FQ465" i="17" s="1"/>
  <c r="FB510" i="17"/>
  <c r="FQ510" i="17" s="1"/>
  <c r="FB164" i="17"/>
  <c r="FQ164" i="17" s="1"/>
  <c r="BX164" i="17" s="1"/>
  <c r="FB239" i="17"/>
  <c r="FQ239" i="17" s="1"/>
  <c r="BX239" i="17" s="1"/>
  <c r="FB351" i="17"/>
  <c r="FQ351" i="17" s="1"/>
  <c r="FB318" i="17"/>
  <c r="FQ318" i="17" s="1"/>
  <c r="BX318" i="17" s="1"/>
  <c r="FB92" i="17"/>
  <c r="FQ92" i="17" s="1"/>
  <c r="BX92" i="17" s="1"/>
  <c r="FB373" i="17"/>
  <c r="FQ373" i="17" s="1"/>
  <c r="BX373" i="17" s="1"/>
  <c r="FB65" i="17"/>
  <c r="FQ65" i="17" s="1"/>
  <c r="FB238" i="17"/>
  <c r="FQ238" i="17" s="1"/>
  <c r="FB252" i="17"/>
  <c r="FQ252" i="17" s="1"/>
  <c r="FB279" i="17"/>
  <c r="FQ279" i="17" s="1"/>
  <c r="FB327" i="17"/>
  <c r="FQ327" i="17" s="1"/>
  <c r="FB492" i="17"/>
  <c r="FQ492" i="17" s="1"/>
  <c r="FB44" i="17"/>
  <c r="FQ44" i="17" s="1"/>
  <c r="FB446" i="17"/>
  <c r="FQ446" i="17" s="1"/>
  <c r="FB108" i="17"/>
  <c r="FQ108" i="17" s="1"/>
  <c r="FB180" i="17"/>
  <c r="FQ180" i="17" s="1"/>
  <c r="FB196" i="17"/>
  <c r="FQ196" i="17" s="1"/>
  <c r="FB328" i="17"/>
  <c r="FQ328" i="17" s="1"/>
  <c r="FB360" i="17"/>
  <c r="FQ360" i="17" s="1"/>
  <c r="FB392" i="17"/>
  <c r="FQ392" i="17" s="1"/>
  <c r="FB426" i="17"/>
  <c r="FQ426" i="17" s="1"/>
  <c r="BX426" i="17" s="1"/>
  <c r="FB483" i="17"/>
  <c r="FQ483" i="17" s="1"/>
  <c r="FB13" i="17"/>
  <c r="FQ13" i="17" s="1"/>
  <c r="FB129" i="17"/>
  <c r="FQ129" i="17" s="1"/>
  <c r="BX129" i="17" s="1"/>
  <c r="FB226" i="17"/>
  <c r="FQ226" i="17" s="1"/>
  <c r="BX226" i="17" s="1"/>
  <c r="FB254" i="17"/>
  <c r="FQ254" i="17" s="1"/>
  <c r="BX254" i="17" s="1"/>
  <c r="FB329" i="17"/>
  <c r="FQ329" i="17" s="1"/>
  <c r="BX329" i="17" s="1"/>
  <c r="FB361" i="17"/>
  <c r="FQ361" i="17" s="1"/>
  <c r="FB383" i="17"/>
  <c r="FQ383" i="17" s="1"/>
  <c r="FB393" i="17"/>
  <c r="FQ393" i="17" s="1"/>
  <c r="FB415" i="17"/>
  <c r="FQ415" i="17" s="1"/>
  <c r="FB456" i="17"/>
  <c r="FQ456" i="17" s="1"/>
  <c r="FB484" i="17"/>
  <c r="FQ484" i="17" s="1"/>
  <c r="FB255" i="17"/>
  <c r="FQ255" i="17" s="1"/>
  <c r="FB416" i="17"/>
  <c r="FQ416" i="17" s="1"/>
  <c r="BX416" i="17" s="1"/>
  <c r="FB502" i="17"/>
  <c r="FQ502" i="17" s="1"/>
  <c r="FB45" i="17"/>
  <c r="FQ45" i="17" s="1"/>
  <c r="FB228" i="17"/>
  <c r="FQ228" i="17" s="1"/>
  <c r="FB15" i="17"/>
  <c r="FQ15" i="17" s="1"/>
  <c r="FB147" i="17"/>
  <c r="FQ147" i="17" s="1"/>
  <c r="FB75" i="17"/>
  <c r="FQ75" i="17" s="1"/>
  <c r="FB21" i="17"/>
  <c r="FQ21" i="17" s="1"/>
  <c r="FB52" i="17"/>
  <c r="FQ52" i="17" s="1"/>
  <c r="BX52" i="17" s="1"/>
  <c r="FB231" i="17"/>
  <c r="FQ231" i="17" s="1"/>
  <c r="FB244" i="17"/>
  <c r="FQ244" i="17" s="1"/>
  <c r="FB257" i="17"/>
  <c r="FQ257" i="17" s="1"/>
  <c r="FB309" i="17"/>
  <c r="FQ309" i="17" s="1"/>
  <c r="FB321" i="17"/>
  <c r="FQ321" i="17" s="1"/>
  <c r="FB343" i="17"/>
  <c r="FQ343" i="17" s="1"/>
  <c r="BX343" i="17" s="1"/>
  <c r="FB353" i="17"/>
  <c r="FQ353" i="17" s="1"/>
  <c r="FB375" i="17"/>
  <c r="FQ375" i="17" s="1"/>
  <c r="FB397" i="17"/>
  <c r="FQ397" i="17" s="1"/>
  <c r="FB468" i="17"/>
  <c r="FQ468" i="17" s="1"/>
  <c r="FB496" i="17"/>
  <c r="FQ496" i="17" s="1"/>
  <c r="FB25" i="17"/>
  <c r="FQ25" i="17" s="1"/>
  <c r="FB187" i="17"/>
  <c r="FQ187" i="17" s="1"/>
  <c r="FB408" i="17"/>
  <c r="FQ408" i="17" s="1"/>
  <c r="FB439" i="17"/>
  <c r="FQ439" i="17" s="1"/>
  <c r="FB449" i="17"/>
  <c r="FQ449" i="17" s="1"/>
  <c r="FB478" i="17"/>
  <c r="FQ478" i="17" s="1"/>
  <c r="FB57" i="17"/>
  <c r="FQ57" i="17" s="1"/>
  <c r="FB78" i="17"/>
  <c r="FQ78" i="17" s="1"/>
  <c r="FB119" i="17"/>
  <c r="FQ119" i="17" s="1"/>
  <c r="FB203" i="17"/>
  <c r="FQ203" i="17" s="1"/>
  <c r="FB298" i="17"/>
  <c r="FQ298" i="17" s="1"/>
  <c r="FB388" i="17"/>
  <c r="FQ388" i="17" s="1"/>
  <c r="FB470" i="17"/>
  <c r="FQ470" i="17" s="1"/>
  <c r="BX470" i="17" s="1"/>
  <c r="FB506" i="17"/>
  <c r="FQ506" i="17" s="1"/>
  <c r="FB234" i="17"/>
  <c r="FQ234" i="17" s="1"/>
  <c r="FB246" i="17"/>
  <c r="FQ246" i="17" s="1"/>
  <c r="BX246" i="17" s="1"/>
  <c r="FB324" i="17"/>
  <c r="FQ324" i="17" s="1"/>
  <c r="BX324" i="17" s="1"/>
  <c r="FB356" i="17"/>
  <c r="FQ356" i="17" s="1"/>
  <c r="BX356" i="17" s="1"/>
  <c r="FB410" i="17"/>
  <c r="FQ410" i="17" s="1"/>
  <c r="FB431" i="17"/>
  <c r="FQ431" i="17" s="1"/>
  <c r="FB441" i="17"/>
  <c r="FQ441" i="17" s="1"/>
  <c r="FB286" i="17"/>
  <c r="FQ286" i="17" s="1"/>
  <c r="FB312" i="17"/>
  <c r="FQ312" i="17" s="1"/>
  <c r="FB489" i="17"/>
  <c r="FQ489" i="17" s="1"/>
  <c r="FB29" i="17"/>
  <c r="FQ29" i="17" s="1"/>
  <c r="FB59" i="17"/>
  <c r="FQ59" i="17" s="1"/>
  <c r="FB80" i="17"/>
  <c r="FQ80" i="17" s="1"/>
  <c r="FB121" i="17"/>
  <c r="FQ121" i="17" s="1"/>
  <c r="FB335" i="17"/>
  <c r="FQ335" i="17" s="1"/>
  <c r="BX335" i="17" s="1"/>
  <c r="FB46" i="17"/>
  <c r="FQ46" i="17" s="1"/>
  <c r="FB168" i="17"/>
  <c r="FQ168" i="17" s="1"/>
  <c r="FB476" i="17"/>
  <c r="FQ476" i="17" s="1"/>
  <c r="FB504" i="17"/>
  <c r="FQ504" i="17" s="1"/>
  <c r="BX504" i="17" s="1"/>
  <c r="FB133" i="17"/>
  <c r="FQ133" i="17" s="1"/>
  <c r="BX133" i="17" s="1"/>
  <c r="FB178" i="17"/>
  <c r="FQ178" i="17" s="1"/>
  <c r="BX178" i="17" s="1"/>
  <c r="FB222" i="17"/>
  <c r="FQ222" i="17" s="1"/>
  <c r="BX222" i="17" s="1"/>
  <c r="FB223" i="17"/>
  <c r="FQ223" i="17" s="1"/>
  <c r="BX223" i="17" s="1"/>
  <c r="FB482" i="17"/>
  <c r="FQ482" i="17" s="1"/>
  <c r="BX482" i="17" s="1"/>
  <c r="FB359" i="17"/>
  <c r="FQ359" i="17" s="1"/>
  <c r="FB485" i="17"/>
  <c r="FQ485" i="17" s="1"/>
  <c r="BX485" i="17" s="1"/>
  <c r="FB374" i="17"/>
  <c r="FQ374" i="17" s="1"/>
  <c r="FB452" i="17"/>
  <c r="FQ452" i="17" s="1"/>
  <c r="FB285" i="17"/>
  <c r="FQ285" i="17" s="1"/>
  <c r="FB460" i="17"/>
  <c r="FQ460" i="17" s="1"/>
  <c r="FB207" i="17"/>
  <c r="FQ207" i="17" s="1"/>
  <c r="FB320" i="17"/>
  <c r="FQ320" i="17" s="1"/>
  <c r="FB412" i="17"/>
  <c r="FQ412" i="17" s="1"/>
  <c r="FB171" i="17"/>
  <c r="FQ171" i="17" s="1"/>
  <c r="FB215" i="17"/>
  <c r="FQ215" i="17" s="1"/>
  <c r="FB379" i="17"/>
  <c r="FQ379" i="17" s="1"/>
  <c r="FB406" i="17"/>
  <c r="FQ406" i="17" s="1"/>
  <c r="FB453" i="17"/>
  <c r="FQ453" i="17" s="1"/>
  <c r="FB175" i="17"/>
  <c r="FQ175" i="17" s="1"/>
  <c r="BX175" i="17" s="1"/>
  <c r="FB216" i="17"/>
  <c r="FQ216" i="17" s="1"/>
  <c r="BX216" i="17" s="1"/>
  <c r="FB290" i="17"/>
  <c r="FQ290" i="17" s="1"/>
  <c r="FB480" i="17"/>
  <c r="FQ480" i="17" s="1"/>
  <c r="FB458" i="17"/>
  <c r="FQ458" i="17" s="1"/>
  <c r="BX458" i="17" s="1"/>
  <c r="FB434" i="17"/>
  <c r="FQ434" i="17" s="1"/>
  <c r="BX434" i="17" s="1"/>
  <c r="FB494" i="17"/>
  <c r="FQ494" i="17" s="1"/>
  <c r="FB346" i="17"/>
  <c r="FQ346" i="17" s="1"/>
  <c r="BX346" i="17" s="1"/>
  <c r="FB509" i="17"/>
  <c r="FQ509" i="17" s="1"/>
  <c r="BX509" i="17" s="1"/>
  <c r="FB37" i="17"/>
  <c r="FQ37" i="17" s="1"/>
  <c r="BX37" i="17" s="1"/>
  <c r="FB400" i="17"/>
  <c r="FQ400" i="17" s="1"/>
  <c r="FB84" i="17"/>
  <c r="FQ84" i="17" s="1"/>
  <c r="FB188" i="17"/>
  <c r="FQ188" i="17" s="1"/>
  <c r="FB333" i="17"/>
  <c r="FQ333" i="17" s="1"/>
  <c r="FB486" i="17"/>
  <c r="FQ486" i="17" s="1"/>
  <c r="FB302" i="17"/>
  <c r="FQ302" i="17" s="1"/>
  <c r="FB463" i="17"/>
  <c r="FQ463" i="17" s="1"/>
  <c r="BX463" i="17" s="1"/>
  <c r="FB487" i="17"/>
  <c r="FQ487" i="17" s="1"/>
  <c r="FB93" i="17"/>
  <c r="FQ93" i="17" s="1"/>
  <c r="FB192" i="17"/>
  <c r="FQ192" i="17" s="1"/>
  <c r="FB232" i="17"/>
  <c r="FQ232" i="17" s="1"/>
  <c r="FB364" i="17"/>
  <c r="FQ364" i="17" s="1"/>
  <c r="FB417" i="17"/>
  <c r="FQ417" i="17" s="1"/>
  <c r="FB275" i="17"/>
  <c r="FQ275" i="17" s="1"/>
  <c r="BX275" i="17" s="1"/>
  <c r="FB368" i="17"/>
  <c r="FQ368" i="17" s="1"/>
  <c r="FB448" i="17"/>
  <c r="FQ448" i="17" s="1"/>
  <c r="FB399" i="17"/>
  <c r="FQ399" i="17" s="1"/>
  <c r="FB315" i="17"/>
  <c r="FQ315" i="17" s="1"/>
  <c r="FB270" i="17"/>
  <c r="FQ270" i="17" s="1"/>
  <c r="BX270" i="17" s="1"/>
  <c r="FB391" i="17"/>
  <c r="FQ391" i="17" s="1"/>
  <c r="BX391" i="17" s="1"/>
  <c r="FB418" i="17"/>
  <c r="FQ418" i="17" s="1"/>
  <c r="BX418" i="17" s="1"/>
  <c r="FB467" i="17"/>
  <c r="FQ467" i="17" s="1"/>
  <c r="FB199" i="17"/>
  <c r="FQ199" i="17" s="1"/>
  <c r="FB308" i="17"/>
  <c r="FQ308" i="17" s="1"/>
  <c r="FB396" i="17"/>
  <c r="FQ396" i="17" s="1"/>
  <c r="FB423" i="17"/>
  <c r="FQ423" i="17" s="1"/>
  <c r="FB472" i="17"/>
  <c r="FQ472" i="17" s="1"/>
  <c r="FH504" i="17"/>
  <c r="BO504" i="17" s="1"/>
  <c r="FH300" i="17"/>
  <c r="FH155" i="17"/>
  <c r="FH478" i="17"/>
  <c r="FH238" i="17"/>
  <c r="FH65" i="17"/>
  <c r="FH95" i="17"/>
  <c r="FH14" i="17"/>
  <c r="FH314" i="17"/>
  <c r="BO314" i="17" s="1"/>
  <c r="FH22" i="17"/>
  <c r="FH275" i="17"/>
  <c r="BO275" i="17" s="1"/>
  <c r="FH324" i="17"/>
  <c r="FH210" i="17"/>
  <c r="BO210" i="17" s="1"/>
  <c r="FH153" i="17"/>
  <c r="BO153" i="17" s="1"/>
  <c r="FH490" i="17"/>
  <c r="BO490" i="17" s="1"/>
  <c r="FH366" i="17"/>
  <c r="BO366" i="17" s="1"/>
  <c r="FH29" i="17"/>
  <c r="BO29" i="17" s="1"/>
  <c r="FH493" i="17"/>
  <c r="FH427" i="17"/>
  <c r="FH434" i="17"/>
  <c r="FH390" i="17"/>
  <c r="FH54" i="17"/>
  <c r="FH315" i="17"/>
  <c r="FH36" i="17"/>
  <c r="FI36" i="17"/>
  <c r="FH39" i="17"/>
  <c r="FH76" i="17"/>
  <c r="FH207" i="17"/>
  <c r="FH183" i="17"/>
  <c r="FH160" i="17"/>
  <c r="FH354" i="17"/>
  <c r="FH130" i="17"/>
  <c r="BO130" i="17" s="1"/>
  <c r="FH21" i="17"/>
  <c r="FH505" i="17"/>
  <c r="FH419" i="17"/>
  <c r="BO419" i="17" s="1"/>
  <c r="FH242" i="17"/>
  <c r="BO242" i="17" s="1"/>
  <c r="FH290" i="17"/>
  <c r="BO290" i="17" s="1"/>
  <c r="FH49" i="17"/>
  <c r="BO49" i="17" s="1"/>
  <c r="FH414" i="17"/>
  <c r="FH362" i="17"/>
  <c r="FH60" i="17"/>
  <c r="FH268" i="17"/>
  <c r="BO268" i="17" s="1"/>
  <c r="FH467" i="17"/>
  <c r="FH117" i="17"/>
  <c r="FH364" i="17"/>
  <c r="FH375" i="17"/>
  <c r="FH370" i="17"/>
  <c r="FH190" i="17"/>
  <c r="FH385" i="17"/>
  <c r="FH313" i="17"/>
  <c r="FH229" i="17"/>
  <c r="FH374" i="17"/>
  <c r="FH97" i="17"/>
  <c r="BO97" i="17" s="1"/>
  <c r="FH311" i="17"/>
  <c r="BO311" i="17" s="1"/>
  <c r="FH344" i="17"/>
  <c r="BO344" i="17" s="1"/>
  <c r="FH164" i="17"/>
  <c r="BO164" i="17" s="1"/>
  <c r="FH392" i="17"/>
  <c r="BO392" i="17" s="1"/>
  <c r="FH397" i="17"/>
  <c r="BO397" i="17" s="1"/>
  <c r="FH47" i="17"/>
  <c r="BO47" i="17" s="1"/>
  <c r="FH296" i="17"/>
  <c r="BO296" i="17" s="1"/>
  <c r="FH336" i="17"/>
  <c r="BO336" i="17" s="1"/>
  <c r="FH450" i="17"/>
  <c r="FH179" i="17"/>
  <c r="FH372" i="17"/>
  <c r="FH196" i="17"/>
  <c r="BO196" i="17" s="1"/>
  <c r="FH154" i="17"/>
  <c r="FH509" i="17"/>
  <c r="FH352" i="17"/>
  <c r="FH126" i="17"/>
  <c r="FH379" i="17"/>
  <c r="FH182" i="17"/>
  <c r="FH140" i="17"/>
  <c r="BO140" i="17" s="1"/>
  <c r="FH406" i="17"/>
  <c r="FH441" i="17"/>
  <c r="BO441" i="17" s="1"/>
  <c r="FH272" i="17"/>
  <c r="FH266" i="17"/>
  <c r="BO266" i="17" s="1"/>
  <c r="FH159" i="17"/>
  <c r="BO159" i="17" s="1"/>
  <c r="FH77" i="17"/>
  <c r="FH122" i="17"/>
  <c r="BO122" i="17" s="1"/>
  <c r="FH231" i="17"/>
  <c r="FH305" i="17"/>
  <c r="FH235" i="17"/>
  <c r="FH134" i="17"/>
  <c r="BO134" i="17" s="1"/>
  <c r="FH89" i="17"/>
  <c r="FH402" i="17"/>
  <c r="BO402" i="17" s="1"/>
  <c r="FH301" i="17"/>
  <c r="FH498" i="17"/>
  <c r="BO498" i="17" s="1"/>
  <c r="FH281" i="17"/>
  <c r="FH424" i="17"/>
  <c r="BO424" i="17" s="1"/>
  <c r="FH246" i="17"/>
  <c r="FH407" i="17"/>
  <c r="BO407" i="17" s="1"/>
  <c r="FH222" i="17"/>
  <c r="FH482" i="17"/>
  <c r="FH485" i="17"/>
  <c r="FH373" i="17"/>
  <c r="FH250" i="17"/>
  <c r="FH396" i="17"/>
  <c r="FH277" i="17"/>
  <c r="FH439" i="17"/>
  <c r="BO439" i="17" s="1"/>
  <c r="FH79" i="17"/>
  <c r="FH448" i="17"/>
  <c r="BO448" i="17" s="1"/>
  <c r="FH233" i="17"/>
  <c r="BO233" i="17" s="1"/>
  <c r="FH267" i="17"/>
  <c r="BO267" i="17" s="1"/>
  <c r="FH64" i="17"/>
  <c r="BO64" i="17" s="1"/>
  <c r="FH162" i="17"/>
  <c r="FH57" i="17"/>
  <c r="FH167" i="17"/>
  <c r="FH195" i="17"/>
  <c r="FH41" i="17"/>
  <c r="BO41" i="17" s="1"/>
  <c r="FH388" i="17"/>
  <c r="FH327" i="17"/>
  <c r="EV11" i="17"/>
  <c r="EW11" i="17"/>
  <c r="BO162" i="17" l="1"/>
  <c r="BX353" i="17"/>
  <c r="BX30" i="17"/>
  <c r="BX27" i="17"/>
  <c r="BO466" i="17"/>
  <c r="BO53" i="17"/>
  <c r="BO251" i="17"/>
  <c r="BO458" i="17"/>
  <c r="BO400" i="17"/>
  <c r="BO163" i="17"/>
  <c r="BO108" i="17"/>
  <c r="BO105" i="17"/>
  <c r="BO302" i="17"/>
  <c r="BO14" i="17"/>
  <c r="BO463" i="17"/>
  <c r="BO76" i="17"/>
  <c r="BX369" i="17"/>
  <c r="BO31" i="17"/>
  <c r="BX24" i="17"/>
  <c r="BO393" i="17"/>
  <c r="BX316" i="17"/>
  <c r="BO277" i="17"/>
  <c r="BO482" i="17"/>
  <c r="BO285" i="17"/>
  <c r="BO188" i="17"/>
  <c r="BO195" i="17"/>
  <c r="BX441" i="17"/>
  <c r="BX252" i="17"/>
  <c r="BX219" i="17"/>
  <c r="BX113" i="17"/>
  <c r="BO487" i="17"/>
  <c r="BO226" i="17"/>
  <c r="BO421" i="17"/>
  <c r="BO279" i="17"/>
  <c r="BO372" i="17"/>
  <c r="BX397" i="17"/>
  <c r="BX96" i="17"/>
  <c r="BX351" i="17"/>
  <c r="BO139" i="17"/>
  <c r="BO403" i="17"/>
  <c r="BO442" i="17"/>
  <c r="BO342" i="17"/>
  <c r="BO260" i="17"/>
  <c r="BX375" i="17"/>
  <c r="BX144" i="17"/>
  <c r="BO172" i="17"/>
  <c r="BO173" i="17"/>
  <c r="BV19" i="17"/>
  <c r="BV117" i="17"/>
  <c r="BV400" i="17"/>
  <c r="BV292" i="17"/>
  <c r="BV301" i="17"/>
  <c r="BV479" i="17"/>
  <c r="BV64" i="17"/>
  <c r="CQ64" i="17" s="1"/>
  <c r="BV83" i="17"/>
  <c r="BO229" i="17"/>
  <c r="BO491" i="17"/>
  <c r="BO478" i="17"/>
  <c r="BX215" i="17"/>
  <c r="BX108" i="17"/>
  <c r="BX82" i="17"/>
  <c r="BX274" i="17"/>
  <c r="BO52" i="17"/>
  <c r="BO176" i="17"/>
  <c r="BO443" i="17"/>
  <c r="BO236" i="17"/>
  <c r="BO23" i="17"/>
  <c r="BV453" i="17"/>
  <c r="BV119" i="17"/>
  <c r="BV130" i="17"/>
  <c r="BV89" i="17"/>
  <c r="BO371" i="17"/>
  <c r="BO24" i="17"/>
  <c r="BX171" i="17"/>
  <c r="BX439" i="17"/>
  <c r="BX235" i="17"/>
  <c r="BO276" i="17"/>
  <c r="BO201" i="17"/>
  <c r="BW182" i="17"/>
  <c r="BW425" i="17"/>
  <c r="CK425" i="17" s="1"/>
  <c r="BW382" i="17"/>
  <c r="BW356" i="17"/>
  <c r="BW434" i="17"/>
  <c r="CK434" i="17" s="1"/>
  <c r="BW113" i="17"/>
  <c r="BW53" i="17"/>
  <c r="BW34" i="17"/>
  <c r="BW35" i="17"/>
  <c r="CQ35" i="17" s="1"/>
  <c r="BW46" i="17"/>
  <c r="CQ46" i="17" s="1"/>
  <c r="BW49" i="17"/>
  <c r="BW98" i="17"/>
  <c r="BV147" i="17"/>
  <c r="BV369" i="17"/>
  <c r="BV20" i="17"/>
  <c r="BV121" i="17"/>
  <c r="BV425" i="17"/>
  <c r="BV277" i="17"/>
  <c r="BV430" i="17"/>
  <c r="BV439" i="17"/>
  <c r="BV113" i="17"/>
  <c r="BV184" i="17"/>
  <c r="BW252" i="17"/>
  <c r="BW229" i="17"/>
  <c r="BW69" i="17"/>
  <c r="CK69" i="17" s="1"/>
  <c r="BV421" i="17"/>
  <c r="BV193" i="17"/>
  <c r="CQ193" i="17" s="1"/>
  <c r="BV472" i="17"/>
  <c r="BV132" i="17"/>
  <c r="CK132" i="17" s="1"/>
  <c r="BV134" i="17"/>
  <c r="BV135" i="17"/>
  <c r="GK289" i="17"/>
  <c r="GK41" i="17"/>
  <c r="BO327" i="17"/>
  <c r="BO433" i="17"/>
  <c r="BO254" i="17"/>
  <c r="BW147" i="17"/>
  <c r="BV175" i="17"/>
  <c r="BV287" i="17"/>
  <c r="CK287" i="17" s="1"/>
  <c r="BV173" i="17"/>
  <c r="BO156" i="17"/>
  <c r="BW101" i="17"/>
  <c r="BW391" i="17"/>
  <c r="BW475" i="17"/>
  <c r="CQ475" i="17" s="1"/>
  <c r="BW124" i="17"/>
  <c r="CQ124" i="17" s="1"/>
  <c r="BV176" i="17"/>
  <c r="CQ176" i="17" s="1"/>
  <c r="BV133" i="17"/>
  <c r="GK421" i="17"/>
  <c r="BO388" i="17"/>
  <c r="BO154" i="17"/>
  <c r="BO117" i="17"/>
  <c r="BO180" i="17"/>
  <c r="BO294" i="17"/>
  <c r="BO282" i="17"/>
  <c r="BW65" i="17"/>
  <c r="BV59" i="17"/>
  <c r="BO293" i="17"/>
  <c r="BO249" i="17"/>
  <c r="BO79" i="17"/>
  <c r="BV56" i="17"/>
  <c r="CQ56" i="17" s="1"/>
  <c r="BO369" i="17"/>
  <c r="BV478" i="17"/>
  <c r="BX333" i="17"/>
  <c r="BX16" i="17"/>
  <c r="BO70" i="17"/>
  <c r="BO215" i="17"/>
  <c r="BO469" i="17"/>
  <c r="BO240" i="17"/>
  <c r="FK415" i="17"/>
  <c r="BW501" i="17"/>
  <c r="BW139" i="17"/>
  <c r="CQ139" i="17" s="1"/>
  <c r="BW140" i="17"/>
  <c r="CQ140" i="17" s="1"/>
  <c r="BW141" i="17"/>
  <c r="GK509" i="17"/>
  <c r="BX191" i="17"/>
  <c r="BW88" i="17"/>
  <c r="BO434" i="17"/>
  <c r="BW164" i="17"/>
  <c r="BV360" i="17"/>
  <c r="BO416" i="17"/>
  <c r="BO109" i="17"/>
  <c r="BV197" i="17"/>
  <c r="BV29" i="17"/>
  <c r="BO499" i="17"/>
  <c r="BO167" i="17"/>
  <c r="BO179" i="17"/>
  <c r="BX291" i="17"/>
  <c r="BX150" i="17"/>
  <c r="BX194" i="17"/>
  <c r="BX466" i="17"/>
  <c r="BX299" i="17"/>
  <c r="BX98" i="17"/>
  <c r="BX237" i="17"/>
  <c r="BX71" i="17"/>
  <c r="BX94" i="17"/>
  <c r="BO166" i="17"/>
  <c r="BO129" i="17"/>
  <c r="BO68" i="17"/>
  <c r="BO83" i="17"/>
  <c r="BW177" i="17"/>
  <c r="BW492" i="17"/>
  <c r="BW293" i="17"/>
  <c r="BW368" i="17"/>
  <c r="BW83" i="17"/>
  <c r="BW286" i="17"/>
  <c r="CK286" i="17" s="1"/>
  <c r="BW174" i="17"/>
  <c r="BW185" i="17"/>
  <c r="BW186" i="17"/>
  <c r="CK186" i="17" s="1"/>
  <c r="BW187" i="17"/>
  <c r="BW188" i="17"/>
  <c r="CQ188" i="17" s="1"/>
  <c r="BV496" i="17"/>
  <c r="BV289" i="17"/>
  <c r="BV380" i="17"/>
  <c r="CK380" i="17" s="1"/>
  <c r="BV125" i="17"/>
  <c r="BV139" i="17"/>
  <c r="BV246" i="17"/>
  <c r="BV247" i="17"/>
  <c r="BV249" i="17"/>
  <c r="CK249" i="17" s="1"/>
  <c r="BV251" i="17"/>
  <c r="BV253" i="17"/>
  <c r="CK253" i="17" s="1"/>
  <c r="BV382" i="17"/>
  <c r="BO305" i="17"/>
  <c r="BO368" i="17"/>
  <c r="BV25" i="17"/>
  <c r="BO362" i="17"/>
  <c r="BO493" i="17"/>
  <c r="BX400" i="17"/>
  <c r="BX410" i="17"/>
  <c r="BX383" i="17"/>
  <c r="BX65" i="17"/>
  <c r="BX68" i="17"/>
  <c r="BX395" i="17"/>
  <c r="BX372" i="17"/>
  <c r="BX293" i="17"/>
  <c r="BX174" i="17"/>
  <c r="BX86" i="17"/>
  <c r="BX292" i="17"/>
  <c r="BO425" i="17"/>
  <c r="BO45" i="17"/>
  <c r="BO13" i="17"/>
  <c r="BW37" i="17"/>
  <c r="BW261" i="17"/>
  <c r="BW251" i="17"/>
  <c r="BW389" i="17"/>
  <c r="BW198" i="17"/>
  <c r="BW273" i="17"/>
  <c r="BW315" i="17"/>
  <c r="BW320" i="17"/>
  <c r="BW197" i="17"/>
  <c r="CQ197" i="17" s="1"/>
  <c r="BW207" i="17"/>
  <c r="BW209" i="17"/>
  <c r="BW211" i="17"/>
  <c r="BW236" i="17"/>
  <c r="BW260" i="17"/>
  <c r="BV375" i="17"/>
  <c r="CK375" i="17" s="1"/>
  <c r="BV331" i="17"/>
  <c r="CK331" i="17" s="1"/>
  <c r="BV43" i="17"/>
  <c r="BV509" i="17"/>
  <c r="BV358" i="17"/>
  <c r="CK358" i="17" s="1"/>
  <c r="BV214" i="17"/>
  <c r="BV269" i="17"/>
  <c r="BV274" i="17"/>
  <c r="BO398" i="17"/>
  <c r="BO244" i="17"/>
  <c r="GK263" i="17"/>
  <c r="GK177" i="17"/>
  <c r="BW272" i="17"/>
  <c r="BW41" i="17"/>
  <c r="BV394" i="17"/>
  <c r="BV252" i="17"/>
  <c r="GK399" i="17"/>
  <c r="BW193" i="17"/>
  <c r="BW122" i="17"/>
  <c r="BW437" i="17"/>
  <c r="BV328" i="17"/>
  <c r="BV342" i="17"/>
  <c r="BW503" i="17"/>
  <c r="BW479" i="17"/>
  <c r="CQ479" i="17" s="1"/>
  <c r="BW344" i="17"/>
  <c r="CQ344" i="17" s="1"/>
  <c r="BV364" i="17"/>
  <c r="BV492" i="17"/>
  <c r="CK492" i="17" s="1"/>
  <c r="BW300" i="17"/>
  <c r="BX313" i="17"/>
  <c r="BV401" i="17"/>
  <c r="BV397" i="17"/>
  <c r="BO289" i="17"/>
  <c r="GL119" i="17"/>
  <c r="GL109" i="17"/>
  <c r="GL64" i="17"/>
  <c r="BO132" i="17"/>
  <c r="BV477" i="17"/>
  <c r="BO445" i="17"/>
  <c r="BX132" i="17"/>
  <c r="BX315" i="17"/>
  <c r="BW498" i="17"/>
  <c r="BW343" i="17"/>
  <c r="CK343" i="17" s="1"/>
  <c r="BW262" i="17"/>
  <c r="BW240" i="17"/>
  <c r="CQ240" i="17" s="1"/>
  <c r="BO385" i="17"/>
  <c r="BX379" i="17"/>
  <c r="BX180" i="17"/>
  <c r="BX474" i="17"/>
  <c r="BO367" i="17"/>
  <c r="BO88" i="17"/>
  <c r="BO221" i="17"/>
  <c r="BW495" i="17"/>
  <c r="CQ495" i="17" s="1"/>
  <c r="BW496" i="17"/>
  <c r="CK496" i="17" s="1"/>
  <c r="BW52" i="17"/>
  <c r="BV186" i="17"/>
  <c r="BX257" i="17"/>
  <c r="BV445" i="17"/>
  <c r="BW32" i="17"/>
  <c r="BW388" i="17"/>
  <c r="BW159" i="17"/>
  <c r="BO345" i="17"/>
  <c r="BW25" i="17"/>
  <c r="BX446" i="17"/>
  <c r="BX250" i="17"/>
  <c r="BO245" i="17"/>
  <c r="BO107" i="17"/>
  <c r="BO299" i="17"/>
  <c r="BW31" i="17"/>
  <c r="CQ31" i="17" s="1"/>
  <c r="BW55" i="17"/>
  <c r="BW50" i="17"/>
  <c r="BV291" i="17"/>
  <c r="CQ291" i="17" s="1"/>
  <c r="BV335" i="17"/>
  <c r="BV110" i="17"/>
  <c r="BV111" i="17"/>
  <c r="BV112" i="17"/>
  <c r="BV250" i="17"/>
  <c r="BV448" i="17"/>
  <c r="BX12" i="17"/>
  <c r="BV102" i="17"/>
  <c r="BW392" i="17"/>
  <c r="BW407" i="17"/>
  <c r="BX326" i="17"/>
  <c r="BX409" i="17"/>
  <c r="BX272" i="17"/>
  <c r="BX172" i="17"/>
  <c r="BW268" i="17"/>
  <c r="BV467" i="17"/>
  <c r="BV488" i="17"/>
  <c r="BV138" i="17"/>
  <c r="BV272" i="17"/>
  <c r="CQ272" i="17" s="1"/>
  <c r="BO414" i="17"/>
  <c r="BX167" i="17"/>
  <c r="BX111" i="17"/>
  <c r="BX259" i="17"/>
  <c r="BO55" i="17"/>
  <c r="FL423" i="17"/>
  <c r="FL158" i="17"/>
  <c r="BO239" i="17"/>
  <c r="BW239" i="17"/>
  <c r="BX36" i="17"/>
  <c r="BV457" i="17"/>
  <c r="BW467" i="17"/>
  <c r="BX502" i="17"/>
  <c r="BX378" i="17"/>
  <c r="BX189" i="17"/>
  <c r="BO352" i="17"/>
  <c r="BX412" i="17"/>
  <c r="BX337" i="17"/>
  <c r="BX350" i="17"/>
  <c r="BO185" i="17"/>
  <c r="BO364" i="17"/>
  <c r="BO315" i="17"/>
  <c r="BX320" i="17"/>
  <c r="BX187" i="17"/>
  <c r="BX255" i="17"/>
  <c r="BX179" i="17"/>
  <c r="BX331" i="17"/>
  <c r="BX508" i="17"/>
  <c r="BX371" i="17"/>
  <c r="BX344" i="17"/>
  <c r="BX162" i="17"/>
  <c r="BX402" i="17"/>
  <c r="BX149" i="17"/>
  <c r="BX182" i="17"/>
  <c r="BO44" i="17"/>
  <c r="BO395" i="17"/>
  <c r="BO84" i="17"/>
  <c r="BO334" i="17"/>
  <c r="BO96" i="17"/>
  <c r="BO492" i="17"/>
  <c r="BO58" i="17"/>
  <c r="BO454" i="17"/>
  <c r="BW345" i="17"/>
  <c r="CQ345" i="17" s="1"/>
  <c r="BW294" i="17"/>
  <c r="CQ294" i="17" s="1"/>
  <c r="BW39" i="17"/>
  <c r="CQ39" i="17" s="1"/>
  <c r="BW130" i="17"/>
  <c r="CQ130" i="17" s="1"/>
  <c r="BW82" i="17"/>
  <c r="BW94" i="17"/>
  <c r="BW96" i="17"/>
  <c r="CQ96" i="17" s="1"/>
  <c r="BW144" i="17"/>
  <c r="CK144" i="17" s="1"/>
  <c r="BW146" i="17"/>
  <c r="BV485" i="17"/>
  <c r="BV152" i="17"/>
  <c r="BV379" i="17"/>
  <c r="BV417" i="17"/>
  <c r="BV507" i="17"/>
  <c r="BV311" i="17"/>
  <c r="BV240" i="17"/>
  <c r="BV267" i="17"/>
  <c r="BV41" i="17"/>
  <c r="BV155" i="17"/>
  <c r="BV156" i="17"/>
  <c r="BV157" i="17"/>
  <c r="BV158" i="17"/>
  <c r="CQ158" i="17" s="1"/>
  <c r="BV159" i="17"/>
  <c r="CK159" i="17" s="1"/>
  <c r="BV160" i="17"/>
  <c r="CQ160" i="17" s="1"/>
  <c r="GK186" i="17"/>
  <c r="BX366" i="17"/>
  <c r="BW430" i="17"/>
  <c r="CQ430" i="17" s="1"/>
  <c r="BV265" i="17"/>
  <c r="CQ265" i="17" s="1"/>
  <c r="BX85" i="17"/>
  <c r="BW85" i="17"/>
  <c r="BW334" i="17"/>
  <c r="CQ334" i="17" s="1"/>
  <c r="BV412" i="17"/>
  <c r="BW432" i="17"/>
  <c r="BV53" i="17"/>
  <c r="BV304" i="17"/>
  <c r="BO237" i="17"/>
  <c r="BW284" i="17"/>
  <c r="BW418" i="17"/>
  <c r="BW445" i="17"/>
  <c r="BV12" i="17"/>
  <c r="BO509" i="17"/>
  <c r="BX472" i="17"/>
  <c r="BX207" i="17"/>
  <c r="BX312" i="17"/>
  <c r="BX25" i="17"/>
  <c r="BX484" i="17"/>
  <c r="BX327" i="17"/>
  <c r="BX413" i="17"/>
  <c r="BX296" i="17"/>
  <c r="BX224" i="17"/>
  <c r="BX185" i="17"/>
  <c r="BX339" i="17"/>
  <c r="BX148" i="17"/>
  <c r="BX154" i="17"/>
  <c r="BX130" i="17"/>
  <c r="BX160" i="17"/>
  <c r="BO304" i="17"/>
  <c r="BO143" i="17"/>
  <c r="BO457" i="17"/>
  <c r="BO131" i="17"/>
  <c r="BO378" i="17"/>
  <c r="BO477" i="17"/>
  <c r="BO204" i="17"/>
  <c r="BO87" i="17"/>
  <c r="BO494" i="17"/>
  <c r="BO152" i="17"/>
  <c r="BW452" i="17"/>
  <c r="BW342" i="17"/>
  <c r="BW271" i="17"/>
  <c r="CQ271" i="17" s="1"/>
  <c r="BW474" i="17"/>
  <c r="BW429" i="17"/>
  <c r="BW387" i="17"/>
  <c r="CQ387" i="17" s="1"/>
  <c r="BW90" i="17"/>
  <c r="BW248" i="17"/>
  <c r="BW104" i="17"/>
  <c r="BW115" i="17"/>
  <c r="BW116" i="17"/>
  <c r="CK116" i="17" s="1"/>
  <c r="BW117" i="17"/>
  <c r="CQ117" i="17" s="1"/>
  <c r="BW119" i="17"/>
  <c r="BW143" i="17"/>
  <c r="BW167" i="17"/>
  <c r="BV148" i="17"/>
  <c r="CQ148" i="17" s="1"/>
  <c r="BV254" i="17"/>
  <c r="BV149" i="17"/>
  <c r="BV258" i="17"/>
  <c r="CQ258" i="17" s="1"/>
  <c r="BV109" i="17"/>
  <c r="BV392" i="17"/>
  <c r="BV353" i="17"/>
  <c r="BV38" i="17"/>
  <c r="CK38" i="17" s="1"/>
  <c r="BV77" i="17"/>
  <c r="BV167" i="17"/>
  <c r="BV177" i="17"/>
  <c r="CQ177" i="17" s="1"/>
  <c r="BV178" i="17"/>
  <c r="CQ178" i="17" s="1"/>
  <c r="BV179" i="17"/>
  <c r="BV182" i="17"/>
  <c r="BV183" i="17"/>
  <c r="CQ183" i="17" s="1"/>
  <c r="BV316" i="17"/>
  <c r="BV446" i="17"/>
  <c r="BW326" i="17"/>
  <c r="CK326" i="17" s="1"/>
  <c r="BX244" i="17"/>
  <c r="BV13" i="17"/>
  <c r="BV62" i="17"/>
  <c r="BW365" i="17"/>
  <c r="BW393" i="17"/>
  <c r="BV263" i="17"/>
  <c r="BV63" i="17"/>
  <c r="BX230" i="17"/>
  <c r="BW477" i="17"/>
  <c r="BX59" i="17"/>
  <c r="BO40" i="17"/>
  <c r="BW405" i="17"/>
  <c r="BX29" i="17"/>
  <c r="BX322" i="17"/>
  <c r="BX243" i="17"/>
  <c r="BX39" i="17"/>
  <c r="BX26" i="17"/>
  <c r="BX193" i="17"/>
  <c r="BO284" i="17"/>
  <c r="BX423" i="17"/>
  <c r="BX460" i="17"/>
  <c r="BX456" i="17"/>
  <c r="BX405" i="17"/>
  <c r="BX268" i="17"/>
  <c r="BX217" i="17"/>
  <c r="BX500" i="17"/>
  <c r="BX479" i="17"/>
  <c r="BX317" i="17"/>
  <c r="BX122" i="17"/>
  <c r="BX294" i="17"/>
  <c r="BX124" i="17"/>
  <c r="BX140" i="17"/>
  <c r="BX125" i="17"/>
  <c r="BO420" i="17"/>
  <c r="BO303" i="17"/>
  <c r="BO228" i="17"/>
  <c r="BO341" i="17"/>
  <c r="BW135" i="17"/>
  <c r="CQ135" i="17" s="1"/>
  <c r="BW227" i="17"/>
  <c r="CQ227" i="17" s="1"/>
  <c r="BW383" i="17"/>
  <c r="CQ383" i="17" s="1"/>
  <c r="BW40" i="17"/>
  <c r="CQ40" i="17" s="1"/>
  <c r="BW78" i="17"/>
  <c r="BW504" i="17"/>
  <c r="BW204" i="17"/>
  <c r="BW290" i="17"/>
  <c r="BW127" i="17"/>
  <c r="BW138" i="17"/>
  <c r="BW142" i="17"/>
  <c r="BW166" i="17"/>
  <c r="BW191" i="17"/>
  <c r="BW190" i="17"/>
  <c r="BV330" i="17"/>
  <c r="BV490" i="17"/>
  <c r="BV187" i="17"/>
  <c r="BV261" i="17"/>
  <c r="BV450" i="17"/>
  <c r="CQ450" i="17" s="1"/>
  <c r="BV194" i="17"/>
  <c r="BV427" i="17"/>
  <c r="CQ427" i="17" s="1"/>
  <c r="BV312" i="17"/>
  <c r="CQ312" i="17" s="1"/>
  <c r="BV190" i="17"/>
  <c r="CQ190" i="17" s="1"/>
  <c r="BV200" i="17"/>
  <c r="BV202" i="17"/>
  <c r="BV207" i="17"/>
  <c r="BV338" i="17"/>
  <c r="CQ338" i="17" s="1"/>
  <c r="BO278" i="17"/>
  <c r="GK445" i="17"/>
  <c r="GK401" i="17"/>
  <c r="GK63" i="17"/>
  <c r="BX359" i="17"/>
  <c r="BW366" i="17"/>
  <c r="BO470" i="17"/>
  <c r="BW374" i="17"/>
  <c r="CK374" i="17" s="1"/>
  <c r="BW499" i="17"/>
  <c r="BV97" i="17"/>
  <c r="CQ97" i="17" s="1"/>
  <c r="BW319" i="17"/>
  <c r="BW403" i="17"/>
  <c r="BX435" i="17"/>
  <c r="BX310" i="17"/>
  <c r="BW73" i="17"/>
  <c r="CQ73" i="17" s="1"/>
  <c r="BV378" i="17"/>
  <c r="BV403" i="17"/>
  <c r="CQ403" i="17" s="1"/>
  <c r="BX396" i="17"/>
  <c r="BX188" i="17"/>
  <c r="BX468" i="17"/>
  <c r="BX415" i="17"/>
  <c r="BX348" i="17"/>
  <c r="BX202" i="17"/>
  <c r="BX490" i="17"/>
  <c r="BX311" i="17"/>
  <c r="BX104" i="17"/>
  <c r="BX261" i="17"/>
  <c r="BX83" i="17"/>
  <c r="BX106" i="17"/>
  <c r="BX120" i="17"/>
  <c r="BO193" i="17"/>
  <c r="BO262" i="17"/>
  <c r="BO135" i="17"/>
  <c r="BS183" i="17"/>
  <c r="BO81" i="17"/>
  <c r="BW66" i="17"/>
  <c r="BW491" i="17"/>
  <c r="BW156" i="17"/>
  <c r="BW314" i="17"/>
  <c r="CK314" i="17" s="1"/>
  <c r="BW238" i="17"/>
  <c r="CQ238" i="17" s="1"/>
  <c r="BW364" i="17"/>
  <c r="CQ364" i="17" s="1"/>
  <c r="BW150" i="17"/>
  <c r="BW162" i="17"/>
  <c r="CQ162" i="17" s="1"/>
  <c r="BW189" i="17"/>
  <c r="BW214" i="17"/>
  <c r="CQ214" i="17" s="1"/>
  <c r="BV232" i="17"/>
  <c r="CQ232" i="17" s="1"/>
  <c r="BV372" i="17"/>
  <c r="BV444" i="17"/>
  <c r="BV124" i="17"/>
  <c r="BV346" i="17"/>
  <c r="BV468" i="17"/>
  <c r="BV428" i="17"/>
  <c r="BV354" i="17"/>
  <c r="BV103" i="17"/>
  <c r="BV284" i="17"/>
  <c r="BV142" i="17"/>
  <c r="BV226" i="17"/>
  <c r="CK226" i="17" s="1"/>
  <c r="BO28" i="17"/>
  <c r="BO43" i="17"/>
  <c r="GK109" i="17"/>
  <c r="BX31" i="17"/>
  <c r="BX408" i="17"/>
  <c r="BX69" i="17"/>
  <c r="BX302" i="17"/>
  <c r="BX492" i="17"/>
  <c r="BX208" i="17"/>
  <c r="BX18" i="17"/>
  <c r="BX165" i="17"/>
  <c r="BX84" i="17"/>
  <c r="BX374" i="17"/>
  <c r="BX137" i="17"/>
  <c r="BX95" i="17"/>
  <c r="BX499" i="17"/>
  <c r="BX55" i="17"/>
  <c r="BX72" i="17"/>
  <c r="BX496" i="17"/>
  <c r="BX116" i="17"/>
  <c r="BX452" i="17"/>
  <c r="BX467" i="17"/>
  <c r="BX361" i="17"/>
  <c r="BX211" i="17"/>
  <c r="BX283" i="17"/>
  <c r="BX70" i="17"/>
  <c r="BX321" i="17"/>
  <c r="BX99" i="17"/>
  <c r="BX431" i="17"/>
  <c r="BX501" i="17"/>
  <c r="BX494" i="17"/>
  <c r="BX234" i="17"/>
  <c r="BX424" i="17"/>
  <c r="BX241" i="17"/>
  <c r="BX495" i="17"/>
  <c r="BX49" i="17"/>
  <c r="BX198" i="17"/>
  <c r="BX186" i="17"/>
  <c r="BX91" i="17"/>
  <c r="BX33" i="17"/>
  <c r="BX13" i="17"/>
  <c r="BX497" i="17"/>
  <c r="BX475" i="17"/>
  <c r="BX447" i="17"/>
  <c r="BX206" i="17"/>
  <c r="BX266" i="17"/>
  <c r="BX451" i="17"/>
  <c r="BX420" i="17"/>
  <c r="BX367" i="17"/>
  <c r="BX159" i="17"/>
  <c r="BX135" i="17"/>
  <c r="BX134" i="17"/>
  <c r="BX63" i="17"/>
  <c r="BX267" i="17"/>
  <c r="BX290" i="17"/>
  <c r="BX298" i="17"/>
  <c r="BX465" i="17"/>
  <c r="BX457" i="17"/>
  <c r="BX362" i="17"/>
  <c r="BX183" i="17"/>
  <c r="BX454" i="17"/>
  <c r="BX212" i="17"/>
  <c r="BX376" i="17"/>
  <c r="BX323" i="17"/>
  <c r="BX90" i="17"/>
  <c r="GM410" i="17"/>
  <c r="GM264" i="17"/>
  <c r="GM377" i="17"/>
  <c r="GM333" i="17"/>
  <c r="GM289" i="17"/>
  <c r="BX403" i="17"/>
  <c r="BX184" i="17"/>
  <c r="BX54" i="17"/>
  <c r="BX279" i="17"/>
  <c r="BX392" i="17"/>
  <c r="BX450" i="17"/>
  <c r="BX169" i="17"/>
  <c r="BX166" i="17"/>
  <c r="BX301" i="17"/>
  <c r="BX58" i="17"/>
  <c r="BX278" i="17"/>
  <c r="BX443" i="17"/>
  <c r="BX264" i="17"/>
  <c r="BX506" i="17"/>
  <c r="BX421" i="17"/>
  <c r="BX462" i="17"/>
  <c r="BX430" i="17"/>
  <c r="BX288" i="17"/>
  <c r="BX45" i="17"/>
  <c r="BX381" i="17"/>
  <c r="BX352" i="17"/>
  <c r="BX109" i="17"/>
  <c r="BX245" i="17"/>
  <c r="BX263" i="17"/>
  <c r="BX382" i="17"/>
  <c r="BX195" i="17"/>
  <c r="BO110" i="17"/>
  <c r="BO280" i="17"/>
  <c r="BO94" i="17"/>
  <c r="BO252" i="17"/>
  <c r="BO461" i="17"/>
  <c r="BO67" i="17"/>
  <c r="BO241" i="17"/>
  <c r="BO217" i="17"/>
  <c r="BO73" i="17"/>
  <c r="BO168" i="17"/>
  <c r="BO119" i="17"/>
  <c r="BO60" i="17"/>
  <c r="BO57" i="17"/>
  <c r="BO450" i="17"/>
  <c r="BO128" i="17"/>
  <c r="BO161" i="17"/>
  <c r="BO409" i="17"/>
  <c r="BO384" i="17"/>
  <c r="BO231" i="17"/>
  <c r="BO295" i="17"/>
  <c r="BO319" i="17"/>
  <c r="BO177" i="17"/>
  <c r="BO464" i="17"/>
  <c r="BO328" i="17"/>
  <c r="BO232" i="17"/>
  <c r="BO346" i="17"/>
  <c r="BO118" i="17"/>
  <c r="BO507" i="17"/>
  <c r="BO225" i="17"/>
  <c r="BO381" i="17"/>
  <c r="BO123" i="17"/>
  <c r="BO98" i="17"/>
  <c r="BO85" i="17"/>
  <c r="BO171" i="17"/>
  <c r="BO505" i="17"/>
  <c r="BO324" i="17"/>
  <c r="BO348" i="17"/>
  <c r="BO323" i="17"/>
  <c r="BO340" i="17"/>
  <c r="BO475" i="17"/>
  <c r="BO77" i="17"/>
  <c r="BO281" i="17"/>
  <c r="BO111" i="17"/>
  <c r="BO137" i="17"/>
  <c r="BO410" i="17"/>
  <c r="BO263" i="17"/>
  <c r="BO329" i="17"/>
  <c r="BO481" i="17"/>
  <c r="BO283" i="17"/>
  <c r="BO337" i="17"/>
  <c r="BO355" i="17"/>
  <c r="BO230" i="17"/>
  <c r="BO408" i="17"/>
  <c r="BO113" i="17"/>
  <c r="BO272" i="17"/>
  <c r="BO102" i="17"/>
  <c r="BO430" i="17"/>
  <c r="BO235" i="17"/>
  <c r="BO374" i="17"/>
  <c r="BO219" i="17"/>
  <c r="BO213" i="17"/>
  <c r="BO474" i="17"/>
  <c r="BO144" i="17"/>
  <c r="BO155" i="17"/>
  <c r="BO224" i="17"/>
  <c r="BO223" i="17"/>
  <c r="BO227" i="17"/>
  <c r="BO317" i="17"/>
  <c r="BO415" i="17"/>
  <c r="BO489" i="17"/>
  <c r="BO82" i="17"/>
  <c r="BO104" i="17"/>
  <c r="BO246" i="17"/>
  <c r="BO375" i="17"/>
  <c r="BO465" i="17"/>
  <c r="BO50" i="17"/>
  <c r="BO386" i="17"/>
  <c r="BO191" i="17"/>
  <c r="BV351" i="17"/>
  <c r="BV356" i="17"/>
  <c r="BO126" i="17"/>
  <c r="BO462" i="17"/>
  <c r="BW48" i="17"/>
  <c r="CK48" i="17" s="1"/>
  <c r="BO36" i="17"/>
  <c r="BO300" i="17"/>
  <c r="BX44" i="17"/>
  <c r="BX87" i="17"/>
  <c r="BX205" i="17"/>
  <c r="BO116" i="17"/>
  <c r="BO349" i="17"/>
  <c r="BO331" i="17"/>
  <c r="BO136" i="17"/>
  <c r="BW194" i="17"/>
  <c r="BW459" i="17"/>
  <c r="CK459" i="17" s="1"/>
  <c r="BW132" i="17"/>
  <c r="BW59" i="17"/>
  <c r="CQ59" i="17" s="1"/>
  <c r="BW72" i="17"/>
  <c r="CQ72" i="17" s="1"/>
  <c r="BV80" i="17"/>
  <c r="BV208" i="17"/>
  <c r="BV136" i="17"/>
  <c r="CK136" i="17" s="1"/>
  <c r="BW154" i="17"/>
  <c r="BW102" i="17"/>
  <c r="CQ102" i="17" s="1"/>
  <c r="BV239" i="17"/>
  <c r="CQ239" i="17" s="1"/>
  <c r="BX436" i="17"/>
  <c r="BX177" i="17"/>
  <c r="BO75" i="17"/>
  <c r="BO234" i="17"/>
  <c r="BW264" i="17"/>
  <c r="BW195" i="17"/>
  <c r="CK195" i="17" s="1"/>
  <c r="BW92" i="17"/>
  <c r="CK92" i="17" s="1"/>
  <c r="BW95" i="17"/>
  <c r="CQ95" i="17" s="1"/>
  <c r="BV144" i="17"/>
  <c r="BV294" i="17"/>
  <c r="BO145" i="17"/>
  <c r="BV300" i="17"/>
  <c r="BO106" i="17"/>
  <c r="BW313" i="17"/>
  <c r="BO54" i="17"/>
  <c r="BX486" i="17"/>
  <c r="BX273" i="17"/>
  <c r="BX151" i="17"/>
  <c r="BX142" i="17"/>
  <c r="BX380" i="17"/>
  <c r="BO351" i="17"/>
  <c r="BO150" i="17"/>
  <c r="BO310" i="17"/>
  <c r="BR181" i="17"/>
  <c r="BR231" i="17"/>
  <c r="BR353" i="17"/>
  <c r="BW422" i="17"/>
  <c r="BW378" i="17"/>
  <c r="BW105" i="17"/>
  <c r="CQ105" i="17" s="1"/>
  <c r="BW168" i="17"/>
  <c r="BV231" i="17"/>
  <c r="BV371" i="17"/>
  <c r="BV279" i="17"/>
  <c r="BV212" i="17"/>
  <c r="BV180" i="17"/>
  <c r="BV181" i="17"/>
  <c r="BO17" i="17"/>
  <c r="BX305" i="17"/>
  <c r="BX131" i="17"/>
  <c r="BX358" i="17"/>
  <c r="BX138" i="17"/>
  <c r="BO61" i="17"/>
  <c r="BO198" i="17"/>
  <c r="BO48" i="17"/>
  <c r="BO264" i="17"/>
  <c r="BW457" i="17"/>
  <c r="BW21" i="17"/>
  <c r="BW79" i="17"/>
  <c r="CK79" i="17" s="1"/>
  <c r="BW206" i="17"/>
  <c r="BW128" i="17"/>
  <c r="BV15" i="17"/>
  <c r="BV393" i="17"/>
  <c r="BV244" i="17"/>
  <c r="CQ244" i="17" s="1"/>
  <c r="BV201" i="17"/>
  <c r="BV203" i="17"/>
  <c r="BV205" i="17"/>
  <c r="BO467" i="17"/>
  <c r="BX286" i="17"/>
  <c r="BX285" i="17"/>
  <c r="BX253" i="17"/>
  <c r="BX336" i="17"/>
  <c r="BO405" i="17"/>
  <c r="BO413" i="17"/>
  <c r="BO46" i="17"/>
  <c r="BO158" i="17"/>
  <c r="BR354" i="17"/>
  <c r="BO142" i="17"/>
  <c r="BW76" i="17"/>
  <c r="CK76" i="17" s="1"/>
  <c r="BW333" i="17"/>
  <c r="BW353" i="17"/>
  <c r="BW151" i="17"/>
  <c r="BW161" i="17"/>
  <c r="BW165" i="17"/>
  <c r="BW212" i="17"/>
  <c r="BV150" i="17"/>
  <c r="BV415" i="17"/>
  <c r="BV213" i="17"/>
  <c r="BV225" i="17"/>
  <c r="BV227" i="17"/>
  <c r="BV229" i="17"/>
  <c r="BV230" i="17"/>
  <c r="GK435" i="17"/>
  <c r="GK213" i="17"/>
  <c r="BV73" i="17"/>
  <c r="BO370" i="17"/>
  <c r="BX487" i="17"/>
  <c r="BX277" i="17"/>
  <c r="BX79" i="17"/>
  <c r="BX56" i="17"/>
  <c r="BX38" i="17"/>
  <c r="BW47" i="17"/>
  <c r="CQ47" i="17" s="1"/>
  <c r="BV169" i="17"/>
  <c r="CQ169" i="17" s="1"/>
  <c r="BV465" i="17"/>
  <c r="BX489" i="17"/>
  <c r="BO431" i="17"/>
  <c r="BO292" i="17"/>
  <c r="BW172" i="17"/>
  <c r="BO390" i="17"/>
  <c r="BO301" i="17"/>
  <c r="BX445" i="17"/>
  <c r="BO427" i="17"/>
  <c r="BX238" i="17"/>
  <c r="BX404" i="17"/>
  <c r="BX247" i="17"/>
  <c r="BX314" i="17"/>
  <c r="BO34" i="17"/>
  <c r="BO148" i="17"/>
  <c r="BR493" i="17"/>
  <c r="BO412" i="17"/>
  <c r="BW406" i="17"/>
  <c r="BW213" i="17"/>
  <c r="BW237" i="17"/>
  <c r="BV55" i="17"/>
  <c r="BV493" i="17"/>
  <c r="BV469" i="17"/>
  <c r="CK469" i="17" s="1"/>
  <c r="BV236" i="17"/>
  <c r="CQ236" i="17" s="1"/>
  <c r="BV248" i="17"/>
  <c r="GK348" i="17"/>
  <c r="BX62" i="17"/>
  <c r="BX176" i="17"/>
  <c r="BX308" i="17"/>
  <c r="BX393" i="17"/>
  <c r="BX340" i="17"/>
  <c r="BO89" i="17"/>
  <c r="BX199" i="17"/>
  <c r="BX282" i="17"/>
  <c r="BX251" i="17"/>
  <c r="BX201" i="17"/>
  <c r="BX60" i="17"/>
  <c r="BO446" i="17"/>
  <c r="BO80" i="17"/>
  <c r="BO468" i="17"/>
  <c r="BO271" i="17"/>
  <c r="BO259" i="17"/>
  <c r="BO169" i="17"/>
  <c r="BO380" i="17"/>
  <c r="BO353" i="17"/>
  <c r="BO486" i="17"/>
  <c r="BO124" i="17"/>
  <c r="BW263" i="17"/>
  <c r="BW217" i="17"/>
  <c r="CQ217" i="17" s="1"/>
  <c r="BW56" i="17"/>
  <c r="BW196" i="17"/>
  <c r="CK196" i="17" s="1"/>
  <c r="BW208" i="17"/>
  <c r="CK208" i="17" s="1"/>
  <c r="BW210" i="17"/>
  <c r="BW256" i="17"/>
  <c r="BV288" i="17"/>
  <c r="CK288" i="17" s="1"/>
  <c r="BV290" i="17"/>
  <c r="BV307" i="17"/>
  <c r="CQ307" i="17" s="1"/>
  <c r="BV30" i="17"/>
  <c r="CQ30" i="17" s="1"/>
  <c r="BV429" i="17"/>
  <c r="BV171" i="17"/>
  <c r="CQ171" i="17" s="1"/>
  <c r="BV259" i="17"/>
  <c r="BV273" i="17"/>
  <c r="BV275" i="17"/>
  <c r="BO90" i="17"/>
  <c r="BW278" i="17"/>
  <c r="BV282" i="17"/>
  <c r="BX309" i="17"/>
  <c r="BW311" i="17"/>
  <c r="BV386" i="17"/>
  <c r="CQ386" i="17" s="1"/>
  <c r="BW203" i="17"/>
  <c r="BV487" i="17"/>
  <c r="BO333" i="17"/>
  <c r="BX437" i="17"/>
  <c r="BX469" i="17"/>
  <c r="BO86" i="17"/>
  <c r="BO243" i="17"/>
  <c r="BV326" i="17"/>
  <c r="BO354" i="17"/>
  <c r="BX476" i="17"/>
  <c r="BO133" i="17"/>
  <c r="BW62" i="17"/>
  <c r="BW103" i="17"/>
  <c r="CQ103" i="17" s="1"/>
  <c r="BW225" i="17"/>
  <c r="CK225" i="17" s="1"/>
  <c r="BW416" i="17"/>
  <c r="BW417" i="17"/>
  <c r="BX123" i="17"/>
  <c r="BW169" i="17"/>
  <c r="BW324" i="17"/>
  <c r="BW468" i="17"/>
  <c r="BW355" i="17"/>
  <c r="BO22" i="17"/>
  <c r="BX76" i="17"/>
  <c r="BO488" i="17"/>
  <c r="BO350" i="17"/>
  <c r="BX432" i="17"/>
  <c r="BX100" i="17"/>
  <c r="BV39" i="17"/>
  <c r="BX249" i="17"/>
  <c r="BW307" i="17"/>
  <c r="BW455" i="17"/>
  <c r="BW420" i="17"/>
  <c r="BX21" i="17"/>
  <c r="BV348" i="17"/>
  <c r="CQ348" i="17" s="1"/>
  <c r="BX399" i="17"/>
  <c r="BW149" i="17"/>
  <c r="BV398" i="17"/>
  <c r="BX368" i="17"/>
  <c r="BX304" i="17"/>
  <c r="BX118" i="17"/>
  <c r="BW250" i="17"/>
  <c r="BW395" i="17"/>
  <c r="CQ395" i="17" s="1"/>
  <c r="BW444" i="17"/>
  <c r="CK444" i="17" s="1"/>
  <c r="BV303" i="17"/>
  <c r="CK303" i="17" s="1"/>
  <c r="BV34" i="17"/>
  <c r="BO396" i="17"/>
  <c r="BX203" i="17"/>
  <c r="BX347" i="17"/>
  <c r="BO194" i="17"/>
  <c r="BO360" i="17"/>
  <c r="GK282" i="17"/>
  <c r="BO21" i="17"/>
  <c r="BX448" i="17"/>
  <c r="BX480" i="17"/>
  <c r="BX388" i="17"/>
  <c r="BX231" i="17"/>
  <c r="BX483" i="17"/>
  <c r="BX510" i="17"/>
  <c r="BX491" i="17"/>
  <c r="BX370" i="17"/>
  <c r="BX330" i="17"/>
  <c r="BX442" i="17"/>
  <c r="BX190" i="17"/>
  <c r="BX493" i="17"/>
  <c r="BX488" i="17"/>
  <c r="BX242" i="17"/>
  <c r="BX398" i="17"/>
  <c r="BX136" i="17"/>
  <c r="BX41" i="17"/>
  <c r="BO273" i="17"/>
  <c r="BO471" i="17"/>
  <c r="BO175" i="17"/>
  <c r="BO165" i="17"/>
  <c r="BO151" i="17"/>
  <c r="BO99" i="17"/>
  <c r="BO189" i="17"/>
  <c r="BO401" i="17"/>
  <c r="BO202" i="17"/>
  <c r="BO455" i="17"/>
  <c r="BO456" i="17"/>
  <c r="BO453" i="17"/>
  <c r="BW309" i="17"/>
  <c r="BW137" i="17"/>
  <c r="CQ137" i="17" s="1"/>
  <c r="BW376" i="17"/>
  <c r="BW152" i="17"/>
  <c r="BW471" i="17"/>
  <c r="BW202" i="17"/>
  <c r="BW245" i="17"/>
  <c r="BW89" i="17"/>
  <c r="CQ89" i="17" s="1"/>
  <c r="BW331" i="17"/>
  <c r="BW216" i="17"/>
  <c r="BW357" i="17"/>
  <c r="BW358" i="17"/>
  <c r="BW369" i="17"/>
  <c r="BW370" i="17"/>
  <c r="CQ370" i="17" s="1"/>
  <c r="BW371" i="17"/>
  <c r="BW372" i="17"/>
  <c r="BW373" i="17"/>
  <c r="CQ373" i="17" s="1"/>
  <c r="BW397" i="17"/>
  <c r="CQ397" i="17" s="1"/>
  <c r="BW421" i="17"/>
  <c r="BW410" i="17"/>
  <c r="CK410" i="17" s="1"/>
  <c r="BV402" i="17"/>
  <c r="BV451" i="17"/>
  <c r="BV107" i="17"/>
  <c r="BV336" i="17"/>
  <c r="BV82" i="17"/>
  <c r="BV447" i="17"/>
  <c r="CQ447" i="17" s="1"/>
  <c r="BV33" i="17"/>
  <c r="BV384" i="17"/>
  <c r="BV383" i="17"/>
  <c r="BV498" i="17"/>
  <c r="CK498" i="17" s="1"/>
  <c r="BV131" i="17"/>
  <c r="BV438" i="17"/>
  <c r="BV75" i="17"/>
  <c r="BV476" i="17"/>
  <c r="BV420" i="17"/>
  <c r="BV432" i="17"/>
  <c r="CQ432" i="17" s="1"/>
  <c r="BV433" i="17"/>
  <c r="CQ433" i="17" s="1"/>
  <c r="BV435" i="17"/>
  <c r="BV436" i="17"/>
  <c r="BV437" i="17"/>
  <c r="CK437" i="17" s="1"/>
  <c r="BO325" i="17"/>
  <c r="GM130" i="17"/>
  <c r="GM183" i="17"/>
  <c r="BO160" i="17"/>
  <c r="BX417" i="17"/>
  <c r="BX168" i="17"/>
  <c r="BX119" i="17"/>
  <c r="BX75" i="17"/>
  <c r="BX360" i="17"/>
  <c r="BX306" i="17"/>
  <c r="BX248" i="17"/>
  <c r="BX427" i="17"/>
  <c r="BX152" i="17"/>
  <c r="BX141" i="17"/>
  <c r="BX459" i="17"/>
  <c r="BX387" i="17"/>
  <c r="BX173" i="17"/>
  <c r="BX363" i="17"/>
  <c r="BX332" i="17"/>
  <c r="BX51" i="17"/>
  <c r="BX284" i="17"/>
  <c r="BX28" i="17"/>
  <c r="BX32" i="17"/>
  <c r="BO187" i="17"/>
  <c r="BO78" i="17"/>
  <c r="BO11" i="17"/>
  <c r="BO248" i="17"/>
  <c r="BO103" i="17"/>
  <c r="BO141" i="17"/>
  <c r="BO440" i="17"/>
  <c r="BO20" i="17"/>
  <c r="BO422" i="17"/>
  <c r="BO19" i="17"/>
  <c r="BO274" i="17"/>
  <c r="BW409" i="17"/>
  <c r="BW456" i="17"/>
  <c r="CQ456" i="17" s="1"/>
  <c r="BW458" i="17"/>
  <c r="CQ458" i="17" s="1"/>
  <c r="BW123" i="17"/>
  <c r="BW241" i="17"/>
  <c r="CK241" i="17" s="1"/>
  <c r="BW318" i="17"/>
  <c r="BW361" i="17"/>
  <c r="BW205" i="17"/>
  <c r="CQ205" i="17" s="1"/>
  <c r="BW332" i="17"/>
  <c r="BW426" i="17"/>
  <c r="CQ426" i="17" s="1"/>
  <c r="BW438" i="17"/>
  <c r="CQ438" i="17" s="1"/>
  <c r="BW439" i="17"/>
  <c r="CK439" i="17" s="1"/>
  <c r="BW440" i="17"/>
  <c r="BW441" i="17"/>
  <c r="CK441" i="17" s="1"/>
  <c r="BW442" i="17"/>
  <c r="CK442" i="17" s="1"/>
  <c r="BW466" i="17"/>
  <c r="BW476" i="17"/>
  <c r="BV16" i="17"/>
  <c r="CQ16" i="17" s="1"/>
  <c r="BV418" i="17"/>
  <c r="BV14" i="17"/>
  <c r="BV99" i="17"/>
  <c r="BV424" i="17"/>
  <c r="BV241" i="17"/>
  <c r="BV211" i="17"/>
  <c r="BV350" i="17"/>
  <c r="BV489" i="17"/>
  <c r="BV500" i="17"/>
  <c r="BV501" i="17"/>
  <c r="BV502" i="17"/>
  <c r="CK502" i="17" s="1"/>
  <c r="BV503" i="17"/>
  <c r="CQ503" i="17" s="1"/>
  <c r="BV504" i="17"/>
  <c r="BV506" i="17"/>
  <c r="CQ506" i="17" s="1"/>
  <c r="BO356" i="17"/>
  <c r="BO121" i="17"/>
  <c r="BV209" i="17"/>
  <c r="BO250" i="17"/>
  <c r="BO373" i="17"/>
  <c r="BO406" i="17"/>
  <c r="BO183" i="17"/>
  <c r="BO95" i="17"/>
  <c r="BX364" i="17"/>
  <c r="BX453" i="17"/>
  <c r="BX46" i="17"/>
  <c r="BX78" i="17"/>
  <c r="BX147" i="17"/>
  <c r="BX328" i="17"/>
  <c r="BX265" i="17"/>
  <c r="BX428" i="17"/>
  <c r="BX229" i="17"/>
  <c r="BX161" i="17"/>
  <c r="BX50" i="17"/>
  <c r="BX355" i="17"/>
  <c r="BX156" i="17"/>
  <c r="BX341" i="17"/>
  <c r="BX20" i="17"/>
  <c r="BX262" i="17"/>
  <c r="BO12" i="17"/>
  <c r="BO100" i="17"/>
  <c r="BO476" i="17"/>
  <c r="BO382" i="17"/>
  <c r="BO298" i="17"/>
  <c r="BO320" i="17"/>
  <c r="BO69" i="17"/>
  <c r="BO307" i="17"/>
  <c r="BO184" i="17"/>
  <c r="BO72" i="17"/>
  <c r="BO321" i="17"/>
  <c r="BO112" i="17"/>
  <c r="BW310" i="17"/>
  <c r="CQ310" i="17" s="1"/>
  <c r="BW267" i="17"/>
  <c r="BW308" i="17"/>
  <c r="CQ308" i="17" s="1"/>
  <c r="BW77" i="17"/>
  <c r="BW33" i="17"/>
  <c r="BW200" i="17"/>
  <c r="BW275" i="17"/>
  <c r="BW360" i="17"/>
  <c r="CQ360" i="17" s="1"/>
  <c r="BW401" i="17"/>
  <c r="BW482" i="17"/>
  <c r="BW367" i="17"/>
  <c r="BW449" i="17"/>
  <c r="CQ449" i="17" s="1"/>
  <c r="BW461" i="17"/>
  <c r="BW462" i="17"/>
  <c r="BW463" i="17"/>
  <c r="BW464" i="17"/>
  <c r="CK464" i="17" s="1"/>
  <c r="BW489" i="17"/>
  <c r="BW14" i="17"/>
  <c r="BV486" i="17"/>
  <c r="BV494" i="17"/>
  <c r="BV85" i="17"/>
  <c r="BV237" i="17"/>
  <c r="BV128" i="17"/>
  <c r="BV100" i="17"/>
  <c r="BV36" i="17"/>
  <c r="BV280" i="17"/>
  <c r="CQ280" i="17" s="1"/>
  <c r="BV323" i="17"/>
  <c r="BV243" i="17"/>
  <c r="BV22" i="17"/>
  <c r="CQ22" i="17" s="1"/>
  <c r="BV23" i="17"/>
  <c r="BV24" i="17"/>
  <c r="BV26" i="17"/>
  <c r="BV27" i="17"/>
  <c r="BV28" i="17"/>
  <c r="CQ28" i="17" s="1"/>
  <c r="BO63" i="17"/>
  <c r="BW419" i="17"/>
  <c r="CQ419" i="17" s="1"/>
  <c r="BV462" i="17"/>
  <c r="BO207" i="17"/>
  <c r="BX406" i="17"/>
  <c r="BX15" i="17"/>
  <c r="BX196" i="17"/>
  <c r="BX110" i="17"/>
  <c r="BX390" i="17"/>
  <c r="BX126" i="17"/>
  <c r="BX498" i="17"/>
  <c r="BX349" i="17"/>
  <c r="BX145" i="17"/>
  <c r="BX319" i="17"/>
  <c r="BX210" i="17"/>
  <c r="BX280" i="17"/>
  <c r="BX240" i="17"/>
  <c r="BX53" i="17"/>
  <c r="BO508" i="17"/>
  <c r="BO389" i="17"/>
  <c r="BO502" i="17"/>
  <c r="BO332" i="17"/>
  <c r="BO56" i="17"/>
  <c r="BO376" i="17"/>
  <c r="BO181" i="17"/>
  <c r="BO387" i="17"/>
  <c r="BO377" i="17"/>
  <c r="BO192" i="17"/>
  <c r="BO418" i="17"/>
  <c r="BO473" i="17"/>
  <c r="BO330" i="17"/>
  <c r="BW38" i="17"/>
  <c r="BW497" i="17"/>
  <c r="CK497" i="17" s="1"/>
  <c r="BW317" i="17"/>
  <c r="BW400" i="17"/>
  <c r="BW436" i="17"/>
  <c r="BW287" i="17"/>
  <c r="BW155" i="17"/>
  <c r="CK155" i="17" s="1"/>
  <c r="BW408" i="17"/>
  <c r="CQ408" i="17" s="1"/>
  <c r="BW472" i="17"/>
  <c r="BW473" i="17"/>
  <c r="BW484" i="17"/>
  <c r="CK484" i="17" s="1"/>
  <c r="BW485" i="17"/>
  <c r="BW486" i="17"/>
  <c r="BW487" i="17"/>
  <c r="BW488" i="17"/>
  <c r="CQ488" i="17" s="1"/>
  <c r="BW29" i="17"/>
  <c r="BW36" i="17"/>
  <c r="BV215" i="17"/>
  <c r="BV151" i="17"/>
  <c r="BV122" i="17"/>
  <c r="CQ122" i="17" s="1"/>
  <c r="BV108" i="17"/>
  <c r="CQ108" i="17" s="1"/>
  <c r="BV257" i="17"/>
  <c r="BV255" i="17"/>
  <c r="CK255" i="17" s="1"/>
  <c r="BV370" i="17"/>
  <c r="BV268" i="17"/>
  <c r="BV166" i="17"/>
  <c r="BV129" i="17"/>
  <c r="CQ129" i="17" s="1"/>
  <c r="BV313" i="17"/>
  <c r="CK313" i="17" s="1"/>
  <c r="BV474" i="17"/>
  <c r="BV283" i="17"/>
  <c r="CQ283" i="17" s="1"/>
  <c r="BV396" i="17"/>
  <c r="BV45" i="17"/>
  <c r="BV46" i="17"/>
  <c r="BV47" i="17"/>
  <c r="BV48" i="17"/>
  <c r="BV49" i="17"/>
  <c r="BV50" i="17"/>
  <c r="BO359" i="17"/>
  <c r="BO417" i="17"/>
  <c r="BW443" i="17"/>
  <c r="BV235" i="17"/>
  <c r="BV327" i="17"/>
  <c r="BV480" i="17"/>
  <c r="CQ480" i="17" s="1"/>
  <c r="BO485" i="17"/>
  <c r="BO313" i="17"/>
  <c r="BX232" i="17"/>
  <c r="BX57" i="17"/>
  <c r="BX146" i="17"/>
  <c r="BO182" i="17"/>
  <c r="BO238" i="17"/>
  <c r="BX192" i="17"/>
  <c r="BX121" i="17"/>
  <c r="BX478" i="17"/>
  <c r="BX228" i="17"/>
  <c r="BX444" i="17"/>
  <c r="BX365" i="17"/>
  <c r="BX461" i="17"/>
  <c r="BX438" i="17"/>
  <c r="BX384" i="17"/>
  <c r="BX117" i="17"/>
  <c r="BX425" i="17"/>
  <c r="BX260" i="17"/>
  <c r="BX127" i="17"/>
  <c r="BX297" i="17"/>
  <c r="BX269" i="17"/>
  <c r="BX153" i="17"/>
  <c r="BX258" i="17"/>
  <c r="BX48" i="17"/>
  <c r="BO495" i="17"/>
  <c r="BO220" i="17"/>
  <c r="BO147" i="17"/>
  <c r="BO214" i="17"/>
  <c r="BO30" i="17"/>
  <c r="BO174" i="17"/>
  <c r="BO500" i="17"/>
  <c r="BO74" i="17"/>
  <c r="BO209" i="17"/>
  <c r="BO216" i="17"/>
  <c r="BO497" i="17"/>
  <c r="BO496" i="17"/>
  <c r="BW500" i="17"/>
  <c r="CK500" i="17" s="1"/>
  <c r="BW61" i="17"/>
  <c r="BW20" i="17"/>
  <c r="CQ20" i="17" s="1"/>
  <c r="BW100" i="17"/>
  <c r="CK100" i="17" s="1"/>
  <c r="BW424" i="17"/>
  <c r="BW218" i="17"/>
  <c r="BW274" i="17"/>
  <c r="BW359" i="17"/>
  <c r="CQ359" i="17" s="1"/>
  <c r="BW435" i="17"/>
  <c r="BW478" i="17"/>
  <c r="BW321" i="17"/>
  <c r="BW469" i="17"/>
  <c r="BW507" i="17"/>
  <c r="BW508" i="17"/>
  <c r="CK508" i="17" s="1"/>
  <c r="BW509" i="17"/>
  <c r="BW510" i="17"/>
  <c r="CK510" i="17" s="1"/>
  <c r="BW28" i="17"/>
  <c r="BW58" i="17"/>
  <c r="CK58" i="17" s="1"/>
  <c r="BV452" i="17"/>
  <c r="BV406" i="17"/>
  <c r="BV216" i="17"/>
  <c r="BV42" i="17"/>
  <c r="BV86" i="17"/>
  <c r="BV449" i="17"/>
  <c r="BV309" i="17"/>
  <c r="BV198" i="17"/>
  <c r="CQ198" i="17" s="1"/>
  <c r="BV168" i="17"/>
  <c r="BV101" i="17"/>
  <c r="BV355" i="17"/>
  <c r="BV40" i="17"/>
  <c r="BV357" i="17"/>
  <c r="BV67" i="17"/>
  <c r="CK67" i="17" s="1"/>
  <c r="BV69" i="17"/>
  <c r="BV70" i="17"/>
  <c r="BV71" i="17"/>
  <c r="CQ71" i="17" s="1"/>
  <c r="BV72" i="17"/>
  <c r="BV206" i="17"/>
  <c r="BO338" i="17"/>
  <c r="BO308" i="17"/>
  <c r="BV35" i="17"/>
  <c r="BV172" i="17"/>
  <c r="BV482" i="17"/>
  <c r="BO65" i="17"/>
  <c r="BO222" i="17"/>
  <c r="BO379" i="17"/>
  <c r="BO190" i="17"/>
  <c r="BO39" i="17"/>
  <c r="BX93" i="17"/>
  <c r="BX80" i="17"/>
  <c r="BX449" i="17"/>
  <c r="BX386" i="17"/>
  <c r="BX401" i="17"/>
  <c r="BX440" i="17"/>
  <c r="BX414" i="17"/>
  <c r="BX197" i="17"/>
  <c r="BX77" i="17"/>
  <c r="BX236" i="17"/>
  <c r="BX209" i="17"/>
  <c r="BX43" i="17"/>
  <c r="BO32" i="17"/>
  <c r="BO326" i="17"/>
  <c r="BO288" i="17"/>
  <c r="BO127" i="17"/>
  <c r="BO460" i="17"/>
  <c r="BR399" i="17"/>
  <c r="BO218" i="17"/>
  <c r="BO357" i="17"/>
  <c r="BO444" i="17"/>
  <c r="BW68" i="17"/>
  <c r="BW221" i="17"/>
  <c r="BW106" i="17"/>
  <c r="BW269" i="17"/>
  <c r="BW179" i="17"/>
  <c r="BW296" i="17"/>
  <c r="CK296" i="17" s="1"/>
  <c r="BW316" i="17"/>
  <c r="BW399" i="17"/>
  <c r="BW13" i="17"/>
  <c r="BW363" i="17"/>
  <c r="CQ363" i="17" s="1"/>
  <c r="BW16" i="17"/>
  <c r="BW483" i="17"/>
  <c r="CQ483" i="17" s="1"/>
  <c r="BW12" i="17"/>
  <c r="BW23" i="17"/>
  <c r="BW24" i="17"/>
  <c r="BW26" i="17"/>
  <c r="CK26" i="17" s="1"/>
  <c r="BW27" i="17"/>
  <c r="BW51" i="17"/>
  <c r="CQ51" i="17" s="1"/>
  <c r="BW80" i="17"/>
  <c r="BV491" i="17"/>
  <c r="CK491" i="17" s="1"/>
  <c r="BV146" i="17"/>
  <c r="BV260" i="17"/>
  <c r="CQ260" i="17" s="1"/>
  <c r="BV332" i="17"/>
  <c r="BV54" i="17"/>
  <c r="CQ54" i="17" s="1"/>
  <c r="BV349" i="17"/>
  <c r="CQ349" i="17" s="1"/>
  <c r="BV238" i="17"/>
  <c r="BV199" i="17"/>
  <c r="BV395" i="17"/>
  <c r="BV76" i="17"/>
  <c r="BV399" i="17"/>
  <c r="BV442" i="17"/>
  <c r="BV88" i="17"/>
  <c r="BV90" i="17"/>
  <c r="BV91" i="17"/>
  <c r="BV92" i="17"/>
  <c r="BV93" i="17"/>
  <c r="CQ93" i="17" s="1"/>
  <c r="BV94" i="17"/>
  <c r="BV228" i="17"/>
  <c r="BO37" i="17"/>
  <c r="BO15" i="17"/>
  <c r="GK193" i="17"/>
  <c r="GK392" i="17"/>
  <c r="GK358" i="17"/>
  <c r="GK238" i="17"/>
  <c r="GK306" i="17"/>
  <c r="GK337" i="17"/>
  <c r="GK165" i="17"/>
  <c r="GL496" i="17"/>
  <c r="BS496" i="17" s="1"/>
  <c r="GK374" i="17"/>
  <c r="GK119" i="17"/>
  <c r="GK333" i="17"/>
  <c r="GK75" i="17"/>
  <c r="GK169" i="17"/>
  <c r="BR169" i="17" s="1"/>
  <c r="GL79" i="17"/>
  <c r="FL410" i="17"/>
  <c r="GK234" i="17"/>
  <c r="GK416" i="17"/>
  <c r="GK411" i="17"/>
  <c r="GK220" i="17"/>
  <c r="GK113" i="17"/>
  <c r="GK172" i="17"/>
  <c r="GK227" i="17"/>
  <c r="GK73" i="17"/>
  <c r="GK305" i="17"/>
  <c r="GK336" i="17"/>
  <c r="GK484" i="17"/>
  <c r="GK123" i="17"/>
  <c r="GK257" i="17"/>
  <c r="FL188" i="17"/>
  <c r="GK101" i="17"/>
  <c r="GK432" i="17"/>
  <c r="GK322" i="17"/>
  <c r="GL238" i="17"/>
  <c r="GL174" i="17"/>
  <c r="GL185" i="17"/>
  <c r="GM274" i="17"/>
  <c r="GM379" i="17"/>
  <c r="GM291" i="17"/>
  <c r="GK96" i="17"/>
  <c r="GK377" i="17"/>
  <c r="GK284" i="17"/>
  <c r="GK187" i="17"/>
  <c r="GK207" i="17"/>
  <c r="GK323" i="17"/>
  <c r="GK468" i="17"/>
  <c r="GK259" i="17"/>
  <c r="GK311" i="17"/>
  <c r="GK244" i="17"/>
  <c r="GK243" i="17"/>
  <c r="GK174" i="17"/>
  <c r="GK86" i="17"/>
  <c r="GK42" i="17"/>
  <c r="GK362" i="17"/>
  <c r="GK51" i="17"/>
  <c r="GK426" i="17"/>
  <c r="GK307" i="17"/>
  <c r="BR307" i="17" s="1"/>
  <c r="GK326" i="17"/>
  <c r="GK476" i="17"/>
  <c r="GK448" i="17"/>
  <c r="GK310" i="17"/>
  <c r="GK508" i="17"/>
  <c r="GK318" i="17"/>
  <c r="GK350" i="17"/>
  <c r="GK467" i="17"/>
  <c r="GK386" i="17"/>
  <c r="GK278" i="17"/>
  <c r="GK277" i="17"/>
  <c r="BR277" i="17" s="1"/>
  <c r="GK224" i="17"/>
  <c r="GK131" i="17"/>
  <c r="GK47" i="17"/>
  <c r="GK102" i="17"/>
  <c r="GK14" i="17"/>
  <c r="GL320" i="17"/>
  <c r="GL226" i="17"/>
  <c r="GL492" i="17"/>
  <c r="GL490" i="17"/>
  <c r="GL201" i="17"/>
  <c r="GL202" i="17"/>
  <c r="GM330" i="17"/>
  <c r="GK504" i="17"/>
  <c r="GK446" i="17"/>
  <c r="GK270" i="17"/>
  <c r="GL58" i="17"/>
  <c r="GM277" i="17"/>
  <c r="GK296" i="17"/>
  <c r="GL446" i="17"/>
  <c r="GM176" i="17"/>
  <c r="FL144" i="17"/>
  <c r="FK155" i="17"/>
  <c r="GK115" i="17"/>
  <c r="GK230" i="17"/>
  <c r="GK321" i="17"/>
  <c r="GK240" i="17"/>
  <c r="GK99" i="17"/>
  <c r="GK140" i="17"/>
  <c r="GK52" i="17"/>
  <c r="GL486" i="17"/>
  <c r="GL418" i="17"/>
  <c r="GL368" i="17"/>
  <c r="GL438" i="17"/>
  <c r="GL175" i="17"/>
  <c r="BS175" i="17" s="1"/>
  <c r="GL338" i="17"/>
  <c r="GL411" i="17"/>
  <c r="GL264" i="17"/>
  <c r="GK309" i="17"/>
  <c r="GK235" i="17"/>
  <c r="GK420" i="17"/>
  <c r="GK437" i="17"/>
  <c r="GK33" i="17"/>
  <c r="BR33" i="17" s="1"/>
  <c r="GK50" i="17"/>
  <c r="GL469" i="17"/>
  <c r="GL178" i="17"/>
  <c r="BS178" i="17" s="1"/>
  <c r="GL348" i="17"/>
  <c r="GL424" i="17"/>
  <c r="GM320" i="17"/>
  <c r="GM318" i="17"/>
  <c r="GM137" i="17"/>
  <c r="GK486" i="17"/>
  <c r="GK365" i="17"/>
  <c r="GK12" i="17"/>
  <c r="GK248" i="17"/>
  <c r="GL440" i="17"/>
  <c r="GL158" i="17"/>
  <c r="BS158" i="17" s="1"/>
  <c r="FL51" i="17"/>
  <c r="FL452" i="17"/>
  <c r="GK155" i="17"/>
  <c r="GK21" i="17"/>
  <c r="GK136" i="17"/>
  <c r="GL327" i="17"/>
  <c r="GL329" i="17"/>
  <c r="GM390" i="17"/>
  <c r="GM501" i="17"/>
  <c r="GM386" i="17"/>
  <c r="GM114" i="17"/>
  <c r="GK30" i="17"/>
  <c r="GK415" i="17"/>
  <c r="BR415" i="17" s="1"/>
  <c r="GK137" i="17"/>
  <c r="GK144" i="17"/>
  <c r="GK273" i="17"/>
  <c r="GK269" i="17"/>
  <c r="GK54" i="17"/>
  <c r="GL433" i="17"/>
  <c r="FL147" i="17"/>
  <c r="GK275" i="17"/>
  <c r="GK353" i="17"/>
  <c r="GK261" i="17"/>
  <c r="GL401" i="17"/>
  <c r="GL487" i="17"/>
  <c r="GL281" i="17"/>
  <c r="GL455" i="17"/>
  <c r="GL354" i="17"/>
  <c r="GL435" i="17"/>
  <c r="BS435" i="17" s="1"/>
  <c r="GL140" i="17"/>
  <c r="GL108" i="17"/>
  <c r="GL173" i="17"/>
  <c r="GL24" i="17"/>
  <c r="BS24" i="17" s="1"/>
  <c r="GM276" i="17"/>
  <c r="GM227" i="17"/>
  <c r="GM42" i="17"/>
  <c r="GM184" i="17"/>
  <c r="GL346" i="17"/>
  <c r="GL421" i="17"/>
  <c r="GM181" i="17"/>
  <c r="GK390" i="17"/>
  <c r="GK209" i="17"/>
  <c r="GK449" i="17"/>
  <c r="GK332" i="17"/>
  <c r="GK88" i="17"/>
  <c r="GL364" i="17"/>
  <c r="GL466" i="17"/>
  <c r="GL223" i="17"/>
  <c r="GL464" i="17"/>
  <c r="GL196" i="17"/>
  <c r="GL203" i="17"/>
  <c r="GL296" i="17"/>
  <c r="GL216" i="17"/>
  <c r="GM203" i="17"/>
  <c r="GM353" i="17"/>
  <c r="GM100" i="17"/>
  <c r="GL378" i="17"/>
  <c r="GL494" i="17"/>
  <c r="GL347" i="17"/>
  <c r="GL362" i="17"/>
  <c r="GL472" i="17"/>
  <c r="GL437" i="17"/>
  <c r="GL220" i="17"/>
  <c r="GL73" i="17"/>
  <c r="GL47" i="17"/>
  <c r="GM109" i="17"/>
  <c r="GM136" i="17"/>
  <c r="GM250" i="17"/>
  <c r="GM439" i="17"/>
  <c r="GM161" i="17"/>
  <c r="GM368" i="17"/>
  <c r="GM334" i="17"/>
  <c r="GM294" i="17"/>
  <c r="GM480" i="17"/>
  <c r="GM436" i="17"/>
  <c r="GM37" i="17"/>
  <c r="GM293" i="17"/>
  <c r="GM59" i="17"/>
  <c r="GM134" i="17"/>
  <c r="GL489" i="17"/>
  <c r="GL449" i="17"/>
  <c r="GL326" i="17"/>
  <c r="GL266" i="17"/>
  <c r="GL53" i="17"/>
  <c r="GM489" i="17"/>
  <c r="GM115" i="17"/>
  <c r="GM147" i="17"/>
  <c r="GM459" i="17"/>
  <c r="GM324" i="17"/>
  <c r="GM478" i="17"/>
  <c r="GM434" i="17"/>
  <c r="GM423" i="17"/>
  <c r="GM91" i="17"/>
  <c r="GL473" i="17"/>
  <c r="GL434" i="17"/>
  <c r="GL478" i="17"/>
  <c r="GL427" i="17"/>
  <c r="GL274" i="17"/>
  <c r="GL55" i="17"/>
  <c r="GL153" i="17"/>
  <c r="GL165" i="17"/>
  <c r="GM457" i="17"/>
  <c r="GM376" i="17"/>
  <c r="GM263" i="17"/>
  <c r="GM300" i="17"/>
  <c r="GM286" i="17"/>
  <c r="GM270" i="17"/>
  <c r="GM38" i="17"/>
  <c r="GM68" i="17"/>
  <c r="GL432" i="17"/>
  <c r="GL474" i="17"/>
  <c r="GL430" i="17"/>
  <c r="GL31" i="17"/>
  <c r="GL142" i="17"/>
  <c r="GM487" i="17"/>
  <c r="GM244" i="17"/>
  <c r="GM207" i="17"/>
  <c r="GL497" i="17"/>
  <c r="GL250" i="17"/>
  <c r="GL470" i="17"/>
  <c r="GL330" i="17"/>
  <c r="GL405" i="17"/>
  <c r="GL408" i="17"/>
  <c r="GL383" i="17"/>
  <c r="GL16" i="17"/>
  <c r="GL254" i="17"/>
  <c r="BS254" i="17" s="1"/>
  <c r="GL270" i="17"/>
  <c r="GL14" i="17"/>
  <c r="GL28" i="17"/>
  <c r="GL92" i="17"/>
  <c r="GM491" i="17"/>
  <c r="GM336" i="17"/>
  <c r="GM74" i="17"/>
  <c r="GM240" i="17"/>
  <c r="GM373" i="17"/>
  <c r="GM329" i="17"/>
  <c r="GM285" i="17"/>
  <c r="GM85" i="17"/>
  <c r="GM24" i="17"/>
  <c r="GL468" i="17"/>
  <c r="GL29" i="17"/>
  <c r="GL508" i="17"/>
  <c r="GL358" i="17"/>
  <c r="GL50" i="17"/>
  <c r="GL248" i="17"/>
  <c r="GL239" i="17"/>
  <c r="GM306" i="17"/>
  <c r="GM186" i="17"/>
  <c r="GM32" i="17"/>
  <c r="GM220" i="17"/>
  <c r="GM60" i="17"/>
  <c r="GM202" i="17"/>
  <c r="GM165" i="17"/>
  <c r="GL388" i="17"/>
  <c r="GL359" i="17"/>
  <c r="GL366" i="17"/>
  <c r="GL275" i="17"/>
  <c r="GL41" i="17"/>
  <c r="GL13" i="17"/>
  <c r="GL48" i="17"/>
  <c r="GM119" i="17"/>
  <c r="GM314" i="17"/>
  <c r="GM467" i="17"/>
  <c r="GM340" i="17"/>
  <c r="GM199" i="17"/>
  <c r="GM124" i="17"/>
  <c r="GM126" i="17"/>
  <c r="GL319" i="17"/>
  <c r="GL123" i="17"/>
  <c r="GL237" i="17"/>
  <c r="GL100" i="17"/>
  <c r="GL212" i="17"/>
  <c r="GL168" i="17"/>
  <c r="GM437" i="17"/>
  <c r="GM106" i="17"/>
  <c r="GM284" i="17"/>
  <c r="GM20" i="17"/>
  <c r="GL76" i="17"/>
  <c r="GL308" i="17"/>
  <c r="GL155" i="17"/>
  <c r="GM420" i="17"/>
  <c r="GM380" i="17"/>
  <c r="GM358" i="17"/>
  <c r="GM146" i="17"/>
  <c r="GM251" i="17"/>
  <c r="GM255" i="17"/>
  <c r="GM87" i="17"/>
  <c r="GM43" i="17"/>
  <c r="GL218" i="17"/>
  <c r="GL278" i="17"/>
  <c r="GL317" i="17"/>
  <c r="GL272" i="17"/>
  <c r="GL217" i="17"/>
  <c r="GL152" i="17"/>
  <c r="GL149" i="17"/>
  <c r="GL172" i="17"/>
  <c r="GM127" i="17"/>
  <c r="GM398" i="17"/>
  <c r="GM234" i="17"/>
  <c r="GM71" i="17"/>
  <c r="GM28" i="17"/>
  <c r="GM167" i="17"/>
  <c r="GL445" i="17"/>
  <c r="GL463" i="17"/>
  <c r="GL361" i="17"/>
  <c r="GL397" i="17"/>
  <c r="GL271" i="17"/>
  <c r="GL80" i="17"/>
  <c r="GL151" i="17"/>
  <c r="GM213" i="17"/>
  <c r="GM205" i="17"/>
  <c r="GM414" i="17"/>
  <c r="GM12" i="17"/>
  <c r="GL483" i="17"/>
  <c r="GL267" i="17"/>
  <c r="GL105" i="17"/>
  <c r="GL128" i="17"/>
  <c r="GM190" i="17"/>
  <c r="GM359" i="17"/>
  <c r="GM315" i="17"/>
  <c r="GM94" i="17"/>
  <c r="GL277" i="17"/>
  <c r="GL476" i="17"/>
  <c r="GL426" i="17"/>
  <c r="GL502" i="17"/>
  <c r="GL169" i="17"/>
  <c r="GL163" i="17"/>
  <c r="GL300" i="17"/>
  <c r="GL122" i="17"/>
  <c r="GL26" i="17"/>
  <c r="GM469" i="17"/>
  <c r="GM262" i="17"/>
  <c r="GM249" i="17"/>
  <c r="GM123" i="17"/>
  <c r="GM257" i="17"/>
  <c r="GM401" i="17"/>
  <c r="GM357" i="17"/>
  <c r="GM313" i="17"/>
  <c r="GM236" i="17"/>
  <c r="GM76" i="17"/>
  <c r="GM51" i="17"/>
  <c r="FL164" i="17"/>
  <c r="GL504" i="17"/>
  <c r="BS504" i="17" s="1"/>
  <c r="GL363" i="17"/>
  <c r="GL499" i="17"/>
  <c r="GL309" i="17"/>
  <c r="GL154" i="17"/>
  <c r="GL200" i="17"/>
  <c r="GL61" i="17"/>
  <c r="GM132" i="17"/>
  <c r="GM225" i="17"/>
  <c r="GM399" i="17"/>
  <c r="GM151" i="17"/>
  <c r="GI225" i="17"/>
  <c r="GK491" i="17"/>
  <c r="GK49" i="17"/>
  <c r="GK31" i="17"/>
  <c r="GK118" i="17"/>
  <c r="GK391" i="17"/>
  <c r="GK294" i="17"/>
  <c r="GK461" i="17"/>
  <c r="GK303" i="17"/>
  <c r="GK347" i="17"/>
  <c r="GK67" i="17"/>
  <c r="GK356" i="17"/>
  <c r="GK201" i="17"/>
  <c r="GK150" i="17"/>
  <c r="GK236" i="17"/>
  <c r="GK400" i="17"/>
  <c r="GK501" i="17"/>
  <c r="GK404" i="17"/>
  <c r="GK340" i="17"/>
  <c r="GK183" i="17"/>
  <c r="GK463" i="17"/>
  <c r="GK342" i="17"/>
  <c r="GK127" i="17"/>
  <c r="GK200" i="17"/>
  <c r="GK406" i="17"/>
  <c r="GK496" i="17"/>
  <c r="GK442" i="17"/>
  <c r="GK223" i="17"/>
  <c r="GK225" i="17"/>
  <c r="GK407" i="17"/>
  <c r="GK39" i="17"/>
  <c r="GK145" i="17"/>
  <c r="GK77" i="17"/>
  <c r="GK372" i="17"/>
  <c r="GK361" i="17"/>
  <c r="GK447" i="17"/>
  <c r="GK210" i="17"/>
  <c r="GK505" i="17"/>
  <c r="GK204" i="17"/>
  <c r="GK71" i="17"/>
  <c r="FK260" i="17"/>
  <c r="FK199" i="17"/>
  <c r="FK88" i="17"/>
  <c r="GK312" i="17"/>
  <c r="GK410" i="17"/>
  <c r="GK376" i="17"/>
  <c r="GK357" i="17"/>
  <c r="GK55" i="17"/>
  <c r="GK180" i="17"/>
  <c r="GK92" i="17"/>
  <c r="GK48" i="17"/>
  <c r="GK438" i="17"/>
  <c r="GK58" i="17"/>
  <c r="GK100" i="17"/>
  <c r="GK440" i="17"/>
  <c r="BR440" i="17" s="1"/>
  <c r="GK215" i="17"/>
  <c r="GK355" i="17"/>
  <c r="GK208" i="17"/>
  <c r="GK229" i="17"/>
  <c r="GK178" i="17"/>
  <c r="GK272" i="17"/>
  <c r="GK288" i="17"/>
  <c r="GK329" i="17"/>
  <c r="BR329" i="17" s="1"/>
  <c r="GK313" i="17"/>
  <c r="GK255" i="17"/>
  <c r="GK44" i="17"/>
  <c r="GK304" i="17"/>
  <c r="GK237" i="17"/>
  <c r="GK292" i="17"/>
  <c r="GK69" i="17"/>
  <c r="GK205" i="17"/>
  <c r="GK40" i="17"/>
  <c r="GK260" i="17"/>
  <c r="GK395" i="17"/>
  <c r="GK167" i="17"/>
  <c r="GK82" i="17"/>
  <c r="GK370" i="17"/>
  <c r="GK349" i="17"/>
  <c r="GK171" i="17"/>
  <c r="GK398" i="17"/>
  <c r="GK393" i="17"/>
  <c r="GK168" i="17"/>
  <c r="GK124" i="17"/>
  <c r="GK488" i="17"/>
  <c r="GK487" i="17"/>
  <c r="GK351" i="17"/>
  <c r="GK13" i="17"/>
  <c r="BR13" i="17" s="1"/>
  <c r="GK122" i="17"/>
  <c r="GK34" i="17"/>
  <c r="GL186" i="17"/>
  <c r="GL349" i="17"/>
  <c r="GL280" i="17"/>
  <c r="GL207" i="17"/>
  <c r="GM449" i="17"/>
  <c r="GM112" i="17"/>
  <c r="FM492" i="17"/>
  <c r="FM508" i="17"/>
  <c r="GK471" i="17"/>
  <c r="GK319" i="17"/>
  <c r="GK90" i="17"/>
  <c r="GK46" i="17"/>
  <c r="GL436" i="17"/>
  <c r="GL221" i="17"/>
  <c r="GM69" i="17"/>
  <c r="GK159" i="17"/>
  <c r="GL482" i="17"/>
  <c r="GL453" i="17"/>
  <c r="GL369" i="17"/>
  <c r="GL295" i="17"/>
  <c r="GL333" i="17"/>
  <c r="GL222" i="17"/>
  <c r="GL375" i="17"/>
  <c r="GL204" i="17"/>
  <c r="GL27" i="17"/>
  <c r="BS27" i="17" s="1"/>
  <c r="GL54" i="17"/>
  <c r="GM503" i="17"/>
  <c r="GM477" i="17"/>
  <c r="GM424" i="17"/>
  <c r="GM80" i="17"/>
  <c r="GM510" i="17"/>
  <c r="GM273" i="17"/>
  <c r="GM323" i="17"/>
  <c r="GM267" i="17"/>
  <c r="GM95" i="17"/>
  <c r="GK456" i="17"/>
  <c r="GK409" i="17"/>
  <c r="GK228" i="17"/>
  <c r="GK139" i="17"/>
  <c r="GL410" i="17"/>
  <c r="GL187" i="17"/>
  <c r="GL129" i="17"/>
  <c r="GL90" i="17"/>
  <c r="GL325" i="17"/>
  <c r="GL171" i="17"/>
  <c r="GL322" i="17"/>
  <c r="GL233" i="17"/>
  <c r="GL352" i="17"/>
  <c r="GL170" i="17"/>
  <c r="GM177" i="17"/>
  <c r="GM39" i="17"/>
  <c r="GM464" i="17"/>
  <c r="GM365" i="17"/>
  <c r="GM321" i="17"/>
  <c r="GM98" i="17"/>
  <c r="GM49" i="17"/>
  <c r="GI114" i="17"/>
  <c r="GI487" i="17"/>
  <c r="GI124" i="17"/>
  <c r="GK315" i="17"/>
  <c r="GK489" i="17"/>
  <c r="GK403" i="17"/>
  <c r="GK222" i="17"/>
  <c r="GK216" i="17"/>
  <c r="GK128" i="17"/>
  <c r="GK84" i="17"/>
  <c r="GL452" i="17"/>
  <c r="GL417" i="17"/>
  <c r="GL413" i="17"/>
  <c r="GL283" i="17"/>
  <c r="GL331" i="17"/>
  <c r="GL134" i="17"/>
  <c r="GM372" i="17"/>
  <c r="GM362" i="17"/>
  <c r="GM455" i="17"/>
  <c r="GM171" i="17"/>
  <c r="GM104" i="17"/>
  <c r="GM506" i="17"/>
  <c r="GM363" i="17"/>
  <c r="GM319" i="17"/>
  <c r="GM26" i="17"/>
  <c r="GK344" i="17"/>
  <c r="GK470" i="17"/>
  <c r="GK211" i="17"/>
  <c r="GK414" i="17"/>
  <c r="GK126" i="17"/>
  <c r="GL246" i="17"/>
  <c r="GL192" i="17"/>
  <c r="GL197" i="17"/>
  <c r="GL133" i="17"/>
  <c r="GL304" i="17"/>
  <c r="GL44" i="17"/>
  <c r="GM479" i="17"/>
  <c r="GM209" i="17"/>
  <c r="GM361" i="17"/>
  <c r="GM317" i="17"/>
  <c r="GM222" i="17"/>
  <c r="GM108" i="17"/>
  <c r="GI119" i="17"/>
  <c r="GI12" i="17"/>
  <c r="GK494" i="17"/>
  <c r="GK359" i="17"/>
  <c r="GK163" i="17"/>
  <c r="GK36" i="17"/>
  <c r="GL409" i="17"/>
  <c r="BS409" i="17" s="1"/>
  <c r="GI320" i="17"/>
  <c r="GK74" i="17"/>
  <c r="BR74" i="17" s="1"/>
  <c r="GL365" i="17"/>
  <c r="GM261" i="17"/>
  <c r="GI207" i="17"/>
  <c r="GI437" i="17"/>
  <c r="GI255" i="17"/>
  <c r="GI423" i="17"/>
  <c r="GI457" i="17"/>
  <c r="GK394" i="17"/>
  <c r="GK328" i="17"/>
  <c r="GK276" i="17"/>
  <c r="GK267" i="17"/>
  <c r="GK156" i="17"/>
  <c r="GK250" i="17"/>
  <c r="GK17" i="17"/>
  <c r="GK110" i="17"/>
  <c r="GL479" i="17"/>
  <c r="GL422" i="17"/>
  <c r="GL314" i="17"/>
  <c r="GL273" i="17"/>
  <c r="GL355" i="17"/>
  <c r="GL208" i="17"/>
  <c r="GL357" i="17"/>
  <c r="GL94" i="17"/>
  <c r="GL99" i="17"/>
  <c r="GL184" i="17"/>
  <c r="GM364" i="17"/>
  <c r="GM111" i="17"/>
  <c r="GM444" i="17"/>
  <c r="GI74" i="17"/>
  <c r="GI51" i="17"/>
  <c r="GI249" i="17"/>
  <c r="GK105" i="17"/>
  <c r="GK161" i="17"/>
  <c r="GK477" i="17"/>
  <c r="GK418" i="17"/>
  <c r="BR418" i="17" s="1"/>
  <c r="GK265" i="17"/>
  <c r="GL443" i="17"/>
  <c r="GL481" i="17"/>
  <c r="GL161" i="17"/>
  <c r="GI236" i="17"/>
  <c r="GI261" i="17"/>
  <c r="GK450" i="17"/>
  <c r="GK402" i="17"/>
  <c r="GK62" i="17"/>
  <c r="GL353" i="17"/>
  <c r="GI213" i="17"/>
  <c r="GI390" i="17"/>
  <c r="GI24" i="17"/>
  <c r="GI100" i="17"/>
  <c r="GI420" i="17"/>
  <c r="GK490" i="17"/>
  <c r="GK412" i="17"/>
  <c r="GK268" i="17"/>
  <c r="GK16" i="17"/>
  <c r="GI464" i="17"/>
  <c r="GI362" i="17"/>
  <c r="GI250" i="17"/>
  <c r="GK239" i="17"/>
  <c r="GL391" i="17"/>
  <c r="GL431" i="17"/>
  <c r="GL373" i="17"/>
  <c r="GL398" i="17"/>
  <c r="GL96" i="17"/>
  <c r="GL78" i="17"/>
  <c r="GL117" i="17"/>
  <c r="GL43" i="17"/>
  <c r="GL93" i="17"/>
  <c r="GM72" i="17"/>
  <c r="GM443" i="17"/>
  <c r="GM495" i="17"/>
  <c r="GM332" i="17"/>
  <c r="GM402" i="17"/>
  <c r="GM154" i="17"/>
  <c r="GM235" i="17"/>
  <c r="GM241" i="17"/>
  <c r="GM254" i="17"/>
  <c r="GM474" i="17"/>
  <c r="GM430" i="17"/>
  <c r="GM248" i="17"/>
  <c r="GM419" i="17"/>
  <c r="GM375" i="17"/>
  <c r="GM331" i="17"/>
  <c r="GM287" i="17"/>
  <c r="GI287" i="17"/>
  <c r="GI88" i="17"/>
  <c r="GM88" i="17"/>
  <c r="GM159" i="17"/>
  <c r="GM47" i="17"/>
  <c r="GM158" i="17"/>
  <c r="GI294" i="17"/>
  <c r="GI37" i="17"/>
  <c r="GI414" i="17"/>
  <c r="GI359" i="17"/>
  <c r="GI270" i="17"/>
  <c r="GI467" i="17"/>
  <c r="GI234" i="17"/>
  <c r="GI379" i="17"/>
  <c r="GK424" i="17"/>
  <c r="GK251" i="17"/>
  <c r="GK138" i="17"/>
  <c r="GK94" i="17"/>
  <c r="GL396" i="17"/>
  <c r="GL425" i="17"/>
  <c r="GL350" i="17"/>
  <c r="GL56" i="17"/>
  <c r="GL113" i="17"/>
  <c r="GL121" i="17"/>
  <c r="GM290" i="17"/>
  <c r="GI290" i="17"/>
  <c r="GM396" i="17"/>
  <c r="GM394" i="17"/>
  <c r="GM169" i="17"/>
  <c r="GM224" i="17"/>
  <c r="GM232" i="17"/>
  <c r="GM472" i="17"/>
  <c r="GM388" i="17"/>
  <c r="GM417" i="17"/>
  <c r="GI117" i="17"/>
  <c r="GM117" i="17"/>
  <c r="GI139" i="17"/>
  <c r="GM139" i="17"/>
  <c r="GI417" i="17"/>
  <c r="GI459" i="17"/>
  <c r="GI115" i="17"/>
  <c r="GI49" i="17"/>
  <c r="FK154" i="17"/>
  <c r="GK195" i="17"/>
  <c r="GK299" i="17"/>
  <c r="GK53" i="17"/>
  <c r="GK434" i="17"/>
  <c r="GK493" i="17"/>
  <c r="GK408" i="17"/>
  <c r="GK212" i="17"/>
  <c r="GK191" i="17"/>
  <c r="GL491" i="17"/>
  <c r="GL337" i="17"/>
  <c r="BS337" i="17" s="1"/>
  <c r="GL404" i="17"/>
  <c r="GL447" i="17"/>
  <c r="GL253" i="17"/>
  <c r="GL395" i="17"/>
  <c r="GL389" i="17"/>
  <c r="GL360" i="17"/>
  <c r="GL414" i="17"/>
  <c r="GL232" i="17"/>
  <c r="BS232" i="17" s="1"/>
  <c r="GL110" i="17"/>
  <c r="GL25" i="17"/>
  <c r="GL71" i="17"/>
  <c r="GL98" i="17"/>
  <c r="GM239" i="17"/>
  <c r="GM384" i="17"/>
  <c r="GM163" i="17"/>
  <c r="GI163" i="17"/>
  <c r="GM470" i="17"/>
  <c r="GM344" i="17"/>
  <c r="GI344" i="17"/>
  <c r="GM198" i="17"/>
  <c r="GI198" i="17"/>
  <c r="GM415" i="17"/>
  <c r="GI415" i="17"/>
  <c r="GM371" i="17"/>
  <c r="GI371" i="17"/>
  <c r="GM327" i="17"/>
  <c r="GM283" i="17"/>
  <c r="GM113" i="17"/>
  <c r="GM73" i="17"/>
  <c r="GI333" i="17"/>
  <c r="GI336" i="17"/>
  <c r="GI39" i="17"/>
  <c r="GK459" i="17"/>
  <c r="GK460" i="17"/>
  <c r="GK425" i="17"/>
  <c r="GK301" i="17"/>
  <c r="GK503" i="17"/>
  <c r="GK472" i="17"/>
  <c r="GK366" i="17"/>
  <c r="GK25" i="17"/>
  <c r="GK184" i="17"/>
  <c r="GL510" i="17"/>
  <c r="GL495" i="17"/>
  <c r="GL371" i="17"/>
  <c r="GL242" i="17"/>
  <c r="GL341" i="17"/>
  <c r="GL287" i="17"/>
  <c r="GL339" i="17"/>
  <c r="GL393" i="17"/>
  <c r="GL118" i="17"/>
  <c r="GL240" i="17"/>
  <c r="GL234" i="17"/>
  <c r="GL95" i="17"/>
  <c r="GL77" i="17"/>
  <c r="GM266" i="17"/>
  <c r="GM298" i="17"/>
  <c r="GM481" i="17"/>
  <c r="GM97" i="17"/>
  <c r="GM41" i="17"/>
  <c r="GI41" i="17"/>
  <c r="GM468" i="17"/>
  <c r="GM413" i="17"/>
  <c r="GM369" i="17"/>
  <c r="GM325" i="17"/>
  <c r="GM281" i="17"/>
  <c r="GM110" i="17"/>
  <c r="GM58" i="17"/>
  <c r="GM173" i="17"/>
  <c r="GI173" i="17"/>
  <c r="GM142" i="17"/>
  <c r="GM93" i="17"/>
  <c r="GI93" i="17"/>
  <c r="GI286" i="17"/>
  <c r="GI26" i="17"/>
  <c r="GI239" i="17"/>
  <c r="GI97" i="17"/>
  <c r="GI262" i="17"/>
  <c r="GI373" i="17"/>
  <c r="GI491" i="17"/>
  <c r="GI306" i="17"/>
  <c r="GK387" i="17"/>
  <c r="GK495" i="17"/>
  <c r="GK480" i="17"/>
  <c r="GK190" i="17"/>
  <c r="GK253" i="17"/>
  <c r="GK176" i="17"/>
  <c r="GK132" i="17"/>
  <c r="GL351" i="17"/>
  <c r="GL462" i="17"/>
  <c r="GL166" i="17"/>
  <c r="GL301" i="17"/>
  <c r="GL345" i="17"/>
  <c r="GL316" i="17"/>
  <c r="BS316" i="17" s="1"/>
  <c r="GL310" i="17"/>
  <c r="GL87" i="17"/>
  <c r="GM256" i="17"/>
  <c r="GM175" i="17"/>
  <c r="GM174" i="17"/>
  <c r="GI174" i="17"/>
  <c r="GI466" i="17"/>
  <c r="GM466" i="17"/>
  <c r="GM411" i="17"/>
  <c r="GM367" i="17"/>
  <c r="GI367" i="17"/>
  <c r="GM55" i="17"/>
  <c r="GM153" i="17"/>
  <c r="GM121" i="17"/>
  <c r="GM70" i="17"/>
  <c r="GI70" i="17"/>
  <c r="GI263" i="17"/>
  <c r="GI410" i="17"/>
  <c r="GI68" i="17"/>
  <c r="GI388" i="17"/>
  <c r="GI394" i="17"/>
  <c r="GI436" i="17"/>
  <c r="GI121" i="17"/>
  <c r="GI368" i="17"/>
  <c r="GI181" i="17"/>
  <c r="GI161" i="17"/>
  <c r="GI489" i="17"/>
  <c r="GL262" i="17"/>
  <c r="GL195" i="17"/>
  <c r="GL291" i="17"/>
  <c r="GL42" i="17"/>
  <c r="GL236" i="17"/>
  <c r="GL111" i="17"/>
  <c r="GL126" i="17"/>
  <c r="GM304" i="17"/>
  <c r="GI304" i="17"/>
  <c r="GM422" i="17"/>
  <c r="GM133" i="17"/>
  <c r="GI133" i="17"/>
  <c r="GM90" i="17"/>
  <c r="GI90" i="17"/>
  <c r="GM360" i="17"/>
  <c r="GM504" i="17"/>
  <c r="GM460" i="17"/>
  <c r="GM226" i="17"/>
  <c r="GM216" i="17"/>
  <c r="GM405" i="17"/>
  <c r="GM67" i="17"/>
  <c r="GI67" i="17"/>
  <c r="GM25" i="17"/>
  <c r="GM54" i="17"/>
  <c r="GK453" i="17"/>
  <c r="GK254" i="17"/>
  <c r="GK423" i="17"/>
  <c r="GK441" i="17"/>
  <c r="GK197" i="17"/>
  <c r="BR197" i="17" s="1"/>
  <c r="GK151" i="17"/>
  <c r="GK103" i="17"/>
  <c r="GK87" i="17"/>
  <c r="GK80" i="17"/>
  <c r="GL297" i="17"/>
  <c r="BS297" i="17" s="1"/>
  <c r="GL336" i="17"/>
  <c r="GL506" i="17"/>
  <c r="BS506" i="17" s="1"/>
  <c r="GL227" i="17"/>
  <c r="GL387" i="17"/>
  <c r="GL147" i="17"/>
  <c r="GL475" i="17"/>
  <c r="GL181" i="17"/>
  <c r="GL18" i="17"/>
  <c r="GL252" i="17"/>
  <c r="GL35" i="17"/>
  <c r="BS35" i="17" s="1"/>
  <c r="GL268" i="17"/>
  <c r="GL302" i="17"/>
  <c r="GL130" i="17"/>
  <c r="GL20" i="17"/>
  <c r="GL30" i="17"/>
  <c r="BS30" i="17" s="1"/>
  <c r="GL214" i="17"/>
  <c r="GL52" i="17"/>
  <c r="GM282" i="17"/>
  <c r="GM178" i="17"/>
  <c r="GI178" i="17"/>
  <c r="GM272" i="17"/>
  <c r="GI272" i="17"/>
  <c r="GM149" i="17"/>
  <c r="GM406" i="17"/>
  <c r="GM30" i="17"/>
  <c r="GI30" i="17"/>
  <c r="GM45" i="17"/>
  <c r="GM316" i="17"/>
  <c r="GI316" i="17"/>
  <c r="GM352" i="17"/>
  <c r="GM502" i="17"/>
  <c r="GM458" i="17"/>
  <c r="GM140" i="17"/>
  <c r="GM168" i="17"/>
  <c r="GM403" i="17"/>
  <c r="GM210" i="17"/>
  <c r="GM243" i="17"/>
  <c r="GM81" i="17"/>
  <c r="GM33" i="17"/>
  <c r="GI479" i="17"/>
  <c r="GI332" i="17"/>
  <c r="GI43" i="17"/>
  <c r="GI80" i="17"/>
  <c r="GI147" i="17"/>
  <c r="GI315" i="17"/>
  <c r="GI504" i="17"/>
  <c r="GI324" i="17"/>
  <c r="GI455" i="17"/>
  <c r="GI434" i="17"/>
  <c r="GI478" i="17"/>
  <c r="GK264" i="17"/>
  <c r="BR264" i="17" s="1"/>
  <c r="GI227" i="17"/>
  <c r="GI284" i="17"/>
  <c r="GK29" i="17"/>
  <c r="GK157" i="17"/>
  <c r="GL305" i="17"/>
  <c r="GM409" i="17"/>
  <c r="GL471" i="17"/>
  <c r="GL243" i="17"/>
  <c r="GM228" i="17"/>
  <c r="GK175" i="17"/>
  <c r="GK422" i="17"/>
  <c r="GL456" i="17"/>
  <c r="GL465" i="17"/>
  <c r="GL213" i="17"/>
  <c r="GL188" i="17"/>
  <c r="GL107" i="17"/>
  <c r="GM56" i="17"/>
  <c r="GM322" i="17"/>
  <c r="GI322" i="17"/>
  <c r="GM155" i="17"/>
  <c r="GI220" i="17"/>
  <c r="GI384" i="17"/>
  <c r="GI357" i="17"/>
  <c r="GI273" i="17"/>
  <c r="GK473" i="17"/>
  <c r="GK81" i="17"/>
  <c r="GK345" i="17"/>
  <c r="GK343" i="17"/>
  <c r="GK35" i="17"/>
  <c r="GK354" i="17"/>
  <c r="GK360" i="17"/>
  <c r="GK143" i="17"/>
  <c r="GK79" i="17"/>
  <c r="GK164" i="17"/>
  <c r="GK120" i="17"/>
  <c r="GK32" i="17"/>
  <c r="GL344" i="17"/>
  <c r="GL501" i="17"/>
  <c r="GL488" i="17"/>
  <c r="GL323" i="17"/>
  <c r="GL444" i="17"/>
  <c r="GL485" i="17"/>
  <c r="GL209" i="17"/>
  <c r="GL386" i="17"/>
  <c r="GL180" i="17"/>
  <c r="GL247" i="17"/>
  <c r="GL298" i="17"/>
  <c r="GL49" i="17"/>
  <c r="GL228" i="17"/>
  <c r="GL241" i="17"/>
  <c r="GL144" i="17"/>
  <c r="GL84" i="17"/>
  <c r="GM473" i="17"/>
  <c r="GI473" i="17"/>
  <c r="GM252" i="17"/>
  <c r="GM346" i="17"/>
  <c r="GM242" i="17"/>
  <c r="GI242" i="17"/>
  <c r="GM507" i="17"/>
  <c r="GM292" i="17"/>
  <c r="GM268" i="17"/>
  <c r="GM247" i="17"/>
  <c r="GI247" i="17"/>
  <c r="GM498" i="17"/>
  <c r="GM454" i="17"/>
  <c r="GI131" i="17"/>
  <c r="GM131" i="17"/>
  <c r="GM116" i="17"/>
  <c r="GM355" i="17"/>
  <c r="GM311" i="17"/>
  <c r="GM14" i="17"/>
  <c r="GI14" i="17"/>
  <c r="GM214" i="17"/>
  <c r="GM64" i="17"/>
  <c r="GM21" i="17"/>
  <c r="GI165" i="17"/>
  <c r="GI33" i="17"/>
  <c r="GI151" i="17"/>
  <c r="GI69" i="17"/>
  <c r="GI251" i="17"/>
  <c r="GI177" i="17"/>
  <c r="GI244" i="17"/>
  <c r="GI325" i="17"/>
  <c r="GI495" i="17"/>
  <c r="GI38" i="17"/>
  <c r="GM337" i="17"/>
  <c r="GI337" i="17"/>
  <c r="GL150" i="17"/>
  <c r="GK287" i="17"/>
  <c r="GL160" i="17"/>
  <c r="GK481" i="17"/>
  <c r="GK129" i="17"/>
  <c r="GK383" i="17"/>
  <c r="GI456" i="17"/>
  <c r="GM456" i="17"/>
  <c r="GK206" i="17"/>
  <c r="GK469" i="17"/>
  <c r="GK465" i="17"/>
  <c r="GK285" i="17"/>
  <c r="GK335" i="17"/>
  <c r="GK274" i="17"/>
  <c r="GK346" i="17"/>
  <c r="GK325" i="17"/>
  <c r="GK371" i="17"/>
  <c r="GK339" i="17"/>
  <c r="GK331" i="17"/>
  <c r="GK89" i="17"/>
  <c r="GK162" i="17"/>
  <c r="GL372" i="17"/>
  <c r="GL406" i="17"/>
  <c r="GL356" i="17"/>
  <c r="GL484" i="17"/>
  <c r="GL315" i="17"/>
  <c r="GL415" i="17"/>
  <c r="GL101" i="17"/>
  <c r="GL137" i="17"/>
  <c r="GL15" i="17"/>
  <c r="GL224" i="17"/>
  <c r="GL103" i="17"/>
  <c r="GL162" i="17"/>
  <c r="GL38" i="17"/>
  <c r="GL63" i="17"/>
  <c r="GM120" i="17"/>
  <c r="GM382" i="17"/>
  <c r="GM215" i="17"/>
  <c r="GM310" i="17"/>
  <c r="GM218" i="17"/>
  <c r="GM475" i="17"/>
  <c r="GM485" i="17"/>
  <c r="GI485" i="17"/>
  <c r="GM275" i="17"/>
  <c r="GM496" i="17"/>
  <c r="GM452" i="17"/>
  <c r="GI452" i="17"/>
  <c r="GM122" i="17"/>
  <c r="GM48" i="17"/>
  <c r="GI48" i="17"/>
  <c r="GM397" i="17"/>
  <c r="GM309" i="17"/>
  <c r="GI309" i="17"/>
  <c r="GM188" i="17"/>
  <c r="GM61" i="17"/>
  <c r="GM101" i="17"/>
  <c r="GI101" i="17"/>
  <c r="GM128" i="17"/>
  <c r="GI507" i="17"/>
  <c r="GI169" i="17"/>
  <c r="GI127" i="17"/>
  <c r="GI355" i="17"/>
  <c r="GI300" i="17"/>
  <c r="GI470" i="17"/>
  <c r="GI289" i="17"/>
  <c r="GI321" i="17"/>
  <c r="GL384" i="17"/>
  <c r="GM197" i="17"/>
  <c r="GM425" i="17"/>
  <c r="GI425" i="17"/>
  <c r="GM191" i="17"/>
  <c r="GI191" i="17"/>
  <c r="GM185" i="17"/>
  <c r="GI185" i="17"/>
  <c r="GM296" i="17"/>
  <c r="GI296" i="17"/>
  <c r="GM312" i="17"/>
  <c r="GI312" i="17"/>
  <c r="GM476" i="17"/>
  <c r="GL263" i="17"/>
  <c r="GK479" i="17"/>
  <c r="GK444" i="17"/>
  <c r="GK417" i="17"/>
  <c r="GK388" i="17"/>
  <c r="GK474" i="17"/>
  <c r="GK249" i="17"/>
  <c r="GK293" i="17"/>
  <c r="GK483" i="17"/>
  <c r="GK338" i="17"/>
  <c r="GK317" i="17"/>
  <c r="GK316" i="17"/>
  <c r="GK258" i="17"/>
  <c r="GK202" i="17"/>
  <c r="GK19" i="17"/>
  <c r="BR19" i="17" s="1"/>
  <c r="GK149" i="17"/>
  <c r="GK160" i="17"/>
  <c r="GK116" i="17"/>
  <c r="BR116" i="17" s="1"/>
  <c r="GK72" i="17"/>
  <c r="GK28" i="17"/>
  <c r="GL461" i="17"/>
  <c r="GL276" i="17"/>
  <c r="BS276" i="17" s="1"/>
  <c r="GL379" i="17"/>
  <c r="GL136" i="17"/>
  <c r="GL458" i="17"/>
  <c r="GL477" i="17"/>
  <c r="GL285" i="17"/>
  <c r="GL399" i="17"/>
  <c r="GL189" i="17"/>
  <c r="GL89" i="17"/>
  <c r="GL441" i="17"/>
  <c r="GL106" i="17"/>
  <c r="GL342" i="17"/>
  <c r="GL428" i="17"/>
  <c r="GL194" i="17"/>
  <c r="GL294" i="17"/>
  <c r="BS294" i="17" s="1"/>
  <c r="GL258" i="17"/>
  <c r="GL167" i="17"/>
  <c r="GL199" i="17"/>
  <c r="BS199" i="17" s="1"/>
  <c r="GL83" i="17"/>
  <c r="GL145" i="17"/>
  <c r="GL17" i="17"/>
  <c r="GL40" i="17"/>
  <c r="GM509" i="17"/>
  <c r="GI509" i="17"/>
  <c r="GM445" i="17"/>
  <c r="GM29" i="17"/>
  <c r="GM23" i="17"/>
  <c r="GM192" i="17"/>
  <c r="GM342" i="17"/>
  <c r="GM441" i="17"/>
  <c r="GM237" i="17"/>
  <c r="GM258" i="17"/>
  <c r="GI258" i="17"/>
  <c r="GM118" i="17"/>
  <c r="GI118" i="17"/>
  <c r="GM494" i="17"/>
  <c r="GI494" i="17"/>
  <c r="GM450" i="17"/>
  <c r="GM15" i="17"/>
  <c r="GM279" i="17"/>
  <c r="GM395" i="17"/>
  <c r="GM351" i="17"/>
  <c r="GM307" i="17"/>
  <c r="GI96" i="17"/>
  <c r="GM96" i="17"/>
  <c r="GM148" i="17"/>
  <c r="GM46" i="17"/>
  <c r="GI46" i="17"/>
  <c r="GM78" i="17"/>
  <c r="GM107" i="17"/>
  <c r="GI107" i="17"/>
  <c r="GI136" i="17"/>
  <c r="GI323" i="17"/>
  <c r="GI94" i="17"/>
  <c r="GI214" i="17"/>
  <c r="GI319" i="17"/>
  <c r="GI443" i="17"/>
  <c r="GI340" i="17"/>
  <c r="GI424" i="17"/>
  <c r="GI32" i="17"/>
  <c r="GI183" i="17"/>
  <c r="GI240" i="17"/>
  <c r="GI20" i="17"/>
  <c r="GI126" i="17"/>
  <c r="GI130" i="17"/>
  <c r="GI358" i="17"/>
  <c r="GI502" i="17"/>
  <c r="GI109" i="17"/>
  <c r="GI458" i="17"/>
  <c r="GL132" i="17"/>
  <c r="GM412" i="17"/>
  <c r="GI412" i="17"/>
  <c r="GI59" i="17"/>
  <c r="GK443" i="17"/>
  <c r="GK173" i="17"/>
  <c r="GL412" i="17"/>
  <c r="GK364" i="17"/>
  <c r="GK464" i="17"/>
  <c r="GK369" i="17"/>
  <c r="GK455" i="17"/>
  <c r="GK384" i="17"/>
  <c r="GK280" i="17"/>
  <c r="GK462" i="17"/>
  <c r="GK330" i="17"/>
  <c r="GK327" i="17"/>
  <c r="GK368" i="17"/>
  <c r="GK308" i="17"/>
  <c r="GK291" i="17"/>
  <c r="GK158" i="17"/>
  <c r="GK114" i="17"/>
  <c r="GK70" i="17"/>
  <c r="GL293" i="17"/>
  <c r="GL120" i="17"/>
  <c r="GL299" i="17"/>
  <c r="GL115" i="17"/>
  <c r="GL450" i="17"/>
  <c r="GL419" i="17"/>
  <c r="GL256" i="17"/>
  <c r="GL146" i="17"/>
  <c r="GL182" i="17"/>
  <c r="GL74" i="17"/>
  <c r="GL392" i="17"/>
  <c r="GL36" i="17"/>
  <c r="GL321" i="17"/>
  <c r="GL407" i="17"/>
  <c r="GL102" i="17"/>
  <c r="GL292" i="17"/>
  <c r="GL177" i="17"/>
  <c r="GL116" i="17"/>
  <c r="GL127" i="17"/>
  <c r="GL125" i="17"/>
  <c r="GL179" i="17"/>
  <c r="GL19" i="17"/>
  <c r="GM328" i="17"/>
  <c r="GM416" i="17"/>
  <c r="GI416" i="17"/>
  <c r="GM463" i="17"/>
  <c r="GM471" i="17"/>
  <c r="GM157" i="17"/>
  <c r="GM223" i="17"/>
  <c r="GM433" i="17"/>
  <c r="GM233" i="17"/>
  <c r="GI233" i="17"/>
  <c r="GM212" i="17"/>
  <c r="GI212" i="17"/>
  <c r="GM102" i="17"/>
  <c r="GM492" i="17"/>
  <c r="GM448" i="17"/>
  <c r="GM143" i="17"/>
  <c r="GM260" i="17"/>
  <c r="GM393" i="17"/>
  <c r="GM349" i="17"/>
  <c r="GM305" i="17"/>
  <c r="GM18" i="17"/>
  <c r="GM144" i="17"/>
  <c r="GM31" i="17"/>
  <c r="GM57" i="17"/>
  <c r="GI84" i="17"/>
  <c r="GM84" i="17"/>
  <c r="GI184" i="17"/>
  <c r="GI47" i="17"/>
  <c r="GI85" i="17"/>
  <c r="GI449" i="17"/>
  <c r="GI188" i="17"/>
  <c r="GI472" i="17"/>
  <c r="GI197" i="17"/>
  <c r="GI205" i="17"/>
  <c r="GI29" i="17"/>
  <c r="GI460" i="17"/>
  <c r="GI154" i="17"/>
  <c r="GL59" i="17"/>
  <c r="GK199" i="17"/>
  <c r="GL69" i="17"/>
  <c r="GM278" i="17"/>
  <c r="GM432" i="17"/>
  <c r="GM229" i="17"/>
  <c r="GI229" i="17"/>
  <c r="GI291" i="17"/>
  <c r="GL328" i="17"/>
  <c r="GL72" i="17"/>
  <c r="GL33" i="17"/>
  <c r="GM269" i="17"/>
  <c r="GI269" i="17"/>
  <c r="GM508" i="17"/>
  <c r="GM407" i="17"/>
  <c r="GI377" i="17"/>
  <c r="GI293" i="17"/>
  <c r="GK233" i="17"/>
  <c r="GL498" i="17"/>
  <c r="GK256" i="17"/>
  <c r="GK499" i="17"/>
  <c r="GK478" i="17"/>
  <c r="GK439" i="17"/>
  <c r="GK242" i="17"/>
  <c r="GK181" i="17"/>
  <c r="GK298" i="17"/>
  <c r="GK93" i="17"/>
  <c r="GK217" i="17"/>
  <c r="GK61" i="17"/>
  <c r="GK112" i="17"/>
  <c r="GK68" i="17"/>
  <c r="GL402" i="17"/>
  <c r="GL343" i="17"/>
  <c r="GL215" i="17"/>
  <c r="GL459" i="17"/>
  <c r="GL442" i="17"/>
  <c r="BS442" i="17" s="1"/>
  <c r="GL403" i="17"/>
  <c r="GL245" i="17"/>
  <c r="GL503" i="17"/>
  <c r="GL164" i="17"/>
  <c r="GL46" i="17"/>
  <c r="GL374" i="17"/>
  <c r="GL376" i="17"/>
  <c r="GL251" i="17"/>
  <c r="GL86" i="17"/>
  <c r="GL290" i="17"/>
  <c r="GL104" i="17"/>
  <c r="GL279" i="17"/>
  <c r="GL124" i="17"/>
  <c r="GL70" i="17"/>
  <c r="GL191" i="17"/>
  <c r="GL156" i="17"/>
  <c r="GL12" i="17"/>
  <c r="GM497" i="17"/>
  <c r="GI497" i="17"/>
  <c r="GM404" i="17"/>
  <c r="GM280" i="17"/>
  <c r="GI280" i="17"/>
  <c r="GM259" i="17"/>
  <c r="GI50" i="17"/>
  <c r="GM50" i="17"/>
  <c r="GM182" i="17"/>
  <c r="GM408" i="17"/>
  <c r="GM195" i="17"/>
  <c r="GM180" i="17"/>
  <c r="GM86" i="17"/>
  <c r="GM490" i="17"/>
  <c r="GM446" i="17"/>
  <c r="GM99" i="17"/>
  <c r="GM231" i="17"/>
  <c r="GM391" i="17"/>
  <c r="GM347" i="17"/>
  <c r="GM303" i="17"/>
  <c r="GM217" i="17"/>
  <c r="GM103" i="17"/>
  <c r="GI16" i="17"/>
  <c r="GM16" i="17"/>
  <c r="GM34" i="17"/>
  <c r="GM63" i="17"/>
  <c r="GI153" i="17"/>
  <c r="GI54" i="17"/>
  <c r="GI279" i="17"/>
  <c r="GI382" i="17"/>
  <c r="GI232" i="17"/>
  <c r="GI76" i="17"/>
  <c r="GI372" i="17"/>
  <c r="GI480" i="17"/>
  <c r="GI474" i="17"/>
  <c r="GI55" i="17"/>
  <c r="GI241" i="17"/>
  <c r="GI112" i="17"/>
  <c r="GI317" i="17"/>
  <c r="GI282" i="17"/>
  <c r="GI506" i="17"/>
  <c r="GI31" i="17"/>
  <c r="GI42" i="17"/>
  <c r="GK111" i="17"/>
  <c r="GL467" i="17"/>
  <c r="GM421" i="17"/>
  <c r="GI274" i="17"/>
  <c r="GL318" i="17"/>
  <c r="GL34" i="17"/>
  <c r="GM150" i="17"/>
  <c r="GI150" i="17"/>
  <c r="GM245" i="17"/>
  <c r="GL211" i="17"/>
  <c r="GL131" i="17"/>
  <c r="BS131" i="17" s="1"/>
  <c r="GM77" i="17"/>
  <c r="GI77" i="17"/>
  <c r="GI106" i="17"/>
  <c r="GK382" i="17"/>
  <c r="GK380" i="17"/>
  <c r="GK341" i="17"/>
  <c r="GL507" i="17"/>
  <c r="GM500" i="17"/>
  <c r="GK500" i="17"/>
  <c r="GK218" i="17"/>
  <c r="GK466" i="17"/>
  <c r="GK23" i="17"/>
  <c r="GK436" i="17"/>
  <c r="GK153" i="17"/>
  <c r="GK295" i="17"/>
  <c r="BR295" i="17" s="1"/>
  <c r="GK324" i="17"/>
  <c r="GK286" i="17"/>
  <c r="GK43" i="17"/>
  <c r="GK194" i="17"/>
  <c r="GK37" i="17"/>
  <c r="GK154" i="17"/>
  <c r="GK66" i="17"/>
  <c r="GK22" i="17"/>
  <c r="GL141" i="17"/>
  <c r="GL451" i="17"/>
  <c r="GL429" i="17"/>
  <c r="GL312" i="17"/>
  <c r="GL23" i="17"/>
  <c r="GL480" i="17"/>
  <c r="GL114" i="17"/>
  <c r="BS114" i="17" s="1"/>
  <c r="GL51" i="17"/>
  <c r="GL288" i="17"/>
  <c r="GL260" i="17"/>
  <c r="GL67" i="17"/>
  <c r="GL135" i="17"/>
  <c r="GI453" i="17"/>
  <c r="GM453" i="17"/>
  <c r="GM483" i="17"/>
  <c r="GM170" i="17"/>
  <c r="GM166" i="17"/>
  <c r="GM465" i="17"/>
  <c r="GM164" i="17"/>
  <c r="GM392" i="17"/>
  <c r="GM105" i="17"/>
  <c r="GM52" i="17"/>
  <c r="GI52" i="17"/>
  <c r="GM488" i="17"/>
  <c r="GI488" i="17"/>
  <c r="GM89" i="17"/>
  <c r="GM82" i="17"/>
  <c r="GM389" i="17"/>
  <c r="GM345" i="17"/>
  <c r="GM301" i="17"/>
  <c r="GI194" i="17"/>
  <c r="GM194" i="17"/>
  <c r="GM83" i="17"/>
  <c r="GM200" i="17"/>
  <c r="GM13" i="17"/>
  <c r="GM40" i="17"/>
  <c r="GI498" i="17"/>
  <c r="GI386" i="17"/>
  <c r="GI81" i="17"/>
  <c r="GI98" i="17"/>
  <c r="GI376" i="17"/>
  <c r="GI243" i="17"/>
  <c r="GI399" i="17"/>
  <c r="GI422" i="17"/>
  <c r="GI164" i="17"/>
  <c r="GI329" i="17"/>
  <c r="GI202" i="17"/>
  <c r="GI199" i="17"/>
  <c r="GI277" i="17"/>
  <c r="GI421" i="17"/>
  <c r="GI123" i="17"/>
  <c r="GI402" i="17"/>
  <c r="GI276" i="17"/>
  <c r="GI411" i="17"/>
  <c r="GI86" i="17"/>
  <c r="GK457" i="17"/>
  <c r="GK185" i="17"/>
  <c r="GL148" i="17"/>
  <c r="GM62" i="17"/>
  <c r="GI285" i="17"/>
  <c r="GK485" i="17"/>
  <c r="GL62" i="17"/>
  <c r="GL306" i="17"/>
  <c r="GM230" i="17"/>
  <c r="GM462" i="17"/>
  <c r="GI439" i="17"/>
  <c r="GK232" i="17"/>
  <c r="GK375" i="17"/>
  <c r="GK78" i="17"/>
  <c r="GL454" i="17"/>
  <c r="GL255" i="17"/>
  <c r="GK252" i="17"/>
  <c r="GK320" i="17"/>
  <c r="GK506" i="17"/>
  <c r="GK458" i="17"/>
  <c r="GK219" i="17"/>
  <c r="GK452" i="17"/>
  <c r="GK498" i="17"/>
  <c r="GK245" i="17"/>
  <c r="GK283" i="17"/>
  <c r="GK247" i="17"/>
  <c r="GK141" i="17"/>
  <c r="GK198" i="17"/>
  <c r="BR198" i="17" s="1"/>
  <c r="GK179" i="17"/>
  <c r="GK152" i="17"/>
  <c r="GK108" i="17"/>
  <c r="GK64" i="17"/>
  <c r="GK20" i="17"/>
  <c r="GL416" i="17"/>
  <c r="GL324" i="17"/>
  <c r="GL97" i="17"/>
  <c r="GL367" i="17"/>
  <c r="GL303" i="17"/>
  <c r="GL457" i="17"/>
  <c r="GL210" i="17"/>
  <c r="BS210" i="17" s="1"/>
  <c r="GL269" i="17"/>
  <c r="BS269" i="17" s="1"/>
  <c r="GL332" i="17"/>
  <c r="GL190" i="17"/>
  <c r="GL334" i="17"/>
  <c r="GL423" i="17"/>
  <c r="BS423" i="17" s="1"/>
  <c r="GL286" i="17"/>
  <c r="GL60" i="17"/>
  <c r="GL231" i="17"/>
  <c r="GL75" i="17"/>
  <c r="GL37" i="17"/>
  <c r="GL176" i="17"/>
  <c r="GL112" i="17"/>
  <c r="GM206" i="17"/>
  <c r="GM160" i="17"/>
  <c r="GI160" i="17"/>
  <c r="GM435" i="17"/>
  <c r="GM152" i="17"/>
  <c r="GM447" i="17"/>
  <c r="GM431" i="17"/>
  <c r="GI431" i="17"/>
  <c r="GM253" i="17"/>
  <c r="GM374" i="17"/>
  <c r="GM35" i="17"/>
  <c r="GM44" i="17"/>
  <c r="GI44" i="17"/>
  <c r="GM400" i="17"/>
  <c r="GM486" i="17"/>
  <c r="GM442" i="17"/>
  <c r="GM265" i="17"/>
  <c r="GM53" i="17"/>
  <c r="GM387" i="17"/>
  <c r="GI387" i="17"/>
  <c r="GM343" i="17"/>
  <c r="GM299" i="17"/>
  <c r="GM141" i="17"/>
  <c r="GM79" i="17"/>
  <c r="GM162" i="17"/>
  <c r="GM179" i="17"/>
  <c r="GM19" i="17"/>
  <c r="GI134" i="17"/>
  <c r="GI419" i="17"/>
  <c r="GI477" i="17"/>
  <c r="GI432" i="17"/>
  <c r="GI445" i="17"/>
  <c r="GI89" i="17"/>
  <c r="GI73" i="17"/>
  <c r="GI433" i="17"/>
  <c r="GI330" i="17"/>
  <c r="GI248" i="17"/>
  <c r="GI492" i="17"/>
  <c r="GI389" i="17"/>
  <c r="GI186" i="17"/>
  <c r="GI203" i="17"/>
  <c r="GK497" i="17"/>
  <c r="GK214" i="17"/>
  <c r="GK130" i="17"/>
  <c r="GM499" i="17"/>
  <c r="GI499" i="17"/>
  <c r="GI264" i="17"/>
  <c r="GK85" i="17"/>
  <c r="GL206" i="17"/>
  <c r="GM221" i="17"/>
  <c r="GI221" i="17"/>
  <c r="GM238" i="17"/>
  <c r="GI238" i="17"/>
  <c r="GK38" i="17"/>
  <c r="GK147" i="17"/>
  <c r="GL500" i="17"/>
  <c r="GL380" i="17"/>
  <c r="GL261" i="17"/>
  <c r="GL82" i="17"/>
  <c r="GM350" i="17"/>
  <c r="GK281" i="17"/>
  <c r="GK45" i="17"/>
  <c r="GK266" i="17"/>
  <c r="GK397" i="17"/>
  <c r="GK107" i="17"/>
  <c r="GK363" i="17"/>
  <c r="GK475" i="17"/>
  <c r="GK279" i="17"/>
  <c r="GK192" i="17"/>
  <c r="GK297" i="17"/>
  <c r="GK271" i="17"/>
  <c r="GK59" i="17"/>
  <c r="GK189" i="17"/>
  <c r="GK135" i="17"/>
  <c r="GK106" i="17"/>
  <c r="GK18" i="17"/>
  <c r="GL235" i="17"/>
  <c r="GL193" i="17"/>
  <c r="GL439" i="17"/>
  <c r="GL394" i="17"/>
  <c r="GL249" i="17"/>
  <c r="GL460" i="17"/>
  <c r="GL385" i="17"/>
  <c r="GL505" i="17"/>
  <c r="GL230" i="17"/>
  <c r="GL57" i="17"/>
  <c r="GL311" i="17"/>
  <c r="GL157" i="17"/>
  <c r="GL313" i="17"/>
  <c r="GL400" i="17"/>
  <c r="GL284" i="17"/>
  <c r="BS284" i="17" s="1"/>
  <c r="GL32" i="17"/>
  <c r="GL219" i="17"/>
  <c r="GL21" i="17"/>
  <c r="GL88" i="17"/>
  <c r="GL159" i="17"/>
  <c r="GL91" i="17"/>
  <c r="GM208" i="17"/>
  <c r="GM66" i="17"/>
  <c r="GM426" i="17"/>
  <c r="GM129" i="17"/>
  <c r="GM348" i="17"/>
  <c r="GI348" i="17"/>
  <c r="GM288" i="17"/>
  <c r="GI288" i="17"/>
  <c r="GM505" i="17"/>
  <c r="GM366" i="17"/>
  <c r="GM27" i="17"/>
  <c r="GM428" i="17"/>
  <c r="GI428" i="17"/>
  <c r="GM370" i="17"/>
  <c r="GI370" i="17"/>
  <c r="GM484" i="17"/>
  <c r="GI484" i="17"/>
  <c r="GM440" i="17"/>
  <c r="GM201" i="17"/>
  <c r="GM429" i="17"/>
  <c r="GI429" i="17"/>
  <c r="GM385" i="17"/>
  <c r="GM341" i="17"/>
  <c r="GM297" i="17"/>
  <c r="GI297" i="17"/>
  <c r="GM138" i="17"/>
  <c r="GI138" i="17"/>
  <c r="GM219" i="17"/>
  <c r="GM145" i="17"/>
  <c r="GM156" i="17"/>
  <c r="GM189" i="17"/>
  <c r="GI200" i="17"/>
  <c r="GI58" i="17"/>
  <c r="GI454" i="17"/>
  <c r="GI267" i="17"/>
  <c r="GI334" i="17"/>
  <c r="GI405" i="17"/>
  <c r="GI171" i="17"/>
  <c r="GI503" i="17"/>
  <c r="GI398" i="17"/>
  <c r="GI223" i="17"/>
  <c r="GI40" i="17"/>
  <c r="GI137" i="17"/>
  <c r="GI346" i="17"/>
  <c r="GI310" i="17"/>
  <c r="GI60" i="17"/>
  <c r="GI110" i="17"/>
  <c r="GI375" i="17"/>
  <c r="GI318" i="17"/>
  <c r="GL307" i="17"/>
  <c r="GM381" i="17"/>
  <c r="GI381" i="17"/>
  <c r="GK507" i="17"/>
  <c r="GI418" i="17"/>
  <c r="GM418" i="17"/>
  <c r="GI308" i="17"/>
  <c r="GM308" i="17"/>
  <c r="GI335" i="17"/>
  <c r="GM335" i="17"/>
  <c r="GM451" i="17"/>
  <c r="GI451" i="17"/>
  <c r="GK427" i="17"/>
  <c r="BR427" i="17" s="1"/>
  <c r="GL259" i="17"/>
  <c r="GL198" i="17"/>
  <c r="GM193" i="17"/>
  <c r="GI62" i="17"/>
  <c r="GK385" i="17"/>
  <c r="GL143" i="17"/>
  <c r="GL66" i="17"/>
  <c r="GM302" i="17"/>
  <c r="GI302" i="17"/>
  <c r="GI228" i="17"/>
  <c r="GI363" i="17"/>
  <c r="GK290" i="17"/>
  <c r="GK196" i="17"/>
  <c r="GK188" i="17"/>
  <c r="GK95" i="17"/>
  <c r="GK170" i="17"/>
  <c r="GL509" i="17"/>
  <c r="GK413" i="17"/>
  <c r="GK27" i="17"/>
  <c r="GK166" i="17"/>
  <c r="GL257" i="17"/>
  <c r="GL22" i="17"/>
  <c r="GM246" i="17"/>
  <c r="GM271" i="17"/>
  <c r="GI271" i="17"/>
  <c r="GM22" i="17"/>
  <c r="GM36" i="17"/>
  <c r="GI36" i="17"/>
  <c r="BP36" i="17" s="1"/>
  <c r="GM172" i="17"/>
  <c r="GI380" i="17"/>
  <c r="GI108" i="17"/>
  <c r="FL397" i="17"/>
  <c r="FL111" i="17"/>
  <c r="FL309" i="17"/>
  <c r="FL216" i="17"/>
  <c r="GK510" i="17"/>
  <c r="GK57" i="17"/>
  <c r="GK429" i="17"/>
  <c r="GK373" i="17"/>
  <c r="GK396" i="17"/>
  <c r="GK454" i="17"/>
  <c r="GK133" i="17"/>
  <c r="GK15" i="17"/>
  <c r="GK65" i="17"/>
  <c r="GK241" i="17"/>
  <c r="GK117" i="17"/>
  <c r="GK148" i="17"/>
  <c r="GK104" i="17"/>
  <c r="GK60" i="17"/>
  <c r="GL377" i="17"/>
  <c r="GL420" i="17"/>
  <c r="GL39" i="17"/>
  <c r="BS39" i="17" s="1"/>
  <c r="GL335" i="17"/>
  <c r="GL340" i="17"/>
  <c r="GL225" i="17"/>
  <c r="GL390" i="17"/>
  <c r="GL382" i="17"/>
  <c r="GL493" i="17"/>
  <c r="GL205" i="17"/>
  <c r="GL45" i="17"/>
  <c r="GL289" i="17"/>
  <c r="GL138" i="17"/>
  <c r="GL244" i="17"/>
  <c r="GL370" i="17"/>
  <c r="GL282" i="17"/>
  <c r="GL265" i="17"/>
  <c r="GL81" i="17"/>
  <c r="GL229" i="17"/>
  <c r="GL85" i="17"/>
  <c r="GL139" i="17"/>
  <c r="BS139" i="17" s="1"/>
  <c r="GL68" i="17"/>
  <c r="GM461" i="17"/>
  <c r="GM338" i="17"/>
  <c r="GM356" i="17"/>
  <c r="GM354" i="17"/>
  <c r="GM211" i="17"/>
  <c r="GM75" i="17"/>
  <c r="GM493" i="17"/>
  <c r="GI493" i="17"/>
  <c r="GM196" i="17"/>
  <c r="GM17" i="17"/>
  <c r="GM378" i="17"/>
  <c r="GM326" i="17"/>
  <c r="GM482" i="17"/>
  <c r="GM438" i="17"/>
  <c r="GM65" i="17"/>
  <c r="GI65" i="17"/>
  <c r="GM427" i="17"/>
  <c r="GM383" i="17"/>
  <c r="GM339" i="17"/>
  <c r="GM295" i="17"/>
  <c r="GI92" i="17"/>
  <c r="GM92" i="17"/>
  <c r="GM204" i="17"/>
  <c r="GM125" i="17"/>
  <c r="GM135" i="17"/>
  <c r="GM187" i="17"/>
  <c r="GI87" i="17"/>
  <c r="GI102" i="17"/>
  <c r="GI326" i="17"/>
  <c r="GI91" i="17"/>
  <c r="GI226" i="17"/>
  <c r="GI208" i="17"/>
  <c r="GI331" i="17"/>
  <c r="GI441" i="17"/>
  <c r="GI501" i="17"/>
  <c r="GI298" i="17"/>
  <c r="GI407" i="17"/>
  <c r="GI128" i="17"/>
  <c r="GI365" i="17"/>
  <c r="GI222" i="17"/>
  <c r="GI328" i="17"/>
  <c r="GI104" i="17"/>
  <c r="GI303" i="17"/>
  <c r="GI401" i="17"/>
  <c r="GI135" i="17"/>
  <c r="FK230" i="17"/>
  <c r="BR230" i="17" s="1"/>
  <c r="FK224" i="17"/>
  <c r="BR224" i="17" s="1"/>
  <c r="FL90" i="17"/>
  <c r="BS90" i="17" s="1"/>
  <c r="FL66" i="17"/>
  <c r="FK360" i="17"/>
  <c r="FK177" i="17"/>
  <c r="BR177" i="17" s="1"/>
  <c r="FL170" i="17"/>
  <c r="BS170" i="17" s="1"/>
  <c r="FK182" i="17"/>
  <c r="BR182" i="17" s="1"/>
  <c r="FM413" i="17"/>
  <c r="FL118" i="17"/>
  <c r="GB11" i="17"/>
  <c r="GQ11" i="17" s="1"/>
  <c r="BX11" i="17" s="1"/>
  <c r="FM472" i="17"/>
  <c r="FL165" i="17"/>
  <c r="FL474" i="17"/>
  <c r="FL151" i="17"/>
  <c r="FL214" i="17"/>
  <c r="FK428" i="17"/>
  <c r="BR428" i="17" s="1"/>
  <c r="FK178" i="17"/>
  <c r="BR178" i="17" s="1"/>
  <c r="FV11" i="17"/>
  <c r="GA11" i="17"/>
  <c r="GP11" i="17" s="1"/>
  <c r="BW11" i="17" s="1"/>
  <c r="FL156" i="17"/>
  <c r="FL248" i="17"/>
  <c r="FK372" i="17"/>
  <c r="FL189" i="17"/>
  <c r="FW11" i="17"/>
  <c r="FK213" i="17"/>
  <c r="FX11" i="17"/>
  <c r="FZ11" i="17"/>
  <c r="GO11" i="17" s="1"/>
  <c r="BV11" i="17" s="1"/>
  <c r="FK294" i="17"/>
  <c r="BR294" i="17" s="1"/>
  <c r="FK173" i="17"/>
  <c r="FL429" i="17"/>
  <c r="FL150" i="17"/>
  <c r="FK316" i="17"/>
  <c r="BR316" i="17" s="1"/>
  <c r="FK148" i="17"/>
  <c r="FK232" i="17"/>
  <c r="FM59" i="17"/>
  <c r="FM171" i="17"/>
  <c r="FM294" i="17"/>
  <c r="FM131" i="17"/>
  <c r="FM267" i="17"/>
  <c r="FL491" i="17"/>
  <c r="FL25" i="17"/>
  <c r="FL298" i="17"/>
  <c r="FK490" i="17"/>
  <c r="FK468" i="17"/>
  <c r="FK77" i="17"/>
  <c r="BR77" i="17" s="1"/>
  <c r="FK38" i="17"/>
  <c r="BR38" i="17" s="1"/>
  <c r="FK106" i="17"/>
  <c r="FK179" i="17"/>
  <c r="FL81" i="17"/>
  <c r="FL57" i="17"/>
  <c r="FL80" i="17"/>
  <c r="FL342" i="17"/>
  <c r="FK76" i="17"/>
  <c r="BR76" i="17" s="1"/>
  <c r="FK89" i="17"/>
  <c r="FL23" i="17"/>
  <c r="FK258" i="17"/>
  <c r="BR258" i="17" s="1"/>
  <c r="FK395" i="17"/>
  <c r="FL498" i="17"/>
  <c r="FK280" i="17"/>
  <c r="FK85" i="17"/>
  <c r="BR85" i="17" s="1"/>
  <c r="FK486" i="17"/>
  <c r="FK119" i="17"/>
  <c r="FK90" i="17"/>
  <c r="FK146" i="17"/>
  <c r="BR146" i="17" s="1"/>
  <c r="FK442" i="17"/>
  <c r="FM458" i="17"/>
  <c r="FM108" i="17"/>
  <c r="BT108" i="17" s="1"/>
  <c r="FM465" i="17"/>
  <c r="FM182" i="17"/>
  <c r="FL72" i="17"/>
  <c r="FL268" i="17"/>
  <c r="FL335" i="17"/>
  <c r="FL473" i="17"/>
  <c r="FL172" i="17"/>
  <c r="BS172" i="17" s="1"/>
  <c r="FL459" i="17"/>
  <c r="FK152" i="17"/>
  <c r="BR152" i="17" s="1"/>
  <c r="FK313" i="17"/>
  <c r="FK45" i="17"/>
  <c r="FK176" i="17"/>
  <c r="FL365" i="17"/>
  <c r="FM187" i="17"/>
  <c r="FL59" i="17"/>
  <c r="BS59" i="17" s="1"/>
  <c r="FL391" i="17"/>
  <c r="FK488" i="17"/>
  <c r="FL130" i="17"/>
  <c r="FK240" i="17"/>
  <c r="FK41" i="17"/>
  <c r="BR41" i="17" s="1"/>
  <c r="FK485" i="17"/>
  <c r="FK17" i="17"/>
  <c r="BR17" i="17" s="1"/>
  <c r="FK130" i="17"/>
  <c r="BR130" i="17" s="1"/>
  <c r="FL493" i="17"/>
  <c r="FM87" i="17"/>
  <c r="FK355" i="17"/>
  <c r="FK421" i="17"/>
  <c r="FM102" i="17"/>
  <c r="FM180" i="17"/>
  <c r="FM148" i="17"/>
  <c r="FL77" i="17"/>
  <c r="FL464" i="17"/>
  <c r="FL121" i="17"/>
  <c r="FL152" i="17"/>
  <c r="FK190" i="17"/>
  <c r="FK84" i="17"/>
  <c r="FK132" i="17"/>
  <c r="FK312" i="17"/>
  <c r="FL132" i="17"/>
  <c r="FK278" i="17"/>
  <c r="BR278" i="17" s="1"/>
  <c r="FK12" i="17"/>
  <c r="FK135" i="17"/>
  <c r="BR135" i="17" s="1"/>
  <c r="FK110" i="17"/>
  <c r="FM93" i="17"/>
  <c r="FM245" i="17"/>
  <c r="BT245" i="17" s="1"/>
  <c r="FL74" i="17"/>
  <c r="FK193" i="17"/>
  <c r="FK467" i="17"/>
  <c r="FM440" i="17"/>
  <c r="FL229" i="17"/>
  <c r="FL69" i="17"/>
  <c r="FK378" i="17"/>
  <c r="BR378" i="17" s="1"/>
  <c r="FL97" i="17"/>
  <c r="FK105" i="17"/>
  <c r="FL88" i="17"/>
  <c r="FL124" i="17"/>
  <c r="FK141" i="17"/>
  <c r="FK133" i="17"/>
  <c r="FL82" i="17"/>
  <c r="FL204" i="17"/>
  <c r="FL190" i="17"/>
  <c r="FK272" i="17"/>
  <c r="BR272" i="17" s="1"/>
  <c r="FK134" i="17"/>
  <c r="BR134" i="17" s="1"/>
  <c r="FK261" i="17"/>
  <c r="FK200" i="17"/>
  <c r="FL135" i="17"/>
  <c r="FL127" i="17"/>
  <c r="BS127" i="17" s="1"/>
  <c r="FL324" i="17"/>
  <c r="FK356" i="17"/>
  <c r="FM232" i="17"/>
  <c r="FM45" i="17"/>
  <c r="BT45" i="17" s="1"/>
  <c r="FM388" i="17"/>
  <c r="FM77" i="17"/>
  <c r="FM19" i="17"/>
  <c r="FL176" i="17"/>
  <c r="FL345" i="17"/>
  <c r="FL215" i="17"/>
  <c r="BS215" i="17" s="1"/>
  <c r="FK499" i="17"/>
  <c r="FK507" i="17"/>
  <c r="FK157" i="17"/>
  <c r="FL395" i="17"/>
  <c r="FL19" i="17"/>
  <c r="FK159" i="17"/>
  <c r="FK460" i="17"/>
  <c r="FM449" i="17"/>
  <c r="FL433" i="17"/>
  <c r="FL432" i="17"/>
  <c r="FL307" i="17"/>
  <c r="FL95" i="17"/>
  <c r="BS95" i="17" s="1"/>
  <c r="FL16" i="17"/>
  <c r="BS16" i="17" s="1"/>
  <c r="FK175" i="17"/>
  <c r="FK311" i="17"/>
  <c r="FM208" i="17"/>
  <c r="FL338" i="17"/>
  <c r="FL94" i="17"/>
  <c r="FK156" i="17"/>
  <c r="BR156" i="17" s="1"/>
  <c r="FL13" i="17"/>
  <c r="FK164" i="17"/>
  <c r="FL146" i="17"/>
  <c r="FL480" i="17"/>
  <c r="FK158" i="17"/>
  <c r="FL92" i="17"/>
  <c r="FL296" i="17"/>
  <c r="BS296" i="17" s="1"/>
  <c r="FL313" i="17"/>
  <c r="FL68" i="17"/>
  <c r="FK379" i="17"/>
  <c r="BR379" i="17" s="1"/>
  <c r="FK160" i="17"/>
  <c r="FK417" i="17"/>
  <c r="FL399" i="17"/>
  <c r="FL96" i="17"/>
  <c r="BS96" i="17" s="1"/>
  <c r="FK91" i="17"/>
  <c r="BR91" i="17" s="1"/>
  <c r="FL106" i="17"/>
  <c r="FK453" i="17"/>
  <c r="FM176" i="17"/>
  <c r="FL161" i="17"/>
  <c r="FL128" i="17"/>
  <c r="BS128" i="17" s="1"/>
  <c r="FM489" i="17"/>
  <c r="FM162" i="17"/>
  <c r="FM113" i="17"/>
  <c r="FM165" i="17"/>
  <c r="FL78" i="17"/>
  <c r="FL140" i="17"/>
  <c r="FL163" i="17"/>
  <c r="FK450" i="17"/>
  <c r="FK201" i="17"/>
  <c r="FM261" i="17"/>
  <c r="FL142" i="17"/>
  <c r="FL67" i="17"/>
  <c r="FK229" i="17"/>
  <c r="FK103" i="17"/>
  <c r="FK142" i="17"/>
  <c r="BR142" i="17" s="1"/>
  <c r="FK150" i="17"/>
  <c r="BR150" i="17" s="1"/>
  <c r="FK223" i="17"/>
  <c r="FM336" i="17"/>
  <c r="FM205" i="17"/>
  <c r="FL290" i="17"/>
  <c r="FL364" i="17"/>
  <c r="FL238" i="17"/>
  <c r="FK407" i="17"/>
  <c r="FK204" i="17"/>
  <c r="FM386" i="17"/>
  <c r="FM44" i="17"/>
  <c r="FM352" i="17"/>
  <c r="BT352" i="17" s="1"/>
  <c r="FM377" i="17"/>
  <c r="FM191" i="17"/>
  <c r="FL353" i="17"/>
  <c r="FK15" i="17"/>
  <c r="BR15" i="17" s="1"/>
  <c r="FK124" i="17"/>
  <c r="BR124" i="17" s="1"/>
  <c r="FK226" i="17"/>
  <c r="BR226" i="17" s="1"/>
  <c r="FK207" i="17"/>
  <c r="BR207" i="17" s="1"/>
  <c r="FK194" i="17"/>
  <c r="FK330" i="17"/>
  <c r="FM408" i="17"/>
  <c r="FM415" i="17"/>
  <c r="BT415" i="17" s="1"/>
  <c r="FM371" i="17"/>
  <c r="FM188" i="17"/>
  <c r="FL21" i="17"/>
  <c r="FL330" i="17"/>
  <c r="FK225" i="17"/>
  <c r="BR225" i="17" s="1"/>
  <c r="FK444" i="17"/>
  <c r="FM468" i="17"/>
  <c r="FM268" i="17"/>
  <c r="FM317" i="17"/>
  <c r="FM125" i="17"/>
  <c r="FK184" i="17"/>
  <c r="FM441" i="17"/>
  <c r="FM405" i="17"/>
  <c r="FM258" i="17"/>
  <c r="FM379" i="17"/>
  <c r="FM311" i="17"/>
  <c r="FL359" i="17"/>
  <c r="FK186" i="17"/>
  <c r="FL212" i="17"/>
  <c r="FL138" i="17"/>
  <c r="FL246" i="17"/>
  <c r="FK203" i="17"/>
  <c r="BR203" i="17" s="1"/>
  <c r="FK244" i="17"/>
  <c r="FL333" i="17"/>
  <c r="FK227" i="17"/>
  <c r="FK205" i="17"/>
  <c r="BR205" i="17" s="1"/>
  <c r="FK338" i="17"/>
  <c r="FL162" i="17"/>
  <c r="FK284" i="17"/>
  <c r="FK346" i="17"/>
  <c r="FL314" i="17"/>
  <c r="FM401" i="17"/>
  <c r="FM285" i="17"/>
  <c r="FM456" i="17"/>
  <c r="FL76" i="17"/>
  <c r="FM446" i="17"/>
  <c r="FL469" i="17"/>
  <c r="FL321" i="17"/>
  <c r="FM409" i="17"/>
  <c r="FL46" i="17"/>
  <c r="FM439" i="17"/>
  <c r="FL98" i="17"/>
  <c r="FM229" i="17"/>
  <c r="FL412" i="17"/>
  <c r="FL53" i="17"/>
  <c r="FL382" i="17"/>
  <c r="FK112" i="17"/>
  <c r="FK206" i="17"/>
  <c r="FK66" i="17"/>
  <c r="FK187" i="17"/>
  <c r="FL55" i="17"/>
  <c r="FL191" i="17"/>
  <c r="FL79" i="17"/>
  <c r="FL227" i="17"/>
  <c r="FL448" i="17"/>
  <c r="BS448" i="17" s="1"/>
  <c r="FK452" i="17"/>
  <c r="FK393" i="17"/>
  <c r="BR393" i="17" s="1"/>
  <c r="FL437" i="17"/>
  <c r="FL141" i="17"/>
  <c r="BS141" i="17" s="1"/>
  <c r="FL166" i="17"/>
  <c r="FL110" i="17"/>
  <c r="FL206" i="17"/>
  <c r="FL15" i="17"/>
  <c r="FL49" i="17"/>
  <c r="FL31" i="17"/>
  <c r="FL258" i="17"/>
  <c r="BS258" i="17" s="1"/>
  <c r="FK381" i="17"/>
  <c r="BR381" i="17" s="1"/>
  <c r="FK463" i="17"/>
  <c r="FK113" i="17"/>
  <c r="FM112" i="17"/>
  <c r="FM481" i="17"/>
  <c r="FM272" i="17"/>
  <c r="FM265" i="17"/>
  <c r="FM26" i="17"/>
  <c r="FM41" i="17"/>
  <c r="FL388" i="17"/>
  <c r="BS388" i="17" s="1"/>
  <c r="FL226" i="17"/>
  <c r="BS226" i="17" s="1"/>
  <c r="FL401" i="17"/>
  <c r="FL270" i="17"/>
  <c r="FL65" i="17"/>
  <c r="BS65" i="17" s="1"/>
  <c r="FL510" i="17"/>
  <c r="FL155" i="17"/>
  <c r="FL279" i="17"/>
  <c r="FL193" i="17"/>
  <c r="FL415" i="17"/>
  <c r="FK416" i="17"/>
  <c r="FK474" i="17"/>
  <c r="FK314" i="17"/>
  <c r="BR314" i="17" s="1"/>
  <c r="FK102" i="17"/>
  <c r="BR102" i="17" s="1"/>
  <c r="FK167" i="17"/>
  <c r="FK62" i="17"/>
  <c r="FM491" i="17"/>
  <c r="FM380" i="17"/>
  <c r="FM136" i="17"/>
  <c r="FM298" i="17"/>
  <c r="FM110" i="17"/>
  <c r="FM422" i="17"/>
  <c r="FM474" i="17"/>
  <c r="FM279" i="17"/>
  <c r="FL160" i="17"/>
  <c r="BS160" i="17" s="1"/>
  <c r="FL357" i="17"/>
  <c r="FL143" i="17"/>
  <c r="FL285" i="17"/>
  <c r="FL465" i="17"/>
  <c r="FL33" i="17"/>
  <c r="FL116" i="17"/>
  <c r="BS116" i="17" s="1"/>
  <c r="FL252" i="17"/>
  <c r="FL36" i="17"/>
  <c r="FL194" i="17"/>
  <c r="FL478" i="17"/>
  <c r="BS478" i="17" s="1"/>
  <c r="FK83" i="17"/>
  <c r="BR83" i="17" s="1"/>
  <c r="FK476" i="17"/>
  <c r="FK254" i="17"/>
  <c r="FK42" i="17"/>
  <c r="BR42" i="17" s="1"/>
  <c r="FK162" i="17"/>
  <c r="BR162" i="17" s="1"/>
  <c r="FK108" i="17"/>
  <c r="FK402" i="17"/>
  <c r="FK128" i="17"/>
  <c r="FK107" i="17"/>
  <c r="FK67" i="17"/>
  <c r="BR67" i="17" s="1"/>
  <c r="FK24" i="17"/>
  <c r="BR24" i="17" s="1"/>
  <c r="FK454" i="17"/>
  <c r="FM192" i="17"/>
  <c r="FM224" i="17"/>
  <c r="FL387" i="17"/>
  <c r="FK86" i="17"/>
  <c r="FK109" i="17"/>
  <c r="FK216" i="17"/>
  <c r="FL73" i="17"/>
  <c r="FK456" i="17"/>
  <c r="FL117" i="17"/>
  <c r="BS117" i="17" s="1"/>
  <c r="FK392" i="17"/>
  <c r="BR392" i="17" s="1"/>
  <c r="FK371" i="17"/>
  <c r="BR371" i="17" s="1"/>
  <c r="FL507" i="17"/>
  <c r="FK279" i="17"/>
  <c r="FK180" i="17"/>
  <c r="BR180" i="17" s="1"/>
  <c r="FK183" i="17"/>
  <c r="FK406" i="17"/>
  <c r="FM365" i="17"/>
  <c r="FM197" i="17"/>
  <c r="BT197" i="17" s="1"/>
  <c r="FM206" i="17"/>
  <c r="FM56" i="17"/>
  <c r="FL422" i="17"/>
  <c r="FL462" i="17"/>
  <c r="FL48" i="17"/>
  <c r="FL245" i="17"/>
  <c r="FL167" i="17"/>
  <c r="BS167" i="17" s="1"/>
  <c r="FL104" i="17"/>
  <c r="BS104" i="17" s="1"/>
  <c r="FL349" i="17"/>
  <c r="FL64" i="17"/>
  <c r="BS64" i="17" s="1"/>
  <c r="FK412" i="17"/>
  <c r="FK384" i="17"/>
  <c r="FK411" i="17"/>
  <c r="BR411" i="17" s="1"/>
  <c r="FK262" i="17"/>
  <c r="BR262" i="17" s="1"/>
  <c r="FK365" i="17"/>
  <c r="FK138" i="17"/>
  <c r="FK359" i="17"/>
  <c r="FK459" i="17"/>
  <c r="FK419" i="17"/>
  <c r="BR419" i="17" s="1"/>
  <c r="FK69" i="17"/>
  <c r="FL61" i="17"/>
  <c r="FM151" i="17"/>
  <c r="FM333" i="17"/>
  <c r="FM338" i="17"/>
  <c r="FM470" i="17"/>
  <c r="FM32" i="17"/>
  <c r="FM430" i="17"/>
  <c r="FM240" i="17"/>
  <c r="FM143" i="17"/>
  <c r="BT143" i="17" s="1"/>
  <c r="FL385" i="17"/>
  <c r="FL71" i="17"/>
  <c r="FL14" i="17"/>
  <c r="FL267" i="17"/>
  <c r="FL274" i="17"/>
  <c r="FL344" i="17"/>
  <c r="FL445" i="17"/>
  <c r="BS445" i="17" s="1"/>
  <c r="FL472" i="17"/>
  <c r="FL341" i="17"/>
  <c r="BS341" i="17" s="1"/>
  <c r="FL149" i="17"/>
  <c r="FL84" i="17"/>
  <c r="FL192" i="17"/>
  <c r="FL371" i="17"/>
  <c r="FL86" i="17"/>
  <c r="FK413" i="17"/>
  <c r="FK80" i="17"/>
  <c r="FK306" i="17"/>
  <c r="FK446" i="17"/>
  <c r="BR446" i="17" s="1"/>
  <c r="FK34" i="17"/>
  <c r="FK403" i="17"/>
  <c r="FK364" i="17"/>
  <c r="FK72" i="17"/>
  <c r="FK18" i="17"/>
  <c r="FK502" i="17"/>
  <c r="BR502" i="17" s="1"/>
  <c r="FK481" i="17"/>
  <c r="FK441" i="17"/>
  <c r="FK398" i="17"/>
  <c r="FK483" i="17"/>
  <c r="FM262" i="17"/>
  <c r="BT262" i="17" s="1"/>
  <c r="FM403" i="17"/>
  <c r="FM12" i="17"/>
  <c r="BT12" i="17" s="1"/>
  <c r="FM447" i="17"/>
  <c r="FM425" i="17"/>
  <c r="FM196" i="17"/>
  <c r="FM204" i="17"/>
  <c r="FM63" i="17"/>
  <c r="FL334" i="17"/>
  <c r="FL44" i="17"/>
  <c r="FL271" i="17"/>
  <c r="FL310" i="17"/>
  <c r="FL407" i="17"/>
  <c r="FL476" i="17"/>
  <c r="FL336" i="17"/>
  <c r="FL125" i="17"/>
  <c r="FL171" i="17"/>
  <c r="FL393" i="17"/>
  <c r="FL108" i="17"/>
  <c r="BS108" i="17" s="1"/>
  <c r="FK21" i="17"/>
  <c r="FK383" i="17"/>
  <c r="FK149" i="17"/>
  <c r="FK219" i="17"/>
  <c r="BR219" i="17" s="1"/>
  <c r="FK59" i="17"/>
  <c r="BR59" i="17" s="1"/>
  <c r="FK65" i="17"/>
  <c r="FK37" i="17"/>
  <c r="FK433" i="17"/>
  <c r="BR433" i="17" s="1"/>
  <c r="FK497" i="17"/>
  <c r="FK432" i="17"/>
  <c r="BR432" i="17" s="1"/>
  <c r="FK40" i="17"/>
  <c r="BR40" i="17" s="1"/>
  <c r="FK420" i="17"/>
  <c r="FK44" i="17"/>
  <c r="FK268" i="17"/>
  <c r="FM506" i="17"/>
  <c r="BT506" i="17" s="1"/>
  <c r="FM86" i="17"/>
  <c r="FM310" i="17"/>
  <c r="FM60" i="17"/>
  <c r="FM50" i="17"/>
  <c r="FL37" i="17"/>
  <c r="FL441" i="17"/>
  <c r="FL219" i="17"/>
  <c r="FL411" i="17"/>
  <c r="FL366" i="17"/>
  <c r="FL153" i="17"/>
  <c r="BS153" i="17" s="1"/>
  <c r="FL62" i="17"/>
  <c r="BS62" i="17" s="1"/>
  <c r="FK218" i="17"/>
  <c r="BR218" i="17" s="1"/>
  <c r="FK145" i="17"/>
  <c r="FK276" i="17"/>
  <c r="FK269" i="17"/>
  <c r="BR269" i="17" s="1"/>
  <c r="FK504" i="17"/>
  <c r="FK480" i="17"/>
  <c r="FK376" i="17"/>
  <c r="FK503" i="17"/>
  <c r="FK99" i="17"/>
  <c r="FM222" i="17"/>
  <c r="FM328" i="17"/>
  <c r="FM51" i="17"/>
  <c r="FL466" i="17"/>
  <c r="FL375" i="17"/>
  <c r="FL308" i="17"/>
  <c r="FL443" i="17"/>
  <c r="FK81" i="17"/>
  <c r="FK401" i="17"/>
  <c r="FK63" i="17"/>
  <c r="BR63" i="17" s="1"/>
  <c r="FK23" i="17"/>
  <c r="FK464" i="17"/>
  <c r="FM119" i="17"/>
  <c r="FM170" i="17"/>
  <c r="FM287" i="17"/>
  <c r="FM306" i="17"/>
  <c r="FL404" i="17"/>
  <c r="FL494" i="17"/>
  <c r="FL249" i="17"/>
  <c r="FK14" i="17"/>
  <c r="BR14" i="17" s="1"/>
  <c r="FK391" i="17"/>
  <c r="FK387" i="17"/>
  <c r="FK462" i="17"/>
  <c r="FK334" i="17"/>
  <c r="BR334" i="17" s="1"/>
  <c r="FM54" i="17"/>
  <c r="BT54" i="17" s="1"/>
  <c r="FM58" i="17"/>
  <c r="FM355" i="17"/>
  <c r="FM286" i="17"/>
  <c r="FM146" i="17"/>
  <c r="FM390" i="17"/>
  <c r="BT390" i="17" s="1"/>
  <c r="FM280" i="17"/>
  <c r="FM255" i="17"/>
  <c r="BT255" i="17" s="1"/>
  <c r="FM142" i="17"/>
  <c r="FM249" i="17"/>
  <c r="FL426" i="17"/>
  <c r="FL379" i="17"/>
  <c r="BS379" i="17" s="1"/>
  <c r="FL218" i="17"/>
  <c r="FK255" i="17"/>
  <c r="FK424" i="17"/>
  <c r="FK129" i="17"/>
  <c r="FK46" i="17"/>
  <c r="FK241" i="17"/>
  <c r="FM126" i="17"/>
  <c r="FM46" i="17"/>
  <c r="FM260" i="17"/>
  <c r="FM457" i="17"/>
  <c r="FM461" i="17"/>
  <c r="FM75" i="17"/>
  <c r="FM384" i="17"/>
  <c r="FM273" i="17"/>
  <c r="FM124" i="17"/>
  <c r="FL485" i="17"/>
  <c r="FL201" i="17"/>
  <c r="FL317" i="17"/>
  <c r="FL343" i="17"/>
  <c r="FL240" i="17"/>
  <c r="FK50" i="17"/>
  <c r="BR50" i="17" s="1"/>
  <c r="FK478" i="17"/>
  <c r="FK49" i="17"/>
  <c r="FK151" i="17"/>
  <c r="FK68" i="17"/>
  <c r="FK286" i="17"/>
  <c r="FL440" i="17"/>
  <c r="FM500" i="17"/>
  <c r="FM423" i="17"/>
  <c r="FM152" i="17"/>
  <c r="FM253" i="17"/>
  <c r="FM216" i="17"/>
  <c r="FM83" i="17"/>
  <c r="FM168" i="17"/>
  <c r="FL360" i="17"/>
  <c r="FL463" i="17"/>
  <c r="BS463" i="17" s="1"/>
  <c r="FL28" i="17"/>
  <c r="FL509" i="17"/>
  <c r="FL495" i="17"/>
  <c r="FL38" i="17"/>
  <c r="BS38" i="17" s="1"/>
  <c r="FL262" i="17"/>
  <c r="FK28" i="17"/>
  <c r="BR28" i="17" s="1"/>
  <c r="FK477" i="17"/>
  <c r="BR477" i="17" s="1"/>
  <c r="FK78" i="17"/>
  <c r="BR78" i="17" s="1"/>
  <c r="FK505" i="17"/>
  <c r="FK267" i="17"/>
  <c r="FL447" i="17"/>
  <c r="FK506" i="17"/>
  <c r="FM207" i="17"/>
  <c r="FM421" i="17"/>
  <c r="FM503" i="17"/>
  <c r="FM53" i="17"/>
  <c r="FL168" i="17"/>
  <c r="FL378" i="17"/>
  <c r="FL318" i="17"/>
  <c r="FL497" i="17"/>
  <c r="FL457" i="17"/>
  <c r="FL195" i="17"/>
  <c r="FK449" i="17"/>
  <c r="FK64" i="17"/>
  <c r="FK222" i="17"/>
  <c r="BR222" i="17" s="1"/>
  <c r="FK70" i="17"/>
  <c r="FM104" i="17"/>
  <c r="FM327" i="17"/>
  <c r="FM479" i="17"/>
  <c r="FM48" i="17"/>
  <c r="FL100" i="17"/>
  <c r="BS100" i="17" s="1"/>
  <c r="FL58" i="17"/>
  <c r="FL119" i="17"/>
  <c r="FL508" i="17"/>
  <c r="FK302" i="17"/>
  <c r="BR302" i="17" s="1"/>
  <c r="FK287" i="17"/>
  <c r="FM490" i="17"/>
  <c r="FM252" i="17"/>
  <c r="FM445" i="17"/>
  <c r="FL427" i="17"/>
  <c r="FL93" i="17"/>
  <c r="FL115" i="17"/>
  <c r="FL383" i="17"/>
  <c r="FL501" i="17"/>
  <c r="FL438" i="17"/>
  <c r="FK212" i="17"/>
  <c r="FK16" i="17"/>
  <c r="FK192" i="17"/>
  <c r="FK71" i="17"/>
  <c r="FK101" i="17"/>
  <c r="FK309" i="17"/>
  <c r="FK352" i="17"/>
  <c r="BR352" i="17" s="1"/>
  <c r="FL500" i="17"/>
  <c r="FK489" i="17"/>
  <c r="FL20" i="17"/>
  <c r="FK357" i="17"/>
  <c r="FL264" i="17"/>
  <c r="BS264" i="17" s="1"/>
  <c r="FL424" i="17"/>
  <c r="FL52" i="17"/>
  <c r="FL120" i="17"/>
  <c r="FL105" i="17"/>
  <c r="FL40" i="17"/>
  <c r="FK144" i="17"/>
  <c r="FK168" i="17"/>
  <c r="BR168" i="17" s="1"/>
  <c r="FK202" i="17"/>
  <c r="FL470" i="17"/>
  <c r="FK461" i="17"/>
  <c r="FK297" i="17"/>
  <c r="FK285" i="17"/>
  <c r="BR285" i="17" s="1"/>
  <c r="FK448" i="17"/>
  <c r="FK319" i="17"/>
  <c r="BR319" i="17" s="1"/>
  <c r="FK361" i="17"/>
  <c r="FK172" i="17"/>
  <c r="BR172" i="17" s="1"/>
  <c r="FK111" i="17"/>
  <c r="BR111" i="17" s="1"/>
  <c r="FL467" i="17"/>
  <c r="BS467" i="17" s="1"/>
  <c r="FL361" i="17"/>
  <c r="FL439" i="17"/>
  <c r="FL154" i="17"/>
  <c r="FK208" i="17"/>
  <c r="BR208" i="17" s="1"/>
  <c r="FM62" i="17"/>
  <c r="FM502" i="17"/>
  <c r="FM417" i="17"/>
  <c r="FM173" i="17"/>
  <c r="FL292" i="17"/>
  <c r="FL103" i="17"/>
  <c r="FL50" i="17"/>
  <c r="FK369" i="17"/>
  <c r="FK235" i="17"/>
  <c r="BR235" i="17" s="1"/>
  <c r="FK301" i="17"/>
  <c r="FK239" i="17"/>
  <c r="FL70" i="17"/>
  <c r="FL332" i="17"/>
  <c r="FL181" i="17"/>
  <c r="FL475" i="17"/>
  <c r="FK104" i="17"/>
  <c r="BR104" i="17" s="1"/>
  <c r="FM464" i="17"/>
  <c r="FL403" i="17"/>
  <c r="FK482" i="17"/>
  <c r="BR482" i="17" s="1"/>
  <c r="FK405" i="17"/>
  <c r="BR405" i="17" s="1"/>
  <c r="FM160" i="17"/>
  <c r="FM396" i="17"/>
  <c r="FL458" i="17"/>
  <c r="FL456" i="17"/>
  <c r="FK501" i="17"/>
  <c r="FK136" i="17"/>
  <c r="FM387" i="17"/>
  <c r="FL416" i="17"/>
  <c r="FM202" i="17"/>
  <c r="FL490" i="17"/>
  <c r="FL241" i="17"/>
  <c r="BS241" i="17" s="1"/>
  <c r="FL101" i="17"/>
  <c r="FK350" i="17"/>
  <c r="BR350" i="17" s="1"/>
  <c r="FM248" i="17"/>
  <c r="FM484" i="17"/>
  <c r="FM297" i="17"/>
  <c r="BT297" i="17" s="1"/>
  <c r="FM154" i="17"/>
  <c r="FM120" i="17"/>
  <c r="BT120" i="17" s="1"/>
  <c r="FL123" i="17"/>
  <c r="FK500" i="17"/>
  <c r="FK35" i="17"/>
  <c r="FK327" i="17"/>
  <c r="FL205" i="17"/>
  <c r="FK211" i="17"/>
  <c r="FK137" i="17"/>
  <c r="FK472" i="17"/>
  <c r="FI337" i="17"/>
  <c r="FM337" i="17"/>
  <c r="FM237" i="17"/>
  <c r="FI307" i="17"/>
  <c r="BP307" i="17" s="1"/>
  <c r="FM307" i="17"/>
  <c r="FI498" i="17"/>
  <c r="FM498" i="17"/>
  <c r="FM85" i="17"/>
  <c r="FM17" i="17"/>
  <c r="FL237" i="17"/>
  <c r="FK251" i="17"/>
  <c r="FK328" i="17"/>
  <c r="FM303" i="17"/>
  <c r="BT303" i="17" s="1"/>
  <c r="FL299" i="17"/>
  <c r="FL481" i="17"/>
  <c r="BS481" i="17" s="1"/>
  <c r="FK344" i="17"/>
  <c r="FK96" i="17"/>
  <c r="FK429" i="17"/>
  <c r="FM234" i="17"/>
  <c r="FL293" i="17"/>
  <c r="FM499" i="17"/>
  <c r="FI393" i="17"/>
  <c r="BP393" i="17" s="1"/>
  <c r="FM393" i="17"/>
  <c r="FI71" i="17"/>
  <c r="BP71" i="17" s="1"/>
  <c r="CD71" i="17" s="1"/>
  <c r="FM71" i="17"/>
  <c r="BT71" i="17" s="1"/>
  <c r="FI335" i="17"/>
  <c r="FM335" i="17"/>
  <c r="FI361" i="17"/>
  <c r="BP361" i="17" s="1"/>
  <c r="BZ361" i="17" s="1"/>
  <c r="FM361" i="17"/>
  <c r="FI269" i="17"/>
  <c r="FM269" i="17"/>
  <c r="FI189" i="17"/>
  <c r="BP189" i="17" s="1"/>
  <c r="FM189" i="17"/>
  <c r="FI225" i="17"/>
  <c r="FM225" i="17"/>
  <c r="FI412" i="17"/>
  <c r="FM412" i="17"/>
  <c r="BT412" i="17" s="1"/>
  <c r="FI437" i="17"/>
  <c r="FM437" i="17"/>
  <c r="FI414" i="17"/>
  <c r="FM414" i="17"/>
  <c r="FI350" i="17"/>
  <c r="BP350" i="17" s="1"/>
  <c r="FM350" i="17"/>
  <c r="FI235" i="17"/>
  <c r="BP235" i="17" s="1"/>
  <c r="FM235" i="17"/>
  <c r="FI99" i="17"/>
  <c r="BP99" i="17" s="1"/>
  <c r="FM99" i="17"/>
  <c r="FK189" i="17"/>
  <c r="FK469" i="17"/>
  <c r="FI382" i="17"/>
  <c r="FM382" i="17"/>
  <c r="FI427" i="17"/>
  <c r="BP427" i="17" s="1"/>
  <c r="FM427" i="17"/>
  <c r="FK117" i="17"/>
  <c r="FK95" i="17"/>
  <c r="FM254" i="17"/>
  <c r="FK252" i="17"/>
  <c r="FM164" i="17"/>
  <c r="BT164" i="17" s="1"/>
  <c r="FI228" i="17"/>
  <c r="FM228" i="17"/>
  <c r="FM95" i="17"/>
  <c r="FL355" i="17"/>
  <c r="FL303" i="17"/>
  <c r="FK343" i="17"/>
  <c r="FM509" i="17"/>
  <c r="FM304" i="17"/>
  <c r="FM242" i="17"/>
  <c r="FM200" i="17"/>
  <c r="FL329" i="17"/>
  <c r="FL87" i="17"/>
  <c r="FL63" i="17"/>
  <c r="FK422" i="17"/>
  <c r="FI302" i="17"/>
  <c r="FM302" i="17"/>
  <c r="FM351" i="17"/>
  <c r="FM105" i="17"/>
  <c r="FM389" i="17"/>
  <c r="BT389" i="17" s="1"/>
  <c r="FL222" i="17"/>
  <c r="BS222" i="17" s="1"/>
  <c r="FL224" i="17"/>
  <c r="BS224" i="17" s="1"/>
  <c r="FL326" i="17"/>
  <c r="FL328" i="17"/>
  <c r="BS328" i="17" s="1"/>
  <c r="FK249" i="17"/>
  <c r="BR249" i="17" s="1"/>
  <c r="FK296" i="17"/>
  <c r="FM342" i="17"/>
  <c r="FM289" i="17"/>
  <c r="FM295" i="17"/>
  <c r="FM94" i="17"/>
  <c r="FM239" i="17"/>
  <c r="FM454" i="17"/>
  <c r="FM201" i="17"/>
  <c r="FM37" i="17"/>
  <c r="FM97" i="17"/>
  <c r="FM156" i="17"/>
  <c r="FM22" i="17"/>
  <c r="FM367" i="17"/>
  <c r="BT367" i="17" s="1"/>
  <c r="FM82" i="17"/>
  <c r="FI218" i="17"/>
  <c r="BP218" i="17" s="1"/>
  <c r="FM218" i="17"/>
  <c r="FI117" i="17"/>
  <c r="FM117" i="17"/>
  <c r="FI314" i="17"/>
  <c r="BP314" i="17" s="1"/>
  <c r="CD314" i="17" s="1"/>
  <c r="FM314" i="17"/>
  <c r="BT314" i="17" s="1"/>
  <c r="FI281" i="17"/>
  <c r="BP281" i="17" s="1"/>
  <c r="FM281" i="17"/>
  <c r="FI106" i="17"/>
  <c r="FM106" i="17"/>
  <c r="FI175" i="17"/>
  <c r="BP175" i="17" s="1"/>
  <c r="FM175" i="17"/>
  <c r="FI190" i="17"/>
  <c r="BP190" i="17" s="1"/>
  <c r="FM190" i="17"/>
  <c r="FI47" i="17"/>
  <c r="FM47" i="17"/>
  <c r="FI316" i="17"/>
  <c r="FM316" i="17"/>
  <c r="FM55" i="17"/>
  <c r="FK496" i="17"/>
  <c r="FM329" i="17"/>
  <c r="BT329" i="17" s="1"/>
  <c r="FM247" i="17"/>
  <c r="FK246" i="17"/>
  <c r="BR246" i="17" s="1"/>
  <c r="FL211" i="17"/>
  <c r="FI275" i="17"/>
  <c r="BP275" i="17" s="1"/>
  <c r="CD275" i="17" s="1"/>
  <c r="FM275" i="17"/>
  <c r="FI435" i="17"/>
  <c r="BP435" i="17" s="1"/>
  <c r="CD435" i="17" s="1"/>
  <c r="FM435" i="17"/>
  <c r="FI462" i="17"/>
  <c r="BP462" i="17" s="1"/>
  <c r="FM462" i="17"/>
  <c r="FI510" i="17"/>
  <c r="BP510" i="17" s="1"/>
  <c r="CD510" i="17" s="1"/>
  <c r="FM510" i="17"/>
  <c r="FI39" i="17"/>
  <c r="FM39" i="17"/>
  <c r="BT39" i="17" s="1"/>
  <c r="FK51" i="17"/>
  <c r="FI348" i="17"/>
  <c r="FM348" i="17"/>
  <c r="FI166" i="17"/>
  <c r="BP166" i="17" s="1"/>
  <c r="FM166" i="17"/>
  <c r="FL263" i="17"/>
  <c r="FK139" i="17"/>
  <c r="FI448" i="17"/>
  <c r="BP448" i="17" s="1"/>
  <c r="CD448" i="17" s="1"/>
  <c r="FM448" i="17"/>
  <c r="BT448" i="17" s="1"/>
  <c r="FM194" i="17"/>
  <c r="FI432" i="17"/>
  <c r="FM432" i="17"/>
  <c r="FI92" i="17"/>
  <c r="BP92" i="17" s="1"/>
  <c r="CD92" i="17" s="1"/>
  <c r="FM92" i="17"/>
  <c r="FL255" i="17"/>
  <c r="BS255" i="17" s="1"/>
  <c r="FL368" i="17"/>
  <c r="FM485" i="17"/>
  <c r="FM276" i="17"/>
  <c r="FM33" i="17"/>
  <c r="FL242" i="17"/>
  <c r="FK342" i="17"/>
  <c r="FK55" i="17"/>
  <c r="FM373" i="17"/>
  <c r="FI266" i="17"/>
  <c r="BP266" i="17" s="1"/>
  <c r="CD266" i="17" s="1"/>
  <c r="FM266" i="17"/>
  <c r="FM227" i="17"/>
  <c r="FK380" i="17"/>
  <c r="FK125" i="17"/>
  <c r="BR125" i="17" s="1"/>
  <c r="FK171" i="17"/>
  <c r="FK245" i="17"/>
  <c r="FK214" i="17"/>
  <c r="FI40" i="17"/>
  <c r="FM40" i="17"/>
  <c r="FL398" i="17"/>
  <c r="FK475" i="17"/>
  <c r="FK39" i="17"/>
  <c r="FK174" i="17"/>
  <c r="FK333" i="17"/>
  <c r="FI360" i="17"/>
  <c r="BP360" i="17" s="1"/>
  <c r="FM360" i="17"/>
  <c r="FI505" i="17"/>
  <c r="BP505" i="17" s="1"/>
  <c r="BZ505" i="17" s="1"/>
  <c r="FM505" i="17"/>
  <c r="FI416" i="17"/>
  <c r="FM416" i="17"/>
  <c r="FI296" i="17"/>
  <c r="FM296" i="17"/>
  <c r="FI394" i="17"/>
  <c r="FM394" i="17"/>
  <c r="FI28" i="17"/>
  <c r="BP28" i="17" s="1"/>
  <c r="FM28" i="17"/>
  <c r="BT28" i="17" s="1"/>
  <c r="FL177" i="17"/>
  <c r="FK259" i="17"/>
  <c r="FM251" i="17"/>
  <c r="FI372" i="17"/>
  <c r="FM372" i="17"/>
  <c r="FI370" i="17"/>
  <c r="FM370" i="17"/>
  <c r="FI167" i="17"/>
  <c r="BP167" i="17" s="1"/>
  <c r="CD167" i="17" s="1"/>
  <c r="FM167" i="17"/>
  <c r="FI30" i="17"/>
  <c r="FM30" i="17"/>
  <c r="FL339" i="17"/>
  <c r="BS339" i="17" s="1"/>
  <c r="FL233" i="17"/>
  <c r="FK324" i="17"/>
  <c r="FI362" i="17"/>
  <c r="FM362" i="17"/>
  <c r="FI305" i="17"/>
  <c r="BP305" i="17" s="1"/>
  <c r="CD305" i="17" s="1"/>
  <c r="FM305" i="17"/>
  <c r="FL384" i="17"/>
  <c r="FL187" i="17"/>
  <c r="FK423" i="17"/>
  <c r="FK298" i="17"/>
  <c r="FI478" i="17"/>
  <c r="FM478" i="17"/>
  <c r="FM475" i="17"/>
  <c r="FL288" i="17"/>
  <c r="FL503" i="17"/>
  <c r="FK315" i="17"/>
  <c r="BR315" i="17" s="1"/>
  <c r="FK426" i="17"/>
  <c r="FM318" i="17"/>
  <c r="FK400" i="17"/>
  <c r="BR400" i="17" s="1"/>
  <c r="FM139" i="17"/>
  <c r="FL202" i="17"/>
  <c r="BS202" i="17" s="1"/>
  <c r="FL386" i="17"/>
  <c r="FK317" i="17"/>
  <c r="FM451" i="17"/>
  <c r="FI80" i="17"/>
  <c r="FM80" i="17"/>
  <c r="FM31" i="17"/>
  <c r="FL396" i="17"/>
  <c r="FL129" i="17"/>
  <c r="FK292" i="17"/>
  <c r="FK61" i="17"/>
  <c r="FM507" i="17"/>
  <c r="FI434" i="17"/>
  <c r="FM434" i="17"/>
  <c r="FM477" i="17"/>
  <c r="FM455" i="17"/>
  <c r="FM426" i="17"/>
  <c r="FM137" i="17"/>
  <c r="FI100" i="17"/>
  <c r="FM100" i="17"/>
  <c r="FM35" i="17"/>
  <c r="FI109" i="17"/>
  <c r="BP109" i="17" s="1"/>
  <c r="BZ109" i="17" s="1"/>
  <c r="FM109" i="17"/>
  <c r="BT109" i="17" s="1"/>
  <c r="FI49" i="17"/>
  <c r="FM49" i="17"/>
  <c r="FL235" i="17"/>
  <c r="FL421" i="17"/>
  <c r="BS421" i="17" s="1"/>
  <c r="FL185" i="17"/>
  <c r="BS185" i="17" s="1"/>
  <c r="FK281" i="17"/>
  <c r="BR281" i="17" s="1"/>
  <c r="FK27" i="17"/>
  <c r="FK491" i="17"/>
  <c r="FK326" i="17"/>
  <c r="BR326" i="17" s="1"/>
  <c r="FK265" i="17"/>
  <c r="BR265" i="17" s="1"/>
  <c r="FK242" i="17"/>
  <c r="FI406" i="17"/>
  <c r="BP406" i="17" s="1"/>
  <c r="FM406" i="17"/>
  <c r="FI399" i="17"/>
  <c r="FM399" i="17"/>
  <c r="FI250" i="17"/>
  <c r="FM250" i="17"/>
  <c r="FI21" i="17"/>
  <c r="BP21" i="17" s="1"/>
  <c r="FM21" i="17"/>
  <c r="FI471" i="17"/>
  <c r="BP471" i="17" s="1"/>
  <c r="FM471" i="17"/>
  <c r="FI288" i="17"/>
  <c r="FM288" i="17"/>
  <c r="FM400" i="17"/>
  <c r="FM340" i="17"/>
  <c r="FI183" i="17"/>
  <c r="FM183" i="17"/>
  <c r="FI121" i="17"/>
  <c r="FM121" i="17"/>
  <c r="FI198" i="17"/>
  <c r="FM198" i="17"/>
  <c r="FI231" i="17"/>
  <c r="BP231" i="17" s="1"/>
  <c r="FM231" i="17"/>
  <c r="FK31" i="17"/>
  <c r="FK290" i="17"/>
  <c r="FI320" i="17"/>
  <c r="FM320" i="17"/>
  <c r="FI179" i="17"/>
  <c r="BP179" i="17" s="1"/>
  <c r="CD179" i="17" s="1"/>
  <c r="FM179" i="17"/>
  <c r="FI141" i="17"/>
  <c r="BP141" i="17" s="1"/>
  <c r="FM141" i="17"/>
  <c r="FI193" i="17"/>
  <c r="BP193" i="17" s="1"/>
  <c r="CD193" i="17" s="1"/>
  <c r="FM193" i="17"/>
  <c r="BT193" i="17" s="1"/>
  <c r="FI24" i="17"/>
  <c r="FM24" i="17"/>
  <c r="FL492" i="17"/>
  <c r="BS492" i="17" s="1"/>
  <c r="FK43" i="17"/>
  <c r="FM223" i="17"/>
  <c r="FK345" i="17"/>
  <c r="BR345" i="17" s="1"/>
  <c r="FM221" i="17"/>
  <c r="FL505" i="17"/>
  <c r="FL41" i="17"/>
  <c r="FM395" i="17"/>
  <c r="FL213" i="17"/>
  <c r="FL260" i="17"/>
  <c r="FK32" i="17"/>
  <c r="FM359" i="17"/>
  <c r="FM135" i="17"/>
  <c r="FL451" i="17"/>
  <c r="FL402" i="17"/>
  <c r="FK390" i="17"/>
  <c r="FM159" i="17"/>
  <c r="BT159" i="17" s="1"/>
  <c r="FM129" i="17"/>
  <c r="FI300" i="17"/>
  <c r="FM300" i="17"/>
  <c r="FM270" i="17"/>
  <c r="FM293" i="17"/>
  <c r="FM407" i="17"/>
  <c r="FM323" i="17"/>
  <c r="FM209" i="17"/>
  <c r="BT209" i="17" s="1"/>
  <c r="FL291" i="17"/>
  <c r="FL461" i="17"/>
  <c r="FL374" i="17"/>
  <c r="BS374" i="17" s="1"/>
  <c r="FL392" i="17"/>
  <c r="FL280" i="17"/>
  <c r="FL394" i="17"/>
  <c r="FK247" i="17"/>
  <c r="FK494" i="17"/>
  <c r="FK140" i="17"/>
  <c r="FK98" i="17"/>
  <c r="BR98" i="17" s="1"/>
  <c r="FK336" i="17"/>
  <c r="FK73" i="17"/>
  <c r="FK273" i="17"/>
  <c r="FK305" i="17"/>
  <c r="FI344" i="17"/>
  <c r="FM344" i="17"/>
  <c r="FI68" i="17"/>
  <c r="FM68" i="17"/>
  <c r="BT68" i="17" s="1"/>
  <c r="FL300" i="17"/>
  <c r="FL322" i="17"/>
  <c r="FL220" i="17"/>
  <c r="FL223" i="17"/>
  <c r="FL277" i="17"/>
  <c r="FL174" i="17"/>
  <c r="FM466" i="17"/>
  <c r="FM397" i="17"/>
  <c r="FM292" i="17"/>
  <c r="FI271" i="17"/>
  <c r="FM271" i="17"/>
  <c r="FL265" i="17"/>
  <c r="BS265" i="17" s="1"/>
  <c r="FL320" i="17"/>
  <c r="FL259" i="17"/>
  <c r="BS259" i="17" s="1"/>
  <c r="FL196" i="17"/>
  <c r="BS196" i="17" s="1"/>
  <c r="FK508" i="17"/>
  <c r="FK220" i="17"/>
  <c r="BR220" i="17" s="1"/>
  <c r="FM391" i="17"/>
  <c r="BT391" i="17" s="1"/>
  <c r="FM283" i="17"/>
  <c r="FM374" i="17"/>
  <c r="FM107" i="17"/>
  <c r="FL230" i="17"/>
  <c r="FL272" i="17"/>
  <c r="BS272" i="17" s="1"/>
  <c r="FL281" i="17"/>
  <c r="FK153" i="17"/>
  <c r="BR153" i="17" s="1"/>
  <c r="FK351" i="17"/>
  <c r="FM213" i="17"/>
  <c r="FL389" i="17"/>
  <c r="BS389" i="17" s="1"/>
  <c r="FL91" i="17"/>
  <c r="FK248" i="17"/>
  <c r="FK495" i="17"/>
  <c r="FM309" i="17"/>
  <c r="FM150" i="17"/>
  <c r="FM89" i="17"/>
  <c r="FL197" i="17"/>
  <c r="FL325" i="17"/>
  <c r="FK233" i="17"/>
  <c r="FM313" i="17"/>
  <c r="FL431" i="17"/>
  <c r="FK347" i="17"/>
  <c r="FK60" i="17"/>
  <c r="FM480" i="17"/>
  <c r="BT480" i="17" s="1"/>
  <c r="FM369" i="17"/>
  <c r="FM27" i="17"/>
  <c r="FM199" i="17"/>
  <c r="FM495" i="17"/>
  <c r="FM378" i="17"/>
  <c r="FM476" i="17"/>
  <c r="FM263" i="17"/>
  <c r="FM115" i="17"/>
  <c r="BT115" i="17" s="1"/>
  <c r="FM157" i="17"/>
  <c r="FI212" i="17"/>
  <c r="FM212" i="17"/>
  <c r="BT212" i="17" s="1"/>
  <c r="FM70" i="17"/>
  <c r="FM14" i="17"/>
  <c r="BT14" i="17" s="1"/>
  <c r="FM145" i="17"/>
  <c r="FM186" i="17"/>
  <c r="FM169" i="17"/>
  <c r="FL136" i="17"/>
  <c r="FL486" i="17"/>
  <c r="FL198" i="17"/>
  <c r="FL449" i="17"/>
  <c r="FL112" i="17"/>
  <c r="FL56" i="17"/>
  <c r="FL243" i="17"/>
  <c r="BS243" i="17" s="1"/>
  <c r="FL32" i="17"/>
  <c r="FL157" i="17"/>
  <c r="BS157" i="17" s="1"/>
  <c r="FL312" i="17"/>
  <c r="FL159" i="17"/>
  <c r="FL408" i="17"/>
  <c r="FL347" i="17"/>
  <c r="FL282" i="17"/>
  <c r="FL85" i="17"/>
  <c r="FK188" i="17"/>
  <c r="FK118" i="17"/>
  <c r="FK93" i="17"/>
  <c r="FK409" i="17"/>
  <c r="FK473" i="17"/>
  <c r="FK126" i="17"/>
  <c r="FK323" i="17"/>
  <c r="FK320" i="17"/>
  <c r="FK170" i="17"/>
  <c r="FK36" i="17"/>
  <c r="BR36" i="17" s="1"/>
  <c r="FK236" i="17"/>
  <c r="FK195" i="17"/>
  <c r="FK22" i="17"/>
  <c r="FK374" i="17"/>
  <c r="FK289" i="17"/>
  <c r="BR289" i="17" s="1"/>
  <c r="FM463" i="17"/>
  <c r="FM325" i="17"/>
  <c r="FI330" i="17"/>
  <c r="FM330" i="17"/>
  <c r="FM497" i="17"/>
  <c r="FM217" i="17"/>
  <c r="FM383" i="17"/>
  <c r="FM69" i="17"/>
  <c r="FM436" i="17"/>
  <c r="FM488" i="17"/>
  <c r="FM322" i="17"/>
  <c r="FM452" i="17"/>
  <c r="FM243" i="17"/>
  <c r="FM98" i="17"/>
  <c r="FM339" i="17"/>
  <c r="FM114" i="17"/>
  <c r="FM184" i="17"/>
  <c r="FI57" i="17"/>
  <c r="BP57" i="17" s="1"/>
  <c r="BZ57" i="17" s="1"/>
  <c r="FM57" i="17"/>
  <c r="FM64" i="17"/>
  <c r="BT64" i="17" s="1"/>
  <c r="FM411" i="17"/>
  <c r="BT411" i="17" s="1"/>
  <c r="FM111" i="17"/>
  <c r="BT111" i="17" s="1"/>
  <c r="FM163" i="17"/>
  <c r="FM147" i="17"/>
  <c r="FL203" i="17"/>
  <c r="FL99" i="17"/>
  <c r="FL231" i="17"/>
  <c r="BS231" i="17" s="1"/>
  <c r="FL425" i="17"/>
  <c r="FL43" i="17"/>
  <c r="FL356" i="17"/>
  <c r="FL273" i="17"/>
  <c r="FL207" i="17"/>
  <c r="BS207" i="17" s="1"/>
  <c r="FL186" i="17"/>
  <c r="FL418" i="17"/>
  <c r="FL430" i="17"/>
  <c r="FL369" i="17"/>
  <c r="FL304" i="17"/>
  <c r="FL107" i="17"/>
  <c r="FL126" i="17"/>
  <c r="BS126" i="17" s="1"/>
  <c r="FL306" i="17"/>
  <c r="FK447" i="17"/>
  <c r="FK445" i="17"/>
  <c r="FK20" i="17"/>
  <c r="BR20" i="17" s="1"/>
  <c r="FK479" i="17"/>
  <c r="BR479" i="17" s="1"/>
  <c r="FK79" i="17"/>
  <c r="FK191" i="17"/>
  <c r="FK386" i="17"/>
  <c r="FK498" i="17"/>
  <c r="FK425" i="17"/>
  <c r="FK143" i="17"/>
  <c r="FK238" i="17"/>
  <c r="FK217" i="17"/>
  <c r="FK466" i="17"/>
  <c r="FM101" i="17"/>
  <c r="FM103" i="17"/>
  <c r="FL22" i="17"/>
  <c r="BS22" i="17" s="1"/>
  <c r="FL169" i="17"/>
  <c r="FL295" i="17"/>
  <c r="FL133" i="17"/>
  <c r="FL26" i="17"/>
  <c r="FL122" i="17"/>
  <c r="BS122" i="17" s="1"/>
  <c r="FL54" i="17"/>
  <c r="FL251" i="17"/>
  <c r="BS251" i="17" s="1"/>
  <c r="FL483" i="17"/>
  <c r="FL253" i="17"/>
  <c r="FL453" i="17"/>
  <c r="BS453" i="17" s="1"/>
  <c r="FL413" i="17"/>
  <c r="BS413" i="17" s="1"/>
  <c r="FL348" i="17"/>
  <c r="FL350" i="17"/>
  <c r="FK53" i="17"/>
  <c r="FK52" i="17"/>
  <c r="BR52" i="17" s="1"/>
  <c r="FK185" i="17"/>
  <c r="BR185" i="17" s="1"/>
  <c r="FK94" i="17"/>
  <c r="BR94" i="17" s="1"/>
  <c r="FK318" i="17"/>
  <c r="FK385" i="17"/>
  <c r="FK321" i="17"/>
  <c r="FK161" i="17"/>
  <c r="FK75" i="17"/>
  <c r="FK256" i="17"/>
  <c r="FK271" i="17"/>
  <c r="BR271" i="17" s="1"/>
  <c r="FK362" i="17"/>
  <c r="FK337" i="17"/>
  <c r="FK282" i="17"/>
  <c r="FK221" i="17"/>
  <c r="BR221" i="17" s="1"/>
  <c r="FK26" i="17"/>
  <c r="BR26" i="17" s="1"/>
  <c r="FK510" i="17"/>
  <c r="FM277" i="17"/>
  <c r="BT277" i="17" s="1"/>
  <c r="FM444" i="17"/>
  <c r="FM122" i="17"/>
  <c r="BT122" i="17" s="1"/>
  <c r="FM357" i="17"/>
  <c r="FM431" i="17"/>
  <c r="FM496" i="17"/>
  <c r="FM226" i="17"/>
  <c r="BT226" i="17" s="1"/>
  <c r="FM473" i="17"/>
  <c r="FI349" i="17"/>
  <c r="BP349" i="17" s="1"/>
  <c r="FM349" i="17"/>
  <c r="FM433" i="17"/>
  <c r="FM219" i="17"/>
  <c r="FI347" i="17"/>
  <c r="BP347" i="17" s="1"/>
  <c r="CD347" i="17" s="1"/>
  <c r="FM347" i="17"/>
  <c r="FM185" i="17"/>
  <c r="FM25" i="17"/>
  <c r="FM299" i="17"/>
  <c r="FM88" i="17"/>
  <c r="FI127" i="17"/>
  <c r="FM127" i="17"/>
  <c r="FM429" i="17"/>
  <c r="FM486" i="17"/>
  <c r="FM345" i="17"/>
  <c r="FM66" i="17"/>
  <c r="BT66" i="17" s="1"/>
  <c r="FI76" i="17"/>
  <c r="FM76" i="17"/>
  <c r="FM81" i="17"/>
  <c r="FL450" i="17"/>
  <c r="BS450" i="17" s="1"/>
  <c r="FL488" i="17"/>
  <c r="FL323" i="17"/>
  <c r="BS323" i="17" s="1"/>
  <c r="FL455" i="17"/>
  <c r="FL200" i="17"/>
  <c r="FL499" i="17"/>
  <c r="BS499" i="17" s="1"/>
  <c r="FL179" i="17"/>
  <c r="FL208" i="17"/>
  <c r="FL287" i="17"/>
  <c r="FL301" i="17"/>
  <c r="FL289" i="17"/>
  <c r="FL370" i="17"/>
  <c r="FL173" i="17"/>
  <c r="FL236" i="17"/>
  <c r="BS236" i="17" s="1"/>
  <c r="FL372" i="17"/>
  <c r="FK210" i="17"/>
  <c r="FK253" i="17"/>
  <c r="FK410" i="17"/>
  <c r="BR410" i="17" s="1"/>
  <c r="FK82" i="17"/>
  <c r="BR82" i="17" s="1"/>
  <c r="FK492" i="17"/>
  <c r="BR492" i="17" s="1"/>
  <c r="FK457" i="17"/>
  <c r="FK291" i="17"/>
  <c r="FK455" i="17"/>
  <c r="FK300" i="17"/>
  <c r="BR300" i="17" s="1"/>
  <c r="FK394" i="17"/>
  <c r="BR394" i="17" s="1"/>
  <c r="FK367" i="17"/>
  <c r="BR367" i="17" s="1"/>
  <c r="FK237" i="17"/>
  <c r="FK304" i="17"/>
  <c r="FK283" i="17"/>
  <c r="BR283" i="17" s="1"/>
  <c r="FK243" i="17"/>
  <c r="FK377" i="17"/>
  <c r="BR377" i="17" s="1"/>
  <c r="FK48" i="17"/>
  <c r="FM133" i="17"/>
  <c r="FI381" i="17"/>
  <c r="FM381" i="17"/>
  <c r="FM356" i="17"/>
  <c r="FM375" i="17"/>
  <c r="FM90" i="17"/>
  <c r="FM291" i="17"/>
  <c r="FM418" i="17"/>
  <c r="FM67" i="17"/>
  <c r="BT67" i="17" s="1"/>
  <c r="FI178" i="17"/>
  <c r="FM178" i="17"/>
  <c r="FI134" i="17"/>
  <c r="FM134" i="17"/>
  <c r="FM220" i="17"/>
  <c r="FM23" i="17"/>
  <c r="FM91" i="17"/>
  <c r="FI385" i="17"/>
  <c r="BP385" i="17" s="1"/>
  <c r="FM385" i="17"/>
  <c r="FM442" i="17"/>
  <c r="FI301" i="17"/>
  <c r="BP301" i="17" s="1"/>
  <c r="BZ301" i="17" s="1"/>
  <c r="FM301" i="17"/>
  <c r="FM36" i="17"/>
  <c r="FI195" i="17"/>
  <c r="BP195" i="17" s="1"/>
  <c r="CD195" i="17" s="1"/>
  <c r="FM195" i="17"/>
  <c r="FL257" i="17"/>
  <c r="FL137" i="17"/>
  <c r="FL45" i="17"/>
  <c r="FL228" i="17"/>
  <c r="FL358" i="17"/>
  <c r="FL221" i="17"/>
  <c r="FL352" i="17"/>
  <c r="FL367" i="17"/>
  <c r="FL354" i="17"/>
  <c r="FL302" i="17"/>
  <c r="FL479" i="17"/>
  <c r="FL414" i="17"/>
  <c r="FL217" i="17"/>
  <c r="BS217" i="17" s="1"/>
  <c r="FL346" i="17"/>
  <c r="FK451" i="17"/>
  <c r="BR451" i="17" s="1"/>
  <c r="FK54" i="17"/>
  <c r="FK340" i="17"/>
  <c r="FK408" i="17"/>
  <c r="FK163" i="17"/>
  <c r="BR163" i="17" s="1"/>
  <c r="FK97" i="17"/>
  <c r="BR97" i="17" s="1"/>
  <c r="FK389" i="17"/>
  <c r="BR389" i="17" s="1"/>
  <c r="FK366" i="17"/>
  <c r="BR366" i="17" s="1"/>
  <c r="FK435" i="17"/>
  <c r="FK348" i="17"/>
  <c r="BR348" i="17" s="1"/>
  <c r="FK308" i="17"/>
  <c r="BR308" i="17" s="1"/>
  <c r="FK92" i="17"/>
  <c r="FM84" i="17"/>
  <c r="FM453" i="17"/>
  <c r="FM256" i="17"/>
  <c r="BT256" i="17" s="1"/>
  <c r="FM259" i="17"/>
  <c r="FM353" i="17"/>
  <c r="FM13" i="17"/>
  <c r="FM282" i="17"/>
  <c r="FM410" i="17"/>
  <c r="FI443" i="17"/>
  <c r="FM443" i="17"/>
  <c r="FM161" i="17"/>
  <c r="FM73" i="17"/>
  <c r="FM132" i="17"/>
  <c r="FM174" i="17"/>
  <c r="FI79" i="17"/>
  <c r="BP79" i="17" s="1"/>
  <c r="FM79" i="17"/>
  <c r="FI363" i="17"/>
  <c r="FM363" i="17"/>
  <c r="FM420" i="17"/>
  <c r="FI264" i="17"/>
  <c r="FM264" i="17"/>
  <c r="FM18" i="17"/>
  <c r="BT18" i="17" s="1"/>
  <c r="FM172" i="17"/>
  <c r="BT172" i="17" s="1"/>
  <c r="FM43" i="17"/>
  <c r="BT43" i="17" s="1"/>
  <c r="FL225" i="17"/>
  <c r="FL331" i="17"/>
  <c r="BS331" i="17" s="1"/>
  <c r="FL256" i="17"/>
  <c r="BS256" i="17" s="1"/>
  <c r="FL362" i="17"/>
  <c r="BS362" i="17" s="1"/>
  <c r="FL319" i="17"/>
  <c r="FL89" i="17"/>
  <c r="BS89" i="17" s="1"/>
  <c r="FL275" i="17"/>
  <c r="BS275" i="17" s="1"/>
  <c r="FL182" i="17"/>
  <c r="BS182" i="17" s="1"/>
  <c r="FL250" i="17"/>
  <c r="FL247" i="17"/>
  <c r="BS247" i="17" s="1"/>
  <c r="FL381" i="17"/>
  <c r="BS381" i="17" s="1"/>
  <c r="FL17" i="17"/>
  <c r="FL436" i="17"/>
  <c r="FL239" i="17"/>
  <c r="FL390" i="17"/>
  <c r="FK56" i="17"/>
  <c r="BR56" i="17" s="1"/>
  <c r="FK120" i="17"/>
  <c r="FK275" i="17"/>
  <c r="FK341" i="17"/>
  <c r="BR341" i="17" s="1"/>
  <c r="FK404" i="17"/>
  <c r="FK263" i="17"/>
  <c r="BR263" i="17" s="1"/>
  <c r="FK471" i="17"/>
  <c r="BR471" i="17" s="1"/>
  <c r="FK370" i="17"/>
  <c r="BR370" i="17" s="1"/>
  <c r="FK349" i="17"/>
  <c r="BR349" i="17" s="1"/>
  <c r="FK266" i="17"/>
  <c r="BR266" i="17" s="1"/>
  <c r="FK443" i="17"/>
  <c r="BR443" i="17" s="1"/>
  <c r="FK114" i="17"/>
  <c r="FM368" i="17"/>
  <c r="FM402" i="17"/>
  <c r="FM428" i="17"/>
  <c r="BT428" i="17" s="1"/>
  <c r="FM246" i="17"/>
  <c r="FM343" i="17"/>
  <c r="FM501" i="17"/>
  <c r="FM238" i="17"/>
  <c r="FM233" i="17"/>
  <c r="FI331" i="17"/>
  <c r="FM331" i="17"/>
  <c r="FI144" i="17"/>
  <c r="BP144" i="17" s="1"/>
  <c r="FM144" i="17"/>
  <c r="FM52" i="17"/>
  <c r="FM404" i="17"/>
  <c r="FM123" i="17"/>
  <c r="FM74" i="17"/>
  <c r="FI504" i="17"/>
  <c r="FM504" i="17"/>
  <c r="FM341" i="17"/>
  <c r="FI398" i="17"/>
  <c r="FM398" i="17"/>
  <c r="FM230" i="17"/>
  <c r="FM214" i="17"/>
  <c r="FM149" i="17"/>
  <c r="FM38" i="17"/>
  <c r="FL363" i="17"/>
  <c r="FL420" i="17"/>
  <c r="FL102" i="17"/>
  <c r="FL113" i="17"/>
  <c r="FL311" i="17"/>
  <c r="FL278" i="17"/>
  <c r="FL286" i="17"/>
  <c r="FL377" i="17"/>
  <c r="FL417" i="17"/>
  <c r="FL184" i="17"/>
  <c r="FL373" i="17"/>
  <c r="FL419" i="17"/>
  <c r="FL148" i="17"/>
  <c r="FL261" i="17"/>
  <c r="FL460" i="17"/>
  <c r="FK303" i="17"/>
  <c r="FK121" i="17"/>
  <c r="BR121" i="17" s="1"/>
  <c r="FK115" i="17"/>
  <c r="FK87" i="17"/>
  <c r="FK228" i="17"/>
  <c r="FK100" i="17"/>
  <c r="FK388" i="17"/>
  <c r="FK234" i="17"/>
  <c r="BR234" i="17" s="1"/>
  <c r="FK166" i="17"/>
  <c r="BR166" i="17" s="1"/>
  <c r="FK434" i="17"/>
  <c r="FK363" i="17"/>
  <c r="BR363" i="17" s="1"/>
  <c r="FK368" i="17"/>
  <c r="FK331" i="17"/>
  <c r="FK288" i="17"/>
  <c r="FK396" i="17"/>
  <c r="FK465" i="17"/>
  <c r="BR465" i="17" s="1"/>
  <c r="FM308" i="17"/>
  <c r="FM34" i="17"/>
  <c r="FI215" i="17"/>
  <c r="BP215" i="17" s="1"/>
  <c r="BZ215" i="17" s="1"/>
  <c r="FM215" i="17"/>
  <c r="FM284" i="17"/>
  <c r="BT284" i="17" s="1"/>
  <c r="FM138" i="17"/>
  <c r="FM321" i="17"/>
  <c r="BT321" i="17" s="1"/>
  <c r="FM483" i="17"/>
  <c r="FM211" i="17"/>
  <c r="FI324" i="17"/>
  <c r="FM324" i="17"/>
  <c r="FI364" i="17"/>
  <c r="BP364" i="17" s="1"/>
  <c r="FM364" i="17"/>
  <c r="FI118" i="17"/>
  <c r="BP118" i="17" s="1"/>
  <c r="BZ118" i="17" s="1"/>
  <c r="FM118" i="17"/>
  <c r="FM15" i="17"/>
  <c r="FI366" i="17"/>
  <c r="BP366" i="17" s="1"/>
  <c r="CD366" i="17" s="1"/>
  <c r="FM366" i="17"/>
  <c r="FI493" i="17"/>
  <c r="FM493" i="17"/>
  <c r="FM61" i="17"/>
  <c r="FI482" i="17"/>
  <c r="BP482" i="17" s="1"/>
  <c r="CD482" i="17" s="1"/>
  <c r="FM482" i="17"/>
  <c r="FI319" i="17"/>
  <c r="FM319" i="17"/>
  <c r="FM376" i="17"/>
  <c r="FI210" i="17"/>
  <c r="BP210" i="17" s="1"/>
  <c r="CD210" i="17" s="1"/>
  <c r="FM210" i="17"/>
  <c r="BT210" i="17" s="1"/>
  <c r="FI177" i="17"/>
  <c r="FM177" i="17"/>
  <c r="FI130" i="17"/>
  <c r="FM130" i="17"/>
  <c r="FM42" i="17"/>
  <c r="FL454" i="17"/>
  <c r="FL489" i="17"/>
  <c r="FL47" i="17"/>
  <c r="FL234" i="17"/>
  <c r="FL340" i="17"/>
  <c r="BS340" i="17" s="1"/>
  <c r="FL406" i="17"/>
  <c r="FL315" i="17"/>
  <c r="FL471" i="17"/>
  <c r="FL446" i="17"/>
  <c r="FL244" i="17"/>
  <c r="FL434" i="17"/>
  <c r="FL283" i="17"/>
  <c r="FL482" i="17"/>
  <c r="FK382" i="17"/>
  <c r="BR382" i="17" s="1"/>
  <c r="FK122" i="17"/>
  <c r="FK209" i="17"/>
  <c r="FK274" i="17"/>
  <c r="BR274" i="17" s="1"/>
  <c r="FK257" i="17"/>
  <c r="BR257" i="17" s="1"/>
  <c r="FK131" i="17"/>
  <c r="FK127" i="17"/>
  <c r="FK270" i="17"/>
  <c r="BR270" i="17" s="1"/>
  <c r="FK470" i="17"/>
  <c r="FK431" i="17"/>
  <c r="BR431" i="17" s="1"/>
  <c r="FK414" i="17"/>
  <c r="FK310" i="17"/>
  <c r="BR310" i="17" s="1"/>
  <c r="FK484" i="17"/>
  <c r="FK487" i="17"/>
  <c r="FM236" i="17"/>
  <c r="FM494" i="17"/>
  <c r="FM203" i="17"/>
  <c r="FM487" i="17"/>
  <c r="BT487" i="17" s="1"/>
  <c r="FM257" i="17"/>
  <c r="FM424" i="17"/>
  <c r="FM128" i="17"/>
  <c r="FI155" i="17"/>
  <c r="BP155" i="17" s="1"/>
  <c r="FM155" i="17"/>
  <c r="FI315" i="17"/>
  <c r="FM315" i="17"/>
  <c r="BT315" i="17" s="1"/>
  <c r="FM358" i="17"/>
  <c r="FI29" i="17"/>
  <c r="BP29" i="17" s="1"/>
  <c r="CD29" i="17" s="1"/>
  <c r="FM29" i="17"/>
  <c r="FM334" i="17"/>
  <c r="FI469" i="17"/>
  <c r="BP469" i="17" s="1"/>
  <c r="FM469" i="17"/>
  <c r="FI312" i="17"/>
  <c r="FM312" i="17"/>
  <c r="FM460" i="17"/>
  <c r="FI354" i="17"/>
  <c r="BP354" i="17" s="1"/>
  <c r="FM354" i="17"/>
  <c r="FM181" i="17"/>
  <c r="FM20" i="17"/>
  <c r="FL134" i="17"/>
  <c r="FL109" i="17"/>
  <c r="FL12" i="17"/>
  <c r="FL266" i="17"/>
  <c r="FL400" i="17"/>
  <c r="FL180" i="17"/>
  <c r="FL376" i="17"/>
  <c r="FL351" i="17"/>
  <c r="FL477" i="17"/>
  <c r="FL444" i="17"/>
  <c r="FL468" i="17"/>
  <c r="FL484" i="17"/>
  <c r="BS484" i="17" s="1"/>
  <c r="FL83" i="17"/>
  <c r="FL18" i="17"/>
  <c r="FL502" i="17"/>
  <c r="FL305" i="17"/>
  <c r="FK58" i="17"/>
  <c r="FK57" i="17"/>
  <c r="FK123" i="17"/>
  <c r="FK439" i="17"/>
  <c r="FK250" i="17"/>
  <c r="BR250" i="17" s="1"/>
  <c r="FK293" i="17"/>
  <c r="FK165" i="17"/>
  <c r="FK299" i="17"/>
  <c r="BR299" i="17" s="1"/>
  <c r="FK325" i="17"/>
  <c r="FK438" i="17"/>
  <c r="FK436" i="17"/>
  <c r="FK375" i="17"/>
  <c r="FK332" i="17"/>
  <c r="FK25" i="17"/>
  <c r="BR25" i="17" s="1"/>
  <c r="FK509" i="17"/>
  <c r="BR509" i="17" s="1"/>
  <c r="FM467" i="17"/>
  <c r="BT467" i="17" s="1"/>
  <c r="FI158" i="17"/>
  <c r="BP158" i="17" s="1"/>
  <c r="FM158" i="17"/>
  <c r="FM78" i="17"/>
  <c r="FM346" i="17"/>
  <c r="FM419" i="17"/>
  <c r="FM244" i="17"/>
  <c r="FM392" i="17"/>
  <c r="FM65" i="17"/>
  <c r="FM116" i="17"/>
  <c r="BT116" i="17" s="1"/>
  <c r="FM278" i="17"/>
  <c r="FM326" i="17"/>
  <c r="BT326" i="17" s="1"/>
  <c r="FM16" i="17"/>
  <c r="FM450" i="17"/>
  <c r="FM241" i="17"/>
  <c r="FM459" i="17"/>
  <c r="FI290" i="17"/>
  <c r="BP290" i="17" s="1"/>
  <c r="CD290" i="17" s="1"/>
  <c r="FM290" i="17"/>
  <c r="FM438" i="17"/>
  <c r="FM274" i="17"/>
  <c r="FM332" i="17"/>
  <c r="FI153" i="17"/>
  <c r="FM153" i="17"/>
  <c r="BT153" i="17" s="1"/>
  <c r="FM140" i="17"/>
  <c r="FM96" i="17"/>
  <c r="FM72" i="17"/>
  <c r="FL75" i="17"/>
  <c r="FL428" i="17"/>
  <c r="BS428" i="17" s="1"/>
  <c r="FL487" i="17"/>
  <c r="BS487" i="17" s="1"/>
  <c r="FL209" i="17"/>
  <c r="FL405" i="17"/>
  <c r="FL380" i="17"/>
  <c r="FL34" i="17"/>
  <c r="FL29" i="17"/>
  <c r="FL145" i="17"/>
  <c r="FL60" i="17"/>
  <c r="FL327" i="17"/>
  <c r="BS327" i="17" s="1"/>
  <c r="FL42" i="17"/>
  <c r="FK147" i="17"/>
  <c r="FK215" i="17"/>
  <c r="FK29" i="17"/>
  <c r="FK339" i="17"/>
  <c r="FK322" i="17"/>
  <c r="FK196" i="17"/>
  <c r="FK335" i="17"/>
  <c r="BR335" i="17" s="1"/>
  <c r="FK430" i="17"/>
  <c r="BR430" i="17" s="1"/>
  <c r="FK30" i="17"/>
  <c r="FK358" i="17"/>
  <c r="FK458" i="17"/>
  <c r="FK437" i="17"/>
  <c r="FK397" i="17"/>
  <c r="BR397" i="17" s="1"/>
  <c r="FK47" i="17"/>
  <c r="FK373" i="17"/>
  <c r="BR373" i="17" s="1"/>
  <c r="FL11" i="17"/>
  <c r="FK11" i="17"/>
  <c r="FI268" i="17"/>
  <c r="BP268" i="17" s="1"/>
  <c r="BZ268" i="17" s="1"/>
  <c r="FI356" i="17"/>
  <c r="BP356" i="17" s="1"/>
  <c r="FI463" i="17"/>
  <c r="BP463" i="17" s="1"/>
  <c r="FI64" i="17"/>
  <c r="BP64" i="17" s="1"/>
  <c r="BZ64" i="17" s="1"/>
  <c r="FI299" i="17"/>
  <c r="BP299" i="17" s="1"/>
  <c r="FI105" i="17"/>
  <c r="BP105" i="17" s="1"/>
  <c r="FI103" i="17"/>
  <c r="BP103" i="17" s="1"/>
  <c r="FI379" i="17"/>
  <c r="FI313" i="17"/>
  <c r="BP313" i="17" s="1"/>
  <c r="FI97" i="17"/>
  <c r="FI233" i="17"/>
  <c r="BP233" i="17" s="1"/>
  <c r="CD233" i="17" s="1"/>
  <c r="FI114" i="17"/>
  <c r="BP114" i="17" s="1"/>
  <c r="CD114" i="17" s="1"/>
  <c r="FM11" i="17"/>
  <c r="FI67" i="17"/>
  <c r="FI82" i="17"/>
  <c r="BP82" i="17" s="1"/>
  <c r="CD82" i="17" s="1"/>
  <c r="FI60" i="17"/>
  <c r="FI259" i="17"/>
  <c r="BP259" i="17" s="1"/>
  <c r="FI452" i="17"/>
  <c r="FI433" i="17"/>
  <c r="FI137" i="17"/>
  <c r="FI22" i="17"/>
  <c r="BP22" i="17" s="1"/>
  <c r="FI404" i="17"/>
  <c r="BP404" i="17" s="1"/>
  <c r="CD404" i="17" s="1"/>
  <c r="FI78" i="17"/>
  <c r="BP78" i="17" s="1"/>
  <c r="FI122" i="17"/>
  <c r="BP122" i="17" s="1"/>
  <c r="CD122" i="17" s="1"/>
  <c r="FI152" i="17"/>
  <c r="BP152" i="17" s="1"/>
  <c r="FI38" i="17"/>
  <c r="FI441" i="17"/>
  <c r="FI390" i="17"/>
  <c r="FI89" i="17"/>
  <c r="FI237" i="17"/>
  <c r="BP237" i="17" s="1"/>
  <c r="CD237" i="17" s="1"/>
  <c r="FI458" i="17"/>
  <c r="FI59" i="17"/>
  <c r="FI171" i="17"/>
  <c r="BP171" i="17" s="1"/>
  <c r="CD171" i="17" s="1"/>
  <c r="FI294" i="17"/>
  <c r="BP294" i="17" s="1"/>
  <c r="FI108" i="17"/>
  <c r="FI465" i="17"/>
  <c r="BP465" i="17" s="1"/>
  <c r="FI229" i="17"/>
  <c r="FI287" i="17"/>
  <c r="FI85" i="17"/>
  <c r="BP85" i="17" s="1"/>
  <c r="BZ85" i="17" s="1"/>
  <c r="FI131" i="17"/>
  <c r="BP131" i="17" s="1"/>
  <c r="FI17" i="17"/>
  <c r="BP17" i="17" s="1"/>
  <c r="FI110" i="17"/>
  <c r="FI165" i="17"/>
  <c r="FI286" i="17"/>
  <c r="BP286" i="17" s="1"/>
  <c r="CD286" i="17" s="1"/>
  <c r="FI276" i="17"/>
  <c r="FI11" i="17"/>
  <c r="FI192" i="17"/>
  <c r="BP192" i="17" s="1"/>
  <c r="FI27" i="17"/>
  <c r="BP27" i="17" s="1"/>
  <c r="CD27" i="17" s="1"/>
  <c r="FI378" i="17"/>
  <c r="BP378" i="17" s="1"/>
  <c r="BZ378" i="17" s="1"/>
  <c r="FI263" i="17"/>
  <c r="FI371" i="17"/>
  <c r="FI186" i="17"/>
  <c r="FI199" i="17"/>
  <c r="FI325" i="17"/>
  <c r="FI497" i="17"/>
  <c r="FI217" i="17"/>
  <c r="BP217" i="17" s="1"/>
  <c r="CD217" i="17" s="1"/>
  <c r="FI383" i="17"/>
  <c r="BP383" i="17" s="1"/>
  <c r="CD383" i="17" s="1"/>
  <c r="FI69" i="17"/>
  <c r="FI436" i="17"/>
  <c r="FI488" i="17"/>
  <c r="FI98" i="17"/>
  <c r="FI339" i="17"/>
  <c r="BP339" i="17" s="1"/>
  <c r="CD339" i="17" s="1"/>
  <c r="FI184" i="17"/>
  <c r="FI411" i="17"/>
  <c r="FI111" i="17"/>
  <c r="BP111" i="17" s="1"/>
  <c r="FI147" i="17"/>
  <c r="FI380" i="17"/>
  <c r="FI93" i="17"/>
  <c r="FI245" i="17"/>
  <c r="BP245" i="17" s="1"/>
  <c r="FI261" i="17"/>
  <c r="BP261" i="17" s="1"/>
  <c r="BZ261" i="17" s="1"/>
  <c r="FI249" i="17"/>
  <c r="FI461" i="17"/>
  <c r="BP461" i="17" s="1"/>
  <c r="CD461" i="17" s="1"/>
  <c r="FI124" i="17"/>
  <c r="FI500" i="17"/>
  <c r="BP500" i="17" s="1"/>
  <c r="FI304" i="17"/>
  <c r="FI480" i="17"/>
  <c r="FI369" i="17"/>
  <c r="BP369" i="17" s="1"/>
  <c r="CD369" i="17" s="1"/>
  <c r="FI408" i="17"/>
  <c r="BP408" i="17" s="1"/>
  <c r="CD408" i="17" s="1"/>
  <c r="FI495" i="17"/>
  <c r="FI476" i="17"/>
  <c r="BP476" i="17" s="1"/>
  <c r="FI115" i="17"/>
  <c r="FI169" i="17"/>
  <c r="FI283" i="17"/>
  <c r="BP283" i="17" s="1"/>
  <c r="CD283" i="17" s="1"/>
  <c r="FI156" i="17"/>
  <c r="BP156" i="17" s="1"/>
  <c r="FI200" i="17"/>
  <c r="FI475" i="17"/>
  <c r="BP475" i="17" s="1"/>
  <c r="FI62" i="17"/>
  <c r="FI451" i="17"/>
  <c r="FI187" i="17"/>
  <c r="BP187" i="17" s="1"/>
  <c r="FI502" i="17"/>
  <c r="FI413" i="17"/>
  <c r="BP413" i="17" s="1"/>
  <c r="FI468" i="17"/>
  <c r="BP468" i="17" s="1"/>
  <c r="FI417" i="17"/>
  <c r="FI208" i="17"/>
  <c r="FI317" i="17"/>
  <c r="BP317" i="17" s="1"/>
  <c r="FI173" i="17"/>
  <c r="FI31" i="17"/>
  <c r="FI389" i="17"/>
  <c r="FI87" i="17"/>
  <c r="FI135" i="17"/>
  <c r="BP135" i="17" s="1"/>
  <c r="BZ135" i="17" s="1"/>
  <c r="FI125" i="17"/>
  <c r="BP125" i="17" s="1"/>
  <c r="CD125" i="17" s="1"/>
  <c r="FI162" i="17"/>
  <c r="BP162" i="17" s="1"/>
  <c r="CD162" i="17" s="1"/>
  <c r="FI384" i="17"/>
  <c r="FI70" i="17"/>
  <c r="FI224" i="17"/>
  <c r="BP224" i="17" s="1"/>
  <c r="FI126" i="17"/>
  <c r="FI472" i="17"/>
  <c r="FI94" i="17"/>
  <c r="FI239" i="17"/>
  <c r="BP239" i="17" s="1"/>
  <c r="FI492" i="17"/>
  <c r="FI405" i="17"/>
  <c r="FI454" i="17"/>
  <c r="FI258" i="17"/>
  <c r="FI201" i="17"/>
  <c r="BP201" i="17" s="1"/>
  <c r="FI37" i="17"/>
  <c r="FI367" i="17"/>
  <c r="FI101" i="17"/>
  <c r="FI216" i="17"/>
  <c r="BP216" i="17" s="1"/>
  <c r="FI415" i="17"/>
  <c r="FI277" i="17"/>
  <c r="BP277" i="17" s="1"/>
  <c r="CD277" i="17" s="1"/>
  <c r="FI444" i="17"/>
  <c r="BP444" i="17" s="1"/>
  <c r="CD444" i="17" s="1"/>
  <c r="FI357" i="17"/>
  <c r="BP357" i="17" s="1"/>
  <c r="CD357" i="17" s="1"/>
  <c r="FI496" i="17"/>
  <c r="BP496" i="17" s="1"/>
  <c r="FI473" i="17"/>
  <c r="FI185" i="17"/>
  <c r="FI25" i="17"/>
  <c r="BP25" i="17" s="1"/>
  <c r="CD25" i="17" s="1"/>
  <c r="FI88" i="17"/>
  <c r="FI429" i="17"/>
  <c r="FI486" i="17"/>
  <c r="BP486" i="17" s="1"/>
  <c r="FI345" i="17"/>
  <c r="BP345" i="17" s="1"/>
  <c r="FI66" i="17"/>
  <c r="BP66" i="17" s="1"/>
  <c r="CD66" i="17" s="1"/>
  <c r="FI81" i="17"/>
  <c r="BP81" i="17" s="1"/>
  <c r="FI303" i="17"/>
  <c r="FI446" i="17"/>
  <c r="BP446" i="17" s="1"/>
  <c r="FI280" i="17"/>
  <c r="FI83" i="17"/>
  <c r="BP83" i="17" s="1"/>
  <c r="CD83" i="17" s="1"/>
  <c r="FI188" i="17"/>
  <c r="FI150" i="17"/>
  <c r="FI243" i="17"/>
  <c r="FI159" i="17"/>
  <c r="BP159" i="17" s="1"/>
  <c r="BZ159" i="17" s="1"/>
  <c r="FI507" i="17"/>
  <c r="FI421" i="17"/>
  <c r="FI129" i="17"/>
  <c r="BP129" i="17" s="1"/>
  <c r="FI455" i="17"/>
  <c r="FI426" i="17"/>
  <c r="BP426" i="17" s="1"/>
  <c r="CD426" i="17" s="1"/>
  <c r="FI270" i="17"/>
  <c r="FI503" i="17"/>
  <c r="FI293" i="17"/>
  <c r="FI35" i="17"/>
  <c r="BP35" i="17" s="1"/>
  <c r="CD35" i="17" s="1"/>
  <c r="FI464" i="17"/>
  <c r="BP464" i="17" s="1"/>
  <c r="FI323" i="17"/>
  <c r="FI209" i="17"/>
  <c r="BP209" i="17" s="1"/>
  <c r="FI53" i="17"/>
  <c r="BP53" i="17" s="1"/>
  <c r="FI489" i="17"/>
  <c r="FI223" i="17"/>
  <c r="FI336" i="17"/>
  <c r="FI213" i="17"/>
  <c r="FI423" i="17"/>
  <c r="FI168" i="17"/>
  <c r="BP168" i="17" s="1"/>
  <c r="FI145" i="17"/>
  <c r="BP145" i="17" s="1"/>
  <c r="FI163" i="17"/>
  <c r="FI157" i="17"/>
  <c r="BP157" i="17" s="1"/>
  <c r="CD157" i="17" s="1"/>
  <c r="FI182" i="17"/>
  <c r="BP182" i="17" s="1"/>
  <c r="FI267" i="17"/>
  <c r="FI104" i="17"/>
  <c r="BP104" i="17" s="1"/>
  <c r="CD104" i="17" s="1"/>
  <c r="FI387" i="17"/>
  <c r="FI90" i="17"/>
  <c r="BP90" i="17" s="1"/>
  <c r="FI327" i="17"/>
  <c r="BP327" i="17" s="1"/>
  <c r="CD327" i="17" s="1"/>
  <c r="FI291" i="17"/>
  <c r="FI418" i="17"/>
  <c r="FI479" i="17"/>
  <c r="FI220" i="17"/>
  <c r="FI23" i="17"/>
  <c r="BP23" i="17" s="1"/>
  <c r="CD23" i="17" s="1"/>
  <c r="FI91" i="17"/>
  <c r="FI442" i="17"/>
  <c r="BP442" i="17" s="1"/>
  <c r="FI48" i="17"/>
  <c r="FI409" i="17"/>
  <c r="BP409" i="17" s="1"/>
  <c r="FI149" i="17"/>
  <c r="BP149" i="17" s="1"/>
  <c r="CD149" i="17" s="1"/>
  <c r="FI467" i="17"/>
  <c r="FI84" i="17"/>
  <c r="FI453" i="17"/>
  <c r="FI256" i="17"/>
  <c r="BP256" i="17" s="1"/>
  <c r="CD256" i="17" s="1"/>
  <c r="FI353" i="17"/>
  <c r="BP353" i="17" s="1"/>
  <c r="FI13" i="17"/>
  <c r="BP13" i="17" s="1"/>
  <c r="FI252" i="17"/>
  <c r="BP252" i="17" s="1"/>
  <c r="FI282" i="17"/>
  <c r="FI410" i="17"/>
  <c r="FI161" i="17"/>
  <c r="BP161" i="17" s="1"/>
  <c r="CD161" i="17" s="1"/>
  <c r="FI73" i="17"/>
  <c r="FI445" i="17"/>
  <c r="FI132" i="17"/>
  <c r="BP132" i="17" s="1"/>
  <c r="CD132" i="17" s="1"/>
  <c r="FI174" i="17"/>
  <c r="FI420" i="17"/>
  <c r="FI18" i="17"/>
  <c r="BP18" i="17" s="1"/>
  <c r="CD18" i="17" s="1"/>
  <c r="FI172" i="17"/>
  <c r="BP172" i="17" s="1"/>
  <c r="BZ172" i="17" s="1"/>
  <c r="FI43" i="17"/>
  <c r="FI298" i="17"/>
  <c r="FI279" i="17"/>
  <c r="BP279" i="17" s="1"/>
  <c r="FI33" i="17"/>
  <c r="FI46" i="17"/>
  <c r="FI449" i="17"/>
  <c r="FI318" i="17"/>
  <c r="FI205" i="17"/>
  <c r="FI377" i="17"/>
  <c r="FI485" i="17"/>
  <c r="FI242" i="17"/>
  <c r="FI368" i="17"/>
  <c r="FI343" i="17"/>
  <c r="BP343" i="17" s="1"/>
  <c r="CD343" i="17" s="1"/>
  <c r="FI501" i="17"/>
  <c r="BP501" i="17" s="1"/>
  <c r="BZ501" i="17" s="1"/>
  <c r="FI396" i="17"/>
  <c r="BP396" i="17" s="1"/>
  <c r="BZ396" i="17" s="1"/>
  <c r="FI52" i="17"/>
  <c r="FI123" i="17"/>
  <c r="FI74" i="17"/>
  <c r="FI341" i="17"/>
  <c r="BP341" i="17" s="1"/>
  <c r="FI230" i="17"/>
  <c r="BP230" i="17" s="1"/>
  <c r="FI226" i="17"/>
  <c r="FI402" i="17"/>
  <c r="FI342" i="17"/>
  <c r="BP342" i="17" s="1"/>
  <c r="FI214" i="17"/>
  <c r="FI374" i="17"/>
  <c r="BP374" i="17" s="1"/>
  <c r="FI490" i="17"/>
  <c r="BP490" i="17" s="1"/>
  <c r="CD490" i="17" s="1"/>
  <c r="FI14" i="17"/>
  <c r="BP14" i="17" s="1"/>
  <c r="FI308" i="17"/>
  <c r="FI34" i="17"/>
  <c r="BP34" i="17" s="1"/>
  <c r="FI284" i="17"/>
  <c r="FI138" i="17"/>
  <c r="FI321" i="17"/>
  <c r="FI483" i="17"/>
  <c r="BP483" i="17" s="1"/>
  <c r="CD483" i="17" s="1"/>
  <c r="FI211" i="17"/>
  <c r="BP211" i="17" s="1"/>
  <c r="CD211" i="17" s="1"/>
  <c r="FI202" i="17"/>
  <c r="BP202" i="17" s="1"/>
  <c r="FI15" i="17"/>
  <c r="BP15" i="17" s="1"/>
  <c r="BZ15" i="17" s="1"/>
  <c r="FI61" i="17"/>
  <c r="BP61" i="17" s="1"/>
  <c r="BZ61" i="17" s="1"/>
  <c r="FI376" i="17"/>
  <c r="BP376" i="17" s="1"/>
  <c r="FI42" i="17"/>
  <c r="FI191" i="17"/>
  <c r="FI508" i="17"/>
  <c r="BP508" i="17" s="1"/>
  <c r="FI119" i="17"/>
  <c r="FI236" i="17"/>
  <c r="FI494" i="17"/>
  <c r="FI203" i="17"/>
  <c r="FI248" i="17"/>
  <c r="FI487" i="17"/>
  <c r="FI257" i="17"/>
  <c r="BP257" i="17" s="1"/>
  <c r="BZ257" i="17" s="1"/>
  <c r="FI128" i="17"/>
  <c r="BP128" i="17" s="1"/>
  <c r="FI358" i="17"/>
  <c r="FI484" i="17"/>
  <c r="BP484" i="17" s="1"/>
  <c r="CD484" i="17" s="1"/>
  <c r="FI334" i="17"/>
  <c r="FI460" i="17"/>
  <c r="FI297" i="17"/>
  <c r="FI181" i="17"/>
  <c r="FI154" i="17"/>
  <c r="BP154" i="17" s="1"/>
  <c r="FI120" i="17"/>
  <c r="BP120" i="17" s="1"/>
  <c r="FI20" i="17"/>
  <c r="BP20" i="17" s="1"/>
  <c r="FI309" i="17"/>
  <c r="BP309" i="17" s="1"/>
  <c r="BZ309" i="17" s="1"/>
  <c r="FI428" i="17"/>
  <c r="BP428" i="17" s="1"/>
  <c r="CD428" i="17" s="1"/>
  <c r="FI146" i="17"/>
  <c r="BP146" i="17" s="1"/>
  <c r="CD146" i="17" s="1"/>
  <c r="FI439" i="17"/>
  <c r="FI253" i="17"/>
  <c r="BP253" i="17" s="1"/>
  <c r="CD253" i="17" s="1"/>
  <c r="FI95" i="17"/>
  <c r="BP95" i="17" s="1"/>
  <c r="FI346" i="17"/>
  <c r="FI244" i="17"/>
  <c r="FI116" i="17"/>
  <c r="BP116" i="17" s="1"/>
  <c r="FI278" i="17"/>
  <c r="BP278" i="17" s="1"/>
  <c r="FI326" i="17"/>
  <c r="FI16" i="17"/>
  <c r="FI450" i="17"/>
  <c r="BP450" i="17" s="1"/>
  <c r="FI241" i="17"/>
  <c r="FI459" i="17"/>
  <c r="FI438" i="17"/>
  <c r="BP438" i="17" s="1"/>
  <c r="BZ438" i="17" s="1"/>
  <c r="FI274" i="17"/>
  <c r="FI332" i="17"/>
  <c r="FI140" i="17"/>
  <c r="BP140" i="17" s="1"/>
  <c r="BZ140" i="17" s="1"/>
  <c r="FI96" i="17"/>
  <c r="BP96" i="17" s="1"/>
  <c r="BZ96" i="17" s="1"/>
  <c r="FI72" i="17"/>
  <c r="BP72" i="17" s="1"/>
  <c r="FI292" i="17"/>
  <c r="BP292" i="17" s="1"/>
  <c r="FI107" i="17"/>
  <c r="FI221" i="17"/>
  <c r="FI44" i="17"/>
  <c r="FI322" i="17"/>
  <c r="BP322" i="17" s="1"/>
  <c r="CD322" i="17" s="1"/>
  <c r="FI397" i="17"/>
  <c r="BP397" i="17" s="1"/>
  <c r="CD397" i="17" s="1"/>
  <c r="FI477" i="17"/>
  <c r="FI431" i="17"/>
  <c r="FI395" i="17"/>
  <c r="BP395" i="17" s="1"/>
  <c r="FI207" i="17"/>
  <c r="FI506" i="17"/>
  <c r="FI365" i="17"/>
  <c r="FI86" i="17"/>
  <c r="FI197" i="17"/>
  <c r="FI206" i="17"/>
  <c r="BP206" i="17" s="1"/>
  <c r="CD206" i="17" s="1"/>
  <c r="FI310" i="17"/>
  <c r="FI56" i="17"/>
  <c r="BP56" i="17" s="1"/>
  <c r="FI50" i="17"/>
  <c r="FI466" i="17"/>
  <c r="FI58" i="17"/>
  <c r="FI142" i="17"/>
  <c r="BP142" i="17" s="1"/>
  <c r="CD142" i="17" s="1"/>
  <c r="FI260" i="17"/>
  <c r="BP260" i="17" s="1"/>
  <c r="FI457" i="17"/>
  <c r="FI219" i="17"/>
  <c r="BP219" i="17" s="1"/>
  <c r="CD219" i="17" s="1"/>
  <c r="FI227" i="17"/>
  <c r="FI424" i="17"/>
  <c r="FI133" i="17"/>
  <c r="FI407" i="17"/>
  <c r="FI311" i="17"/>
  <c r="BP311" i="17" s="1"/>
  <c r="CD311" i="17" s="1"/>
  <c r="FI151" i="17"/>
  <c r="FI499" i="17"/>
  <c r="FI333" i="17"/>
  <c r="FI338" i="17"/>
  <c r="BP338" i="17" s="1"/>
  <c r="FI470" i="17"/>
  <c r="FI32" i="17"/>
  <c r="BP32" i="17" s="1"/>
  <c r="FI430" i="17"/>
  <c r="BP430" i="17" s="1"/>
  <c r="FI247" i="17"/>
  <c r="FI240" i="17"/>
  <c r="BP240" i="17" s="1"/>
  <c r="FI143" i="17"/>
  <c r="BP143" i="17" s="1"/>
  <c r="CD143" i="17" s="1"/>
  <c r="FI136" i="17"/>
  <c r="FI113" i="17"/>
  <c r="BP113" i="17" s="1"/>
  <c r="CD113" i="17" s="1"/>
  <c r="FI391" i="17"/>
  <c r="BP391" i="17" s="1"/>
  <c r="CD391" i="17" s="1"/>
  <c r="FI255" i="17"/>
  <c r="FI273" i="17"/>
  <c r="FI422" i="17"/>
  <c r="BP422" i="17" s="1"/>
  <c r="FI373" i="17"/>
  <c r="BP373" i="17" s="1"/>
  <c r="CD373" i="17" s="1"/>
  <c r="FI491" i="17"/>
  <c r="FI352" i="17"/>
  <c r="BP352" i="17" s="1"/>
  <c r="CD352" i="17" s="1"/>
  <c r="FI392" i="17"/>
  <c r="BP392" i="17" s="1"/>
  <c r="CD392" i="17" s="1"/>
  <c r="FI170" i="17"/>
  <c r="BP170" i="17" s="1"/>
  <c r="BZ170" i="17" s="1"/>
  <c r="FI400" i="17"/>
  <c r="BP400" i="17" s="1"/>
  <c r="CD400" i="17" s="1"/>
  <c r="FI262" i="17"/>
  <c r="FI401" i="17"/>
  <c r="FI285" i="17"/>
  <c r="FI340" i="17"/>
  <c r="BP340" i="17" s="1"/>
  <c r="FI403" i="17"/>
  <c r="BP403" i="17" s="1"/>
  <c r="FI456" i="17"/>
  <c r="FI12" i="17"/>
  <c r="FI251" i="17"/>
  <c r="FI447" i="17"/>
  <c r="BP447" i="17" s="1"/>
  <c r="CD447" i="17" s="1"/>
  <c r="FI425" i="17"/>
  <c r="FI196" i="17"/>
  <c r="BP196" i="17" s="1"/>
  <c r="BZ196" i="17" s="1"/>
  <c r="FI204" i="17"/>
  <c r="BP204" i="17" s="1"/>
  <c r="CD204" i="17" s="1"/>
  <c r="FI55" i="17"/>
  <c r="FI63" i="17"/>
  <c r="BP63" i="17" s="1"/>
  <c r="CD63" i="17" s="1"/>
  <c r="FI254" i="17"/>
  <c r="BP254" i="17" s="1"/>
  <c r="CD254" i="17" s="1"/>
  <c r="FI355" i="17"/>
  <c r="FI440" i="17"/>
  <c r="BP440" i="17" s="1"/>
  <c r="FI359" i="17"/>
  <c r="FI351" i="17"/>
  <c r="BP351" i="17" s="1"/>
  <c r="FI234" i="17"/>
  <c r="BP234" i="17" s="1"/>
  <c r="FI509" i="17"/>
  <c r="FI419" i="17"/>
  <c r="FI160" i="17"/>
  <c r="FI54" i="17"/>
  <c r="FI246" i="17"/>
  <c r="BP246" i="17" s="1"/>
  <c r="FI65" i="17"/>
  <c r="FI112" i="17"/>
  <c r="FI481" i="17"/>
  <c r="BP481" i="17" s="1"/>
  <c r="FI272" i="17"/>
  <c r="FI265" i="17"/>
  <c r="BP265" i="17" s="1"/>
  <c r="CD265" i="17" s="1"/>
  <c r="FI329" i="17"/>
  <c r="BP329" i="17" s="1"/>
  <c r="FI176" i="17"/>
  <c r="BP176" i="17" s="1"/>
  <c r="FI26" i="17"/>
  <c r="FI41" i="17"/>
  <c r="FI474" i="17"/>
  <c r="FI75" i="17"/>
  <c r="BP75" i="17" s="1"/>
  <c r="FI386" i="17"/>
  <c r="FI306" i="17"/>
  <c r="BP306" i="17" s="1"/>
  <c r="CD306" i="17" s="1"/>
  <c r="FI139" i="17"/>
  <c r="FI289" i="17"/>
  <c r="FI164" i="17"/>
  <c r="FI375" i="17"/>
  <c r="FI295" i="17"/>
  <c r="BP295" i="17" s="1"/>
  <c r="FI238" i="17"/>
  <c r="FI222" i="17"/>
  <c r="FI102" i="17"/>
  <c r="FI232" i="17"/>
  <c r="FI45" i="17"/>
  <c r="BP45" i="17" s="1"/>
  <c r="FI180" i="17"/>
  <c r="BP180" i="17" s="1"/>
  <c r="FI194" i="17"/>
  <c r="FI388" i="17"/>
  <c r="FI328" i="17"/>
  <c r="FI148" i="17"/>
  <c r="BP148" i="17" s="1"/>
  <c r="FI51" i="17"/>
  <c r="FI77" i="17"/>
  <c r="FI19" i="17"/>
  <c r="BP19" i="17" s="1"/>
  <c r="DR29" i="17"/>
  <c r="DR51" i="17"/>
  <c r="DR73" i="17"/>
  <c r="DR95" i="17"/>
  <c r="DR117" i="17"/>
  <c r="DR139" i="17"/>
  <c r="DR161" i="17"/>
  <c r="DR183" i="17"/>
  <c r="DR205" i="17"/>
  <c r="DR227" i="17"/>
  <c r="DR249" i="17"/>
  <c r="DR271" i="17"/>
  <c r="DR293" i="17"/>
  <c r="DR315" i="17"/>
  <c r="DR337" i="17"/>
  <c r="DR359" i="17"/>
  <c r="DR381" i="17"/>
  <c r="DR403" i="17"/>
  <c r="DR426" i="17"/>
  <c r="DR448" i="17"/>
  <c r="DR470" i="17"/>
  <c r="DR492" i="17"/>
  <c r="DR30" i="17"/>
  <c r="DR52" i="17"/>
  <c r="DR74" i="17"/>
  <c r="DR96" i="17"/>
  <c r="DR118" i="17"/>
  <c r="DR140" i="17"/>
  <c r="DR162" i="17"/>
  <c r="DR184" i="17"/>
  <c r="DR206" i="17"/>
  <c r="DR228" i="17"/>
  <c r="DR250" i="17"/>
  <c r="DR272" i="17"/>
  <c r="DR294" i="17"/>
  <c r="DR316" i="17"/>
  <c r="DR338" i="17"/>
  <c r="DR360" i="17"/>
  <c r="DR382" i="17"/>
  <c r="DR404" i="17"/>
  <c r="DR427" i="17"/>
  <c r="DR449" i="17"/>
  <c r="DR471" i="17"/>
  <c r="DR493" i="17"/>
  <c r="DR56" i="17"/>
  <c r="DR276" i="17"/>
  <c r="DR386" i="17"/>
  <c r="DR453" i="17"/>
  <c r="DR13" i="17"/>
  <c r="DR167" i="17"/>
  <c r="DR277" i="17"/>
  <c r="DR365" i="17"/>
  <c r="DR454" i="17"/>
  <c r="DR509" i="17"/>
  <c r="DR31" i="17"/>
  <c r="DR53" i="17"/>
  <c r="DR75" i="17"/>
  <c r="DR97" i="17"/>
  <c r="DR119" i="17"/>
  <c r="DR141" i="17"/>
  <c r="DR163" i="17"/>
  <c r="DR185" i="17"/>
  <c r="DR207" i="17"/>
  <c r="DR229" i="17"/>
  <c r="DR251" i="17"/>
  <c r="DR273" i="17"/>
  <c r="DR295" i="17"/>
  <c r="DR317" i="17"/>
  <c r="DR339" i="17"/>
  <c r="DR361" i="17"/>
  <c r="DR383" i="17"/>
  <c r="DR406" i="17"/>
  <c r="DR428" i="17"/>
  <c r="DR450" i="17"/>
  <c r="DR472" i="17"/>
  <c r="DR494" i="17"/>
  <c r="DR508" i="17"/>
  <c r="DR77" i="17"/>
  <c r="DR143" i="17"/>
  <c r="DR187" i="17"/>
  <c r="DR231" i="17"/>
  <c r="DR275" i="17"/>
  <c r="DR297" i="17"/>
  <c r="DR319" i="17"/>
  <c r="DR363" i="17"/>
  <c r="DR408" i="17"/>
  <c r="DR452" i="17"/>
  <c r="DR496" i="17"/>
  <c r="DR34" i="17"/>
  <c r="DR78" i="17"/>
  <c r="DR144" i="17"/>
  <c r="DR188" i="17"/>
  <c r="DR232" i="17"/>
  <c r="DR298" i="17"/>
  <c r="DR342" i="17"/>
  <c r="DR409" i="17"/>
  <c r="DR475" i="17"/>
  <c r="DR35" i="17"/>
  <c r="DR123" i="17"/>
  <c r="DR211" i="17"/>
  <c r="DR321" i="17"/>
  <c r="DR410" i="17"/>
  <c r="DR476" i="17"/>
  <c r="DR510" i="17"/>
  <c r="DR32" i="17"/>
  <c r="DR54" i="17"/>
  <c r="DR76" i="17"/>
  <c r="DR98" i="17"/>
  <c r="DR120" i="17"/>
  <c r="DR142" i="17"/>
  <c r="DR164" i="17"/>
  <c r="DR186" i="17"/>
  <c r="DR208" i="17"/>
  <c r="DR230" i="17"/>
  <c r="DR252" i="17"/>
  <c r="DR274" i="17"/>
  <c r="DR296" i="17"/>
  <c r="DR318" i="17"/>
  <c r="DR340" i="17"/>
  <c r="DR362" i="17"/>
  <c r="DR384" i="17"/>
  <c r="DR407" i="17"/>
  <c r="DR429" i="17"/>
  <c r="DR451" i="17"/>
  <c r="DR473" i="17"/>
  <c r="DR495" i="17"/>
  <c r="DR33" i="17"/>
  <c r="DR55" i="17"/>
  <c r="DR99" i="17"/>
  <c r="DR121" i="17"/>
  <c r="DR165" i="17"/>
  <c r="DR209" i="17"/>
  <c r="DR253" i="17"/>
  <c r="DR341" i="17"/>
  <c r="DR385" i="17"/>
  <c r="DR430" i="17"/>
  <c r="DR474" i="17"/>
  <c r="DR12" i="17"/>
  <c r="DR100" i="17"/>
  <c r="DR122" i="17"/>
  <c r="DR166" i="17"/>
  <c r="DR210" i="17"/>
  <c r="DR254" i="17"/>
  <c r="DR320" i="17"/>
  <c r="DR364" i="17"/>
  <c r="DR431" i="17"/>
  <c r="DR497" i="17"/>
  <c r="DR57" i="17"/>
  <c r="DR79" i="17"/>
  <c r="DR101" i="17"/>
  <c r="DR145" i="17"/>
  <c r="DR189" i="17"/>
  <c r="DR233" i="17"/>
  <c r="DR255" i="17"/>
  <c r="DR299" i="17"/>
  <c r="DR343" i="17"/>
  <c r="DR387" i="17"/>
  <c r="DR432" i="17"/>
  <c r="DR498" i="17"/>
  <c r="DR17" i="17"/>
  <c r="DR39" i="17"/>
  <c r="DR61" i="17"/>
  <c r="DR83" i="17"/>
  <c r="DR105" i="17"/>
  <c r="DR127" i="17"/>
  <c r="DR149" i="17"/>
  <c r="DR171" i="17"/>
  <c r="DR193" i="17"/>
  <c r="DR215" i="17"/>
  <c r="DR237" i="17"/>
  <c r="DR259" i="17"/>
  <c r="DR281" i="17"/>
  <c r="DR303" i="17"/>
  <c r="DR325" i="17"/>
  <c r="DR347" i="17"/>
  <c r="DR369" i="17"/>
  <c r="DR391" i="17"/>
  <c r="DR414" i="17"/>
  <c r="DR436" i="17"/>
  <c r="DR458" i="17"/>
  <c r="DR480" i="17"/>
  <c r="DR502" i="17"/>
  <c r="DR18" i="17"/>
  <c r="DR40" i="17"/>
  <c r="DR62" i="17"/>
  <c r="DR84" i="17"/>
  <c r="DR106" i="17"/>
  <c r="DR128" i="17"/>
  <c r="DR150" i="17"/>
  <c r="DR172" i="17"/>
  <c r="DR194" i="17"/>
  <c r="DR216" i="17"/>
  <c r="DR238" i="17"/>
  <c r="DR260" i="17"/>
  <c r="DR282" i="17"/>
  <c r="DR304" i="17"/>
  <c r="DR326" i="17"/>
  <c r="DR348" i="17"/>
  <c r="DR370" i="17"/>
  <c r="DR392" i="17"/>
  <c r="DR415" i="17"/>
  <c r="DR437" i="17"/>
  <c r="DR459" i="17"/>
  <c r="DR481" i="17"/>
  <c r="DR503" i="17"/>
  <c r="DR19" i="17"/>
  <c r="DR41" i="17"/>
  <c r="DR63" i="17"/>
  <c r="DR85" i="17"/>
  <c r="DR107" i="17"/>
  <c r="DR129" i="17"/>
  <c r="DR151" i="17"/>
  <c r="DR173" i="17"/>
  <c r="DR195" i="17"/>
  <c r="DR217" i="17"/>
  <c r="DR239" i="17"/>
  <c r="DR261" i="17"/>
  <c r="DR283" i="17"/>
  <c r="DR305" i="17"/>
  <c r="DR327" i="17"/>
  <c r="DR349" i="17"/>
  <c r="DR371" i="17"/>
  <c r="DR393" i="17"/>
  <c r="DR416" i="17"/>
  <c r="DR438" i="17"/>
  <c r="DR460" i="17"/>
  <c r="DR482" i="17"/>
  <c r="DR504" i="17"/>
  <c r="DR20" i="17"/>
  <c r="DR42" i="17"/>
  <c r="DR64" i="17"/>
  <c r="DR86" i="17"/>
  <c r="DR108" i="17"/>
  <c r="DR130" i="17"/>
  <c r="DR152" i="17"/>
  <c r="DR174" i="17"/>
  <c r="DR196" i="17"/>
  <c r="DR218" i="17"/>
  <c r="DR240" i="17"/>
  <c r="DR262" i="17"/>
  <c r="DR284" i="17"/>
  <c r="DR306" i="17"/>
  <c r="DR328" i="17"/>
  <c r="DR350" i="17"/>
  <c r="DR49" i="17"/>
  <c r="DR93" i="17"/>
  <c r="DR137" i="17"/>
  <c r="DR181" i="17"/>
  <c r="DR225" i="17"/>
  <c r="DR269" i="17"/>
  <c r="DR313" i="17"/>
  <c r="DR357" i="17"/>
  <c r="DR399" i="17"/>
  <c r="DR442" i="17"/>
  <c r="DR484" i="17"/>
  <c r="DR94" i="17"/>
  <c r="DR138" i="17"/>
  <c r="DR182" i="17"/>
  <c r="DR226" i="17"/>
  <c r="DR270" i="17"/>
  <c r="DR314" i="17"/>
  <c r="DR358" i="17"/>
  <c r="DR400" i="17"/>
  <c r="DR443" i="17"/>
  <c r="DR485" i="17"/>
  <c r="DR58" i="17"/>
  <c r="DR102" i="17"/>
  <c r="DR146" i="17"/>
  <c r="DR190" i="17"/>
  <c r="DR234" i="17"/>
  <c r="DR322" i="17"/>
  <c r="DR366" i="17"/>
  <c r="DR401" i="17"/>
  <c r="DR444" i="17"/>
  <c r="DR486" i="17"/>
  <c r="DR15" i="17"/>
  <c r="DR103" i="17"/>
  <c r="DR147" i="17"/>
  <c r="DR191" i="17"/>
  <c r="DR279" i="17"/>
  <c r="DR367" i="17"/>
  <c r="DR445" i="17"/>
  <c r="DR16" i="17"/>
  <c r="DR60" i="17"/>
  <c r="DR104" i="17"/>
  <c r="DR192" i="17"/>
  <c r="DR280" i="17"/>
  <c r="DR324" i="17"/>
  <c r="DR368" i="17"/>
  <c r="DR411" i="17"/>
  <c r="DR488" i="17"/>
  <c r="DR21" i="17"/>
  <c r="DR153" i="17"/>
  <c r="DR197" i="17"/>
  <c r="DR241" i="17"/>
  <c r="DR372" i="17"/>
  <c r="DR412" i="17"/>
  <c r="DR447" i="17"/>
  <c r="DR22" i="17"/>
  <c r="DR154" i="17"/>
  <c r="DR198" i="17"/>
  <c r="DR286" i="17"/>
  <c r="DR330" i="17"/>
  <c r="DR455" i="17"/>
  <c r="DR490" i="17"/>
  <c r="DR23" i="17"/>
  <c r="DR155" i="17"/>
  <c r="DR199" i="17"/>
  <c r="DR287" i="17"/>
  <c r="DR331" i="17"/>
  <c r="DR374" i="17"/>
  <c r="DR456" i="17"/>
  <c r="DR24" i="17"/>
  <c r="DR68" i="17"/>
  <c r="DR200" i="17"/>
  <c r="DR244" i="17"/>
  <c r="DR332" i="17"/>
  <c r="DR375" i="17"/>
  <c r="DR457" i="17"/>
  <c r="DR25" i="17"/>
  <c r="DR113" i="17"/>
  <c r="DR245" i="17"/>
  <c r="DR333" i="17"/>
  <c r="DR419" i="17"/>
  <c r="DR500" i="17"/>
  <c r="DR26" i="17"/>
  <c r="DR202" i="17"/>
  <c r="DR290" i="17"/>
  <c r="DR420" i="17"/>
  <c r="DR50" i="17"/>
  <c r="DR59" i="17"/>
  <c r="DR235" i="17"/>
  <c r="DR402" i="17"/>
  <c r="DR148" i="17"/>
  <c r="DR446" i="17"/>
  <c r="DR65" i="17"/>
  <c r="DR329" i="17"/>
  <c r="DR66" i="17"/>
  <c r="DR242" i="17"/>
  <c r="DR413" i="17"/>
  <c r="DR67" i="17"/>
  <c r="DR243" i="17"/>
  <c r="DR491" i="17"/>
  <c r="DR112" i="17"/>
  <c r="DR288" i="17"/>
  <c r="DR418" i="17"/>
  <c r="DR69" i="17"/>
  <c r="DR201" i="17"/>
  <c r="DR289" i="17"/>
  <c r="DR461" i="17"/>
  <c r="DR114" i="17"/>
  <c r="DR158" i="17"/>
  <c r="DR246" i="17"/>
  <c r="DR377" i="17"/>
  <c r="DR14" i="17"/>
  <c r="DR278" i="17"/>
  <c r="DR323" i="17"/>
  <c r="DR487" i="17"/>
  <c r="DR236" i="17"/>
  <c r="DR109" i="17"/>
  <c r="DR285" i="17"/>
  <c r="DR489" i="17"/>
  <c r="DR110" i="17"/>
  <c r="DR373" i="17"/>
  <c r="DR111" i="17"/>
  <c r="DR417" i="17"/>
  <c r="DR156" i="17"/>
  <c r="DR499" i="17"/>
  <c r="DR157" i="17"/>
  <c r="DR376" i="17"/>
  <c r="DR70" i="17"/>
  <c r="DR334" i="17"/>
  <c r="DR91" i="17"/>
  <c r="DR179" i="17"/>
  <c r="DR267" i="17"/>
  <c r="DR355" i="17"/>
  <c r="DR440" i="17"/>
  <c r="DR268" i="17"/>
  <c r="DR356" i="17"/>
  <c r="DR27" i="17"/>
  <c r="DR115" i="17"/>
  <c r="DR203" i="17"/>
  <c r="DR291" i="17"/>
  <c r="DR462" i="17"/>
  <c r="DR116" i="17"/>
  <c r="DR204" i="17"/>
  <c r="DR379" i="17"/>
  <c r="DR463" i="17"/>
  <c r="DR36" i="17"/>
  <c r="DR212" i="17"/>
  <c r="DR300" i="17"/>
  <c r="DR380" i="17"/>
  <c r="DR37" i="17"/>
  <c r="DR213" i="17"/>
  <c r="DR301" i="17"/>
  <c r="DR388" i="17"/>
  <c r="DR38" i="17"/>
  <c r="DR214" i="17"/>
  <c r="DR389" i="17"/>
  <c r="DR43" i="17"/>
  <c r="DR219" i="17"/>
  <c r="DR390" i="17"/>
  <c r="DR467" i="17"/>
  <c r="DR44" i="17"/>
  <c r="DR220" i="17"/>
  <c r="DR394" i="17"/>
  <c r="DR45" i="17"/>
  <c r="DR133" i="17"/>
  <c r="DR309" i="17"/>
  <c r="DR395" i="17"/>
  <c r="DR46" i="17"/>
  <c r="DR222" i="17"/>
  <c r="DR310" i="17"/>
  <c r="DR396" i="17"/>
  <c r="DR47" i="17"/>
  <c r="DR223" i="17"/>
  <c r="DR311" i="17"/>
  <c r="DR478" i="17"/>
  <c r="DR48" i="17"/>
  <c r="DR224" i="17"/>
  <c r="DR312" i="17"/>
  <c r="DR479" i="17"/>
  <c r="DR71" i="17"/>
  <c r="DR247" i="17"/>
  <c r="DR421" i="17"/>
  <c r="DR72" i="17"/>
  <c r="DR160" i="17"/>
  <c r="DR336" i="17"/>
  <c r="DR422" i="17"/>
  <c r="DR80" i="17"/>
  <c r="DR168" i="17"/>
  <c r="DR344" i="17"/>
  <c r="DR423" i="17"/>
  <c r="DR169" i="17"/>
  <c r="DR345" i="17"/>
  <c r="DR424" i="17"/>
  <c r="DR506" i="17"/>
  <c r="DR82" i="17"/>
  <c r="DR170" i="17"/>
  <c r="DR258" i="17"/>
  <c r="DR425" i="17"/>
  <c r="DR87" i="17"/>
  <c r="DR263" i="17"/>
  <c r="DR351" i="17"/>
  <c r="DR89" i="17"/>
  <c r="DR265" i="17"/>
  <c r="DR353" i="17"/>
  <c r="DR178" i="17"/>
  <c r="DR354" i="17"/>
  <c r="DR92" i="17"/>
  <c r="DR180" i="17"/>
  <c r="DR441" i="17"/>
  <c r="DR378" i="17"/>
  <c r="DR28" i="17"/>
  <c r="DR292" i="17"/>
  <c r="DR124" i="17"/>
  <c r="DR464" i="17"/>
  <c r="DR125" i="17"/>
  <c r="DR465" i="17"/>
  <c r="DR126" i="17"/>
  <c r="DR302" i="17"/>
  <c r="DR466" i="17"/>
  <c r="DR131" i="17"/>
  <c r="DR307" i="17"/>
  <c r="DR132" i="17"/>
  <c r="DR308" i="17"/>
  <c r="DR468" i="17"/>
  <c r="DR221" i="17"/>
  <c r="DR469" i="17"/>
  <c r="DR134" i="17"/>
  <c r="DR477" i="17"/>
  <c r="DR135" i="17"/>
  <c r="DR397" i="17"/>
  <c r="DR136" i="17"/>
  <c r="DR398" i="17"/>
  <c r="DR159" i="17"/>
  <c r="DR335" i="17"/>
  <c r="DR483" i="17"/>
  <c r="DR248" i="17"/>
  <c r="DR501" i="17"/>
  <c r="DR256" i="17"/>
  <c r="DR505" i="17"/>
  <c r="DR81" i="17"/>
  <c r="DR257" i="17"/>
  <c r="DR346" i="17"/>
  <c r="DR175" i="17"/>
  <c r="DR433" i="17"/>
  <c r="DR88" i="17"/>
  <c r="DR176" i="17"/>
  <c r="DR264" i="17"/>
  <c r="DR352" i="17"/>
  <c r="DR434" i="17"/>
  <c r="DR177" i="17"/>
  <c r="DR435" i="17"/>
  <c r="DR90" i="17"/>
  <c r="DR266" i="17"/>
  <c r="DR439" i="17"/>
  <c r="DR11" i="17"/>
  <c r="CQ510" i="17"/>
  <c r="AI510" i="17"/>
  <c r="AH510" i="17"/>
  <c r="AF510" i="17"/>
  <c r="AE510" i="17"/>
  <c r="AI509" i="17"/>
  <c r="AH509" i="17"/>
  <c r="AF509" i="17"/>
  <c r="AE509" i="17"/>
  <c r="CQ508" i="17"/>
  <c r="AI508" i="17"/>
  <c r="AH508" i="17"/>
  <c r="AF508" i="17"/>
  <c r="AE508" i="17"/>
  <c r="AI507" i="17"/>
  <c r="AH507" i="17"/>
  <c r="AF507" i="17"/>
  <c r="AE507" i="17"/>
  <c r="AI506" i="17"/>
  <c r="AH506" i="17"/>
  <c r="AF506" i="17"/>
  <c r="AE506" i="17"/>
  <c r="CQ505" i="17"/>
  <c r="CK505" i="17"/>
  <c r="AI505" i="17"/>
  <c r="AH505" i="17"/>
  <c r="AF505" i="17"/>
  <c r="AE505" i="17"/>
  <c r="AI504" i="17"/>
  <c r="AH504" i="17"/>
  <c r="AF504" i="17"/>
  <c r="AE504" i="17"/>
  <c r="AI503" i="17"/>
  <c r="AH503" i="17"/>
  <c r="AF503" i="17"/>
  <c r="AE503" i="17"/>
  <c r="AI502" i="17"/>
  <c r="AH502" i="17"/>
  <c r="AF502" i="17"/>
  <c r="AE502" i="17"/>
  <c r="AI501" i="17"/>
  <c r="AH501" i="17"/>
  <c r="AF501" i="17"/>
  <c r="AE501" i="17"/>
  <c r="AI500" i="17"/>
  <c r="AH500" i="17"/>
  <c r="AF500" i="17"/>
  <c r="AE500" i="17"/>
  <c r="CQ499" i="17"/>
  <c r="CK499" i="17"/>
  <c r="AI499" i="17"/>
  <c r="AH499" i="17"/>
  <c r="AF499" i="17"/>
  <c r="AE499" i="17"/>
  <c r="CQ498" i="17"/>
  <c r="AI498" i="17"/>
  <c r="AH498" i="17"/>
  <c r="AF498" i="17"/>
  <c r="AE498" i="17"/>
  <c r="AI497" i="17"/>
  <c r="AH497" i="17"/>
  <c r="AF497" i="17"/>
  <c r="AE497" i="17"/>
  <c r="AI496" i="17"/>
  <c r="AH496" i="17"/>
  <c r="AF496" i="17"/>
  <c r="AE496" i="17"/>
  <c r="AI495" i="17"/>
  <c r="AH495" i="17"/>
  <c r="AF495" i="17"/>
  <c r="AE495" i="17"/>
  <c r="CQ494" i="17"/>
  <c r="CK494" i="17"/>
  <c r="AI494" i="17"/>
  <c r="AH494" i="17"/>
  <c r="AF494" i="17"/>
  <c r="AE494" i="17"/>
  <c r="AI493" i="17"/>
  <c r="AH493" i="17"/>
  <c r="AF493" i="17"/>
  <c r="AE493" i="17"/>
  <c r="AI492" i="17"/>
  <c r="AH492" i="17"/>
  <c r="AF492" i="17"/>
  <c r="AE492" i="17"/>
  <c r="AI491" i="17"/>
  <c r="AH491" i="17"/>
  <c r="AF491" i="17"/>
  <c r="AE491" i="17"/>
  <c r="CQ490" i="17"/>
  <c r="CK490" i="17"/>
  <c r="AI490" i="17"/>
  <c r="AH490" i="17"/>
  <c r="AF490" i="17"/>
  <c r="AE490" i="17"/>
  <c r="AI489" i="17"/>
  <c r="AH489" i="17"/>
  <c r="AF489" i="17"/>
  <c r="AE489" i="17"/>
  <c r="AI488" i="17"/>
  <c r="AH488" i="17"/>
  <c r="AF488" i="17"/>
  <c r="AE488" i="17"/>
  <c r="AI487" i="17"/>
  <c r="AH487" i="17"/>
  <c r="AF487" i="17"/>
  <c r="AE487" i="17"/>
  <c r="AI486" i="17"/>
  <c r="AH486" i="17"/>
  <c r="AF486" i="17"/>
  <c r="AE486" i="17"/>
  <c r="CQ485" i="17"/>
  <c r="CK485" i="17"/>
  <c r="AI485" i="17"/>
  <c r="AH485" i="17"/>
  <c r="AF485" i="17"/>
  <c r="AE485" i="17"/>
  <c r="AI484" i="17"/>
  <c r="AH484" i="17"/>
  <c r="AF484" i="17"/>
  <c r="AE484" i="17"/>
  <c r="CK483" i="17"/>
  <c r="AI483" i="17"/>
  <c r="AH483" i="17"/>
  <c r="AF483" i="17"/>
  <c r="AE483" i="17"/>
  <c r="AI482" i="17"/>
  <c r="AH482" i="17"/>
  <c r="AF482" i="17"/>
  <c r="AE482" i="17"/>
  <c r="CQ481" i="17"/>
  <c r="CK481" i="17"/>
  <c r="AI481" i="17"/>
  <c r="AH481" i="17"/>
  <c r="AF481" i="17"/>
  <c r="AE481" i="17"/>
  <c r="AI480" i="17"/>
  <c r="AH480" i="17"/>
  <c r="AF480" i="17"/>
  <c r="AE480" i="17"/>
  <c r="AI479" i="17"/>
  <c r="AH479" i="17"/>
  <c r="AF479" i="17"/>
  <c r="AE479" i="17"/>
  <c r="AI478" i="17"/>
  <c r="AH478" i="17"/>
  <c r="AF478" i="17"/>
  <c r="AE478" i="17"/>
  <c r="CQ477" i="17"/>
  <c r="CK477" i="17"/>
  <c r="AI477" i="17"/>
  <c r="AH477" i="17"/>
  <c r="AF477" i="17"/>
  <c r="AE477" i="17"/>
  <c r="AI476" i="17"/>
  <c r="AH476" i="17"/>
  <c r="AF476" i="17"/>
  <c r="AE476" i="17"/>
  <c r="AI475" i="17"/>
  <c r="AH475" i="17"/>
  <c r="AF475" i="17"/>
  <c r="AE475" i="17"/>
  <c r="AI474" i="17"/>
  <c r="AH474" i="17"/>
  <c r="AF474" i="17"/>
  <c r="AE474" i="17"/>
  <c r="AI473" i="17"/>
  <c r="AH473" i="17"/>
  <c r="AF473" i="17"/>
  <c r="AE473" i="17"/>
  <c r="CQ472" i="17"/>
  <c r="CK472" i="17"/>
  <c r="AI472" i="17"/>
  <c r="AH472" i="17"/>
  <c r="AF472" i="17"/>
  <c r="AE472" i="17"/>
  <c r="CQ471" i="17"/>
  <c r="CK471" i="17"/>
  <c r="AI471" i="17"/>
  <c r="AH471" i="17"/>
  <c r="AF471" i="17"/>
  <c r="AE471" i="17"/>
  <c r="CQ470" i="17"/>
  <c r="CK470" i="17"/>
  <c r="AI470" i="17"/>
  <c r="AH470" i="17"/>
  <c r="AF470" i="17"/>
  <c r="AE470" i="17"/>
  <c r="AI469" i="17"/>
  <c r="AH469" i="17"/>
  <c r="AF469" i="17"/>
  <c r="AE469" i="17"/>
  <c r="AI468" i="17"/>
  <c r="AH468" i="17"/>
  <c r="AF468" i="17"/>
  <c r="AE468" i="17"/>
  <c r="CQ467" i="17"/>
  <c r="CK467" i="17"/>
  <c r="AI467" i="17"/>
  <c r="AH467" i="17"/>
  <c r="AF467" i="17"/>
  <c r="AE467" i="17"/>
  <c r="AI466" i="17"/>
  <c r="AH466" i="17"/>
  <c r="AF466" i="17"/>
  <c r="AE466" i="17"/>
  <c r="AI465" i="17"/>
  <c r="AH465" i="17"/>
  <c r="AF465" i="17"/>
  <c r="AE465" i="17"/>
  <c r="CQ464" i="17"/>
  <c r="AI464" i="17"/>
  <c r="AH464" i="17"/>
  <c r="AF464" i="17"/>
  <c r="AE464" i="17"/>
  <c r="AI463" i="17"/>
  <c r="AH463" i="17"/>
  <c r="AF463" i="17"/>
  <c r="AE463" i="17"/>
  <c r="AI462" i="17"/>
  <c r="AH462" i="17"/>
  <c r="AF462" i="17"/>
  <c r="AE462" i="17"/>
  <c r="AI461" i="17"/>
  <c r="AH461" i="17"/>
  <c r="AF461" i="17"/>
  <c r="AE461" i="17"/>
  <c r="CQ460" i="17"/>
  <c r="CK460" i="17"/>
  <c r="AI460" i="17"/>
  <c r="AH460" i="17"/>
  <c r="AF460" i="17"/>
  <c r="AE460" i="17"/>
  <c r="CQ459" i="17"/>
  <c r="AI459" i="17"/>
  <c r="AH459" i="17"/>
  <c r="AF459" i="17"/>
  <c r="AE459" i="17"/>
  <c r="CK458" i="17"/>
  <c r="AI458" i="17"/>
  <c r="AH458" i="17"/>
  <c r="AF458" i="17"/>
  <c r="AE458" i="17"/>
  <c r="AI457" i="17"/>
  <c r="AH457" i="17"/>
  <c r="AF457" i="17"/>
  <c r="AE457" i="17"/>
  <c r="CK456" i="17"/>
  <c r="AI456" i="17"/>
  <c r="AH456" i="17"/>
  <c r="AF456" i="17"/>
  <c r="AE456" i="17"/>
  <c r="AI455" i="17"/>
  <c r="AH455" i="17"/>
  <c r="AF455" i="17"/>
  <c r="AE455" i="17"/>
  <c r="CQ454" i="17"/>
  <c r="CK454" i="17"/>
  <c r="AI454" i="17"/>
  <c r="AH454" i="17"/>
  <c r="AF454" i="17"/>
  <c r="AE454" i="17"/>
  <c r="CQ453" i="17"/>
  <c r="CK453" i="17"/>
  <c r="AI453" i="17"/>
  <c r="AH453" i="17"/>
  <c r="AF453" i="17"/>
  <c r="AE453" i="17"/>
  <c r="AI452" i="17"/>
  <c r="AH452" i="17"/>
  <c r="AF452" i="17"/>
  <c r="AE452" i="17"/>
  <c r="AI451" i="17"/>
  <c r="AH451" i="17"/>
  <c r="AF451" i="17"/>
  <c r="AE451" i="17"/>
  <c r="AI450" i="17"/>
  <c r="AH450" i="17"/>
  <c r="AF450" i="17"/>
  <c r="AE450" i="17"/>
  <c r="AI449" i="17"/>
  <c r="AH449" i="17"/>
  <c r="AF449" i="17"/>
  <c r="AE449" i="17"/>
  <c r="CQ448" i="17"/>
  <c r="CK448" i="17"/>
  <c r="AI448" i="17"/>
  <c r="AH448" i="17"/>
  <c r="AF448" i="17"/>
  <c r="AE448" i="17"/>
  <c r="AI447" i="17"/>
  <c r="AH447" i="17"/>
  <c r="AF447" i="17"/>
  <c r="AE447" i="17"/>
  <c r="AI446" i="17"/>
  <c r="AH446" i="17"/>
  <c r="AF446" i="17"/>
  <c r="AE446" i="17"/>
  <c r="CQ445" i="17"/>
  <c r="CK445" i="17"/>
  <c r="AI445" i="17"/>
  <c r="AH445" i="17"/>
  <c r="AF445" i="17"/>
  <c r="AE445" i="17"/>
  <c r="CQ444" i="17"/>
  <c r="AI444" i="17"/>
  <c r="AH444" i="17"/>
  <c r="AF444" i="17"/>
  <c r="AE444" i="17"/>
  <c r="AI443" i="17"/>
  <c r="AH443" i="17"/>
  <c r="AF443" i="17"/>
  <c r="AE443" i="17"/>
  <c r="AI442" i="17"/>
  <c r="AH442" i="17"/>
  <c r="AF442" i="17"/>
  <c r="AE442" i="17"/>
  <c r="AI441" i="17"/>
  <c r="AH441" i="17"/>
  <c r="AF441" i="17"/>
  <c r="AE441" i="17"/>
  <c r="AI440" i="17"/>
  <c r="AH440" i="17"/>
  <c r="AF440" i="17"/>
  <c r="AE440" i="17"/>
  <c r="AI439" i="17"/>
  <c r="AH439" i="17"/>
  <c r="AF439" i="17"/>
  <c r="AE439" i="17"/>
  <c r="AI438" i="17"/>
  <c r="AH438" i="17"/>
  <c r="AF438" i="17"/>
  <c r="AE438" i="17"/>
  <c r="AI437" i="17"/>
  <c r="AH437" i="17"/>
  <c r="AF437" i="17"/>
  <c r="AE437" i="17"/>
  <c r="CK436" i="17"/>
  <c r="AI436" i="17"/>
  <c r="AH436" i="17"/>
  <c r="AF436" i="17"/>
  <c r="AE436" i="17"/>
  <c r="AI435" i="17"/>
  <c r="AH435" i="17"/>
  <c r="AF435" i="17"/>
  <c r="AE435" i="17"/>
  <c r="CQ434" i="17"/>
  <c r="AI434" i="17"/>
  <c r="AH434" i="17"/>
  <c r="AF434" i="17"/>
  <c r="AE434" i="17"/>
  <c r="AI433" i="17"/>
  <c r="AH433" i="17"/>
  <c r="AF433" i="17"/>
  <c r="AE433" i="17"/>
  <c r="CK432" i="17"/>
  <c r="AI432" i="17"/>
  <c r="AH432" i="17"/>
  <c r="AF432" i="17"/>
  <c r="AE432" i="17"/>
  <c r="CQ431" i="17"/>
  <c r="CK431" i="17"/>
  <c r="AI431" i="17"/>
  <c r="AH431" i="17"/>
  <c r="AF431" i="17"/>
  <c r="AE431" i="17"/>
  <c r="AI430" i="17"/>
  <c r="AH430" i="17"/>
  <c r="AF430" i="17"/>
  <c r="AE430" i="17"/>
  <c r="AI429" i="17"/>
  <c r="AH429" i="17"/>
  <c r="AF429" i="17"/>
  <c r="AE429" i="17"/>
  <c r="CQ428" i="17"/>
  <c r="CK428" i="17"/>
  <c r="AI428" i="17"/>
  <c r="AH428" i="17"/>
  <c r="AF428" i="17"/>
  <c r="AE428" i="17"/>
  <c r="AI427" i="17"/>
  <c r="AH427" i="17"/>
  <c r="AF427" i="17"/>
  <c r="AE427" i="17"/>
  <c r="AI426" i="17"/>
  <c r="AH426" i="17"/>
  <c r="AF426" i="17"/>
  <c r="AE426" i="17"/>
  <c r="CQ425" i="17"/>
  <c r="AI425" i="17"/>
  <c r="AH425" i="17"/>
  <c r="AF425" i="17"/>
  <c r="AE425" i="17"/>
  <c r="CQ424" i="17"/>
  <c r="CK424" i="17"/>
  <c r="AI424" i="17"/>
  <c r="AH424" i="17"/>
  <c r="AF424" i="17"/>
  <c r="AE424" i="17"/>
  <c r="CQ423" i="17"/>
  <c r="CK423" i="17"/>
  <c r="AI423" i="17"/>
  <c r="AH423" i="17"/>
  <c r="AF423" i="17"/>
  <c r="AE423" i="17"/>
  <c r="AI422" i="17"/>
  <c r="AH422" i="17"/>
  <c r="AF422" i="17"/>
  <c r="AE422" i="17"/>
  <c r="AI421" i="17"/>
  <c r="AH421" i="17"/>
  <c r="AF421" i="17"/>
  <c r="AE421" i="17"/>
  <c r="CQ420" i="17"/>
  <c r="CK420" i="17"/>
  <c r="AI420" i="17"/>
  <c r="AH420" i="17"/>
  <c r="AF420" i="17"/>
  <c r="AE420" i="17"/>
  <c r="AI419" i="17"/>
  <c r="AH419" i="17"/>
  <c r="AF419" i="17"/>
  <c r="AE419" i="17"/>
  <c r="AI418" i="17"/>
  <c r="AH418" i="17"/>
  <c r="AF418" i="17"/>
  <c r="AE418" i="17"/>
  <c r="AI417" i="17"/>
  <c r="AH417" i="17"/>
  <c r="AF417" i="17"/>
  <c r="AE417" i="17"/>
  <c r="AI416" i="17"/>
  <c r="AH416" i="17"/>
  <c r="AF416" i="17"/>
  <c r="AE416" i="17"/>
  <c r="CQ415" i="17"/>
  <c r="CK415" i="17"/>
  <c r="AI415" i="17"/>
  <c r="AH415" i="17"/>
  <c r="AF415" i="17"/>
  <c r="AE415" i="17"/>
  <c r="CQ414" i="17"/>
  <c r="CK414" i="17"/>
  <c r="AI414" i="17"/>
  <c r="AH414" i="17"/>
  <c r="AF414" i="17"/>
  <c r="AE414" i="17"/>
  <c r="CQ413" i="17"/>
  <c r="CK413" i="17"/>
  <c r="AI413" i="17"/>
  <c r="AH413" i="17"/>
  <c r="AF413" i="17"/>
  <c r="AE413" i="17"/>
  <c r="AI412" i="17"/>
  <c r="AH412" i="17"/>
  <c r="AF412" i="17"/>
  <c r="AE412" i="17"/>
  <c r="CQ411" i="17"/>
  <c r="CK411" i="17"/>
  <c r="AI411" i="17"/>
  <c r="AH411" i="17"/>
  <c r="AF411" i="17"/>
  <c r="AE411" i="17"/>
  <c r="AI410" i="17"/>
  <c r="AH410" i="17"/>
  <c r="AF410" i="17"/>
  <c r="AE410" i="17"/>
  <c r="CQ409" i="17"/>
  <c r="CK409" i="17"/>
  <c r="AI409" i="17"/>
  <c r="AH409" i="17"/>
  <c r="AF409" i="17"/>
  <c r="AE409" i="17"/>
  <c r="CK408" i="17"/>
  <c r="AI408" i="17"/>
  <c r="AH408" i="17"/>
  <c r="AF408" i="17"/>
  <c r="AE408" i="17"/>
  <c r="CQ407" i="17"/>
  <c r="CK407" i="17"/>
  <c r="AI407" i="17"/>
  <c r="AH407" i="17"/>
  <c r="AF407" i="17"/>
  <c r="AE407" i="17"/>
  <c r="AI406" i="17"/>
  <c r="AH406" i="17"/>
  <c r="AF406" i="17"/>
  <c r="AE406" i="17"/>
  <c r="AI405" i="17"/>
  <c r="AH405" i="17"/>
  <c r="AF405" i="17"/>
  <c r="AE405" i="17"/>
  <c r="CQ404" i="17"/>
  <c r="CK404" i="17"/>
  <c r="AI404" i="17"/>
  <c r="AH404" i="17"/>
  <c r="AF404" i="17"/>
  <c r="AE404" i="17"/>
  <c r="AI403" i="17"/>
  <c r="AH403" i="17"/>
  <c r="AF403" i="17"/>
  <c r="AE403" i="17"/>
  <c r="CQ402" i="17"/>
  <c r="CK402" i="17"/>
  <c r="AI402" i="17"/>
  <c r="AH402" i="17"/>
  <c r="AF402" i="17"/>
  <c r="AE402" i="17"/>
  <c r="AI401" i="17"/>
  <c r="AH401" i="17"/>
  <c r="AF401" i="17"/>
  <c r="AE401" i="17"/>
  <c r="AI400" i="17"/>
  <c r="AH400" i="17"/>
  <c r="AF400" i="17"/>
  <c r="AE400" i="17"/>
  <c r="AI399" i="17"/>
  <c r="AH399" i="17"/>
  <c r="AF399" i="17"/>
  <c r="AE399" i="17"/>
  <c r="AI398" i="17"/>
  <c r="AH398" i="17"/>
  <c r="AF398" i="17"/>
  <c r="AE398" i="17"/>
  <c r="AI397" i="17"/>
  <c r="AH397" i="17"/>
  <c r="AF397" i="17"/>
  <c r="AE397" i="17"/>
  <c r="AI396" i="17"/>
  <c r="AH396" i="17"/>
  <c r="AF396" i="17"/>
  <c r="AE396" i="17"/>
  <c r="AI395" i="17"/>
  <c r="AH395" i="17"/>
  <c r="AF395" i="17"/>
  <c r="AE395" i="17"/>
  <c r="CQ394" i="17"/>
  <c r="CK394" i="17"/>
  <c r="AI394" i="17"/>
  <c r="AH394" i="17"/>
  <c r="AF394" i="17"/>
  <c r="AE394" i="17"/>
  <c r="AI393" i="17"/>
  <c r="AH393" i="17"/>
  <c r="AF393" i="17"/>
  <c r="AE393" i="17"/>
  <c r="CQ392" i="17"/>
  <c r="CK392" i="17"/>
  <c r="AI392" i="17"/>
  <c r="AH392" i="17"/>
  <c r="AF392" i="17"/>
  <c r="AE392" i="17"/>
  <c r="CQ391" i="17"/>
  <c r="CK391" i="17"/>
  <c r="AI391" i="17"/>
  <c r="AH391" i="17"/>
  <c r="AF391" i="17"/>
  <c r="AE391" i="17"/>
  <c r="CQ390" i="17"/>
  <c r="CK390" i="17"/>
  <c r="AI390" i="17"/>
  <c r="AH390" i="17"/>
  <c r="AF390" i="17"/>
  <c r="AE390" i="17"/>
  <c r="CQ389" i="17"/>
  <c r="CK389" i="17"/>
  <c r="AI389" i="17"/>
  <c r="AH389" i="17"/>
  <c r="AF389" i="17"/>
  <c r="AE389" i="17"/>
  <c r="CQ388" i="17"/>
  <c r="CK388" i="17"/>
  <c r="AI388" i="17"/>
  <c r="AH388" i="17"/>
  <c r="AF388" i="17"/>
  <c r="AE388" i="17"/>
  <c r="AI387" i="17"/>
  <c r="AH387" i="17"/>
  <c r="AF387" i="17"/>
  <c r="AE387" i="17"/>
  <c r="CK386" i="17"/>
  <c r="AI386" i="17"/>
  <c r="AH386" i="17"/>
  <c r="AF386" i="17"/>
  <c r="AE386" i="17"/>
  <c r="CQ385" i="17"/>
  <c r="CK385" i="17"/>
  <c r="AI385" i="17"/>
  <c r="AH385" i="17"/>
  <c r="AF385" i="17"/>
  <c r="AE385" i="17"/>
  <c r="AI384" i="17"/>
  <c r="AH384" i="17"/>
  <c r="AF384" i="17"/>
  <c r="AE384" i="17"/>
  <c r="AI383" i="17"/>
  <c r="AH383" i="17"/>
  <c r="AF383" i="17"/>
  <c r="AE383" i="17"/>
  <c r="CQ382" i="17"/>
  <c r="CK382" i="17"/>
  <c r="AI382" i="17"/>
  <c r="AH382" i="17"/>
  <c r="AF382" i="17"/>
  <c r="AE382" i="17"/>
  <c r="CQ381" i="17"/>
  <c r="CK381" i="17"/>
  <c r="AI381" i="17"/>
  <c r="AH381" i="17"/>
  <c r="AF381" i="17"/>
  <c r="AE381" i="17"/>
  <c r="AI380" i="17"/>
  <c r="AH380" i="17"/>
  <c r="AF380" i="17"/>
  <c r="AE380" i="17"/>
  <c r="AI379" i="17"/>
  <c r="AH379" i="17"/>
  <c r="AF379" i="17"/>
  <c r="AE379" i="17"/>
  <c r="AI378" i="17"/>
  <c r="AH378" i="17"/>
  <c r="AF378" i="17"/>
  <c r="AE378" i="17"/>
  <c r="CQ377" i="17"/>
  <c r="CK377" i="17"/>
  <c r="AI377" i="17"/>
  <c r="AH377" i="17"/>
  <c r="AF377" i="17"/>
  <c r="AE377" i="17"/>
  <c r="CQ376" i="17"/>
  <c r="CK376" i="17"/>
  <c r="AI376" i="17"/>
  <c r="AH376" i="17"/>
  <c r="AF376" i="17"/>
  <c r="AE376" i="17"/>
  <c r="CQ375" i="17"/>
  <c r="AI375" i="17"/>
  <c r="AH375" i="17"/>
  <c r="AF375" i="17"/>
  <c r="AE375" i="17"/>
  <c r="CQ374" i="17"/>
  <c r="AI374" i="17"/>
  <c r="AH374" i="17"/>
  <c r="AF374" i="17"/>
  <c r="AE374" i="17"/>
  <c r="CK373" i="17"/>
  <c r="AI373" i="17"/>
  <c r="AH373" i="17"/>
  <c r="AF373" i="17"/>
  <c r="AE373" i="17"/>
  <c r="AI372" i="17"/>
  <c r="AH372" i="17"/>
  <c r="AF372" i="17"/>
  <c r="AE372" i="17"/>
  <c r="AI371" i="17"/>
  <c r="AH371" i="17"/>
  <c r="AF371" i="17"/>
  <c r="AE371" i="17"/>
  <c r="AI370" i="17"/>
  <c r="AH370" i="17"/>
  <c r="AF370" i="17"/>
  <c r="AE370" i="17"/>
  <c r="CQ369" i="17"/>
  <c r="CK369" i="17"/>
  <c r="AI369" i="17"/>
  <c r="AH369" i="17"/>
  <c r="AF369" i="17"/>
  <c r="AE369" i="17"/>
  <c r="CQ368" i="17"/>
  <c r="CK368" i="17"/>
  <c r="AI368" i="17"/>
  <c r="AH368" i="17"/>
  <c r="AF368" i="17"/>
  <c r="AE368" i="17"/>
  <c r="CQ367" i="17"/>
  <c r="CK367" i="17"/>
  <c r="AI367" i="17"/>
  <c r="AH367" i="17"/>
  <c r="AF367" i="17"/>
  <c r="AE367" i="17"/>
  <c r="CQ366" i="17"/>
  <c r="CK366" i="17"/>
  <c r="AI366" i="17"/>
  <c r="AH366" i="17"/>
  <c r="AF366" i="17"/>
  <c r="AE366" i="17"/>
  <c r="CQ365" i="17"/>
  <c r="CK365" i="17"/>
  <c r="AI365" i="17"/>
  <c r="AH365" i="17"/>
  <c r="AF365" i="17"/>
  <c r="AE365" i="17"/>
  <c r="AI364" i="17"/>
  <c r="AH364" i="17"/>
  <c r="AF364" i="17"/>
  <c r="AE364" i="17"/>
  <c r="AI363" i="17"/>
  <c r="AH363" i="17"/>
  <c r="AF363" i="17"/>
  <c r="AE363" i="17"/>
  <c r="CQ362" i="17"/>
  <c r="CK362" i="17"/>
  <c r="AI362" i="17"/>
  <c r="AH362" i="17"/>
  <c r="AF362" i="17"/>
  <c r="AE362" i="17"/>
  <c r="AI361" i="17"/>
  <c r="AH361" i="17"/>
  <c r="AF361" i="17"/>
  <c r="AE361" i="17"/>
  <c r="AI360" i="17"/>
  <c r="AH360" i="17"/>
  <c r="AF360" i="17"/>
  <c r="AE360" i="17"/>
  <c r="CK359" i="17"/>
  <c r="AI359" i="17"/>
  <c r="AH359" i="17"/>
  <c r="AF359" i="17"/>
  <c r="AE359" i="17"/>
  <c r="CQ358" i="17"/>
  <c r="AI358" i="17"/>
  <c r="AH358" i="17"/>
  <c r="AF358" i="17"/>
  <c r="AE358" i="17"/>
  <c r="CK357" i="17"/>
  <c r="AI357" i="17"/>
  <c r="AH357" i="17"/>
  <c r="AF357" i="17"/>
  <c r="AE357" i="17"/>
  <c r="AI356" i="17"/>
  <c r="AH356" i="17"/>
  <c r="AF356" i="17"/>
  <c r="AE356" i="17"/>
  <c r="CQ355" i="17"/>
  <c r="CK355" i="17"/>
  <c r="AI355" i="17"/>
  <c r="AH355" i="17"/>
  <c r="AF355" i="17"/>
  <c r="AE355" i="17"/>
  <c r="CQ354" i="17"/>
  <c r="CK354" i="17"/>
  <c r="AI354" i="17"/>
  <c r="AH354" i="17"/>
  <c r="AF354" i="17"/>
  <c r="AE354" i="17"/>
  <c r="AI353" i="17"/>
  <c r="AH353" i="17"/>
  <c r="AF353" i="17"/>
  <c r="AE353" i="17"/>
  <c r="CQ352" i="17"/>
  <c r="CK352" i="17"/>
  <c r="AI352" i="17"/>
  <c r="AH352" i="17"/>
  <c r="AF352" i="17"/>
  <c r="AE352" i="17"/>
  <c r="CQ351" i="17"/>
  <c r="CK351" i="17"/>
  <c r="AI351" i="17"/>
  <c r="AH351" i="17"/>
  <c r="AF351" i="17"/>
  <c r="AE351" i="17"/>
  <c r="AI350" i="17"/>
  <c r="AH350" i="17"/>
  <c r="AF350" i="17"/>
  <c r="AE350" i="17"/>
  <c r="AI349" i="17"/>
  <c r="AH349" i="17"/>
  <c r="AF349" i="17"/>
  <c r="AE349" i="17"/>
  <c r="AI348" i="17"/>
  <c r="AH348" i="17"/>
  <c r="AF348" i="17"/>
  <c r="AE348" i="17"/>
  <c r="CQ347" i="17"/>
  <c r="CK347" i="17"/>
  <c r="AI347" i="17"/>
  <c r="AH347" i="17"/>
  <c r="AF347" i="17"/>
  <c r="AE347" i="17"/>
  <c r="CQ346" i="17"/>
  <c r="CK346" i="17"/>
  <c r="AI346" i="17"/>
  <c r="AH346" i="17"/>
  <c r="AF346" i="17"/>
  <c r="AE346" i="17"/>
  <c r="AI345" i="17"/>
  <c r="AH345" i="17"/>
  <c r="AF345" i="17"/>
  <c r="AE345" i="17"/>
  <c r="AI344" i="17"/>
  <c r="AH344" i="17"/>
  <c r="AF344" i="17"/>
  <c r="AE344" i="17"/>
  <c r="CQ343" i="17"/>
  <c r="AI343" i="17"/>
  <c r="AH343" i="17"/>
  <c r="AF343" i="17"/>
  <c r="AE343" i="17"/>
  <c r="CQ342" i="17"/>
  <c r="CK342" i="17"/>
  <c r="AI342" i="17"/>
  <c r="AH342" i="17"/>
  <c r="AF342" i="17"/>
  <c r="AE342" i="17"/>
  <c r="CQ341" i="17"/>
  <c r="CK341" i="17"/>
  <c r="AI341" i="17"/>
  <c r="AH341" i="17"/>
  <c r="AF341" i="17"/>
  <c r="AE341" i="17"/>
  <c r="CQ340" i="17"/>
  <c r="CK340" i="17"/>
  <c r="AI340" i="17"/>
  <c r="AH340" i="17"/>
  <c r="AF340" i="17"/>
  <c r="AE340" i="17"/>
  <c r="CQ339" i="17"/>
  <c r="CK339" i="17"/>
  <c r="AI339" i="17"/>
  <c r="AH339" i="17"/>
  <c r="AF339" i="17"/>
  <c r="AE339" i="17"/>
  <c r="CK338" i="17"/>
  <c r="AI338" i="17"/>
  <c r="AH338" i="17"/>
  <c r="AF338" i="17"/>
  <c r="AE338" i="17"/>
  <c r="CQ337" i="17"/>
  <c r="CK337" i="17"/>
  <c r="AI337" i="17"/>
  <c r="AH337" i="17"/>
  <c r="AF337" i="17"/>
  <c r="AE337" i="17"/>
  <c r="AI336" i="17"/>
  <c r="AH336" i="17"/>
  <c r="AF336" i="17"/>
  <c r="AE336" i="17"/>
  <c r="CQ335" i="17"/>
  <c r="CK335" i="17"/>
  <c r="AI335" i="17"/>
  <c r="AH335" i="17"/>
  <c r="AF335" i="17"/>
  <c r="AE335" i="17"/>
  <c r="CK334" i="17"/>
  <c r="AI334" i="17"/>
  <c r="AH334" i="17"/>
  <c r="AF334" i="17"/>
  <c r="AE334" i="17"/>
  <c r="AI333" i="17"/>
  <c r="AH333" i="17"/>
  <c r="AF333" i="17"/>
  <c r="AE333" i="17"/>
  <c r="AI332" i="17"/>
  <c r="AH332" i="17"/>
  <c r="AF332" i="17"/>
  <c r="AE332" i="17"/>
  <c r="AI331" i="17"/>
  <c r="AH331" i="17"/>
  <c r="AF331" i="17"/>
  <c r="AE331" i="17"/>
  <c r="CQ330" i="17"/>
  <c r="CK330" i="17"/>
  <c r="AI330" i="17"/>
  <c r="AH330" i="17"/>
  <c r="AF330" i="17"/>
  <c r="AE330" i="17"/>
  <c r="CQ329" i="17"/>
  <c r="CK329" i="17"/>
  <c r="AI329" i="17"/>
  <c r="AH329" i="17"/>
  <c r="AF329" i="17"/>
  <c r="AE329" i="17"/>
  <c r="CQ328" i="17"/>
  <c r="CK328" i="17"/>
  <c r="AI328" i="17"/>
  <c r="AH328" i="17"/>
  <c r="AF328" i="17"/>
  <c r="AE328" i="17"/>
  <c r="CQ327" i="17"/>
  <c r="CK327" i="17"/>
  <c r="AI327" i="17"/>
  <c r="AH327" i="17"/>
  <c r="AF327" i="17"/>
  <c r="AE327" i="17"/>
  <c r="CQ326" i="17"/>
  <c r="AI326" i="17"/>
  <c r="AH326" i="17"/>
  <c r="AF326" i="17"/>
  <c r="AE326" i="17"/>
  <c r="CQ325" i="17"/>
  <c r="CK325" i="17"/>
  <c r="AI325" i="17"/>
  <c r="AH325" i="17"/>
  <c r="AF325" i="17"/>
  <c r="AE325" i="17"/>
  <c r="AI324" i="17"/>
  <c r="AH324" i="17"/>
  <c r="AF324" i="17"/>
  <c r="AE324" i="17"/>
  <c r="AI323" i="17"/>
  <c r="AH323" i="17"/>
  <c r="AF323" i="17"/>
  <c r="AE323" i="17"/>
  <c r="CQ322" i="17"/>
  <c r="CK322" i="17"/>
  <c r="AI322" i="17"/>
  <c r="AH322" i="17"/>
  <c r="AF322" i="17"/>
  <c r="AE322" i="17"/>
  <c r="AI321" i="17"/>
  <c r="AH321" i="17"/>
  <c r="AF321" i="17"/>
  <c r="AE321" i="17"/>
  <c r="CQ320" i="17"/>
  <c r="CK320" i="17"/>
  <c r="AI320" i="17"/>
  <c r="AH320" i="17"/>
  <c r="AF320" i="17"/>
  <c r="AE320" i="17"/>
  <c r="CQ319" i="17"/>
  <c r="CK319" i="17"/>
  <c r="AI319" i="17"/>
  <c r="AH319" i="17"/>
  <c r="AF319" i="17"/>
  <c r="AE319" i="17"/>
  <c r="AI318" i="17"/>
  <c r="AH318" i="17"/>
  <c r="AF318" i="17"/>
  <c r="AE318" i="17"/>
  <c r="AI317" i="17"/>
  <c r="AH317" i="17"/>
  <c r="AF317" i="17"/>
  <c r="AE317" i="17"/>
  <c r="AI316" i="17"/>
  <c r="AH316" i="17"/>
  <c r="AF316" i="17"/>
  <c r="AE316" i="17"/>
  <c r="CQ315" i="17"/>
  <c r="CK315" i="17"/>
  <c r="AI315" i="17"/>
  <c r="AH315" i="17"/>
  <c r="AF315" i="17"/>
  <c r="AE315" i="17"/>
  <c r="CQ314" i="17"/>
  <c r="AI314" i="17"/>
  <c r="AH314" i="17"/>
  <c r="AF314" i="17"/>
  <c r="AE314" i="17"/>
  <c r="AI313" i="17"/>
  <c r="AH313" i="17"/>
  <c r="AF313" i="17"/>
  <c r="AE313" i="17"/>
  <c r="AI312" i="17"/>
  <c r="AH312" i="17"/>
  <c r="AF312" i="17"/>
  <c r="AE312" i="17"/>
  <c r="AI311" i="17"/>
  <c r="AH311" i="17"/>
  <c r="AF311" i="17"/>
  <c r="AE311" i="17"/>
  <c r="CK310" i="17"/>
  <c r="AI310" i="17"/>
  <c r="AH310" i="17"/>
  <c r="AF310" i="17"/>
  <c r="AE310" i="17"/>
  <c r="AI309" i="17"/>
  <c r="AH309" i="17"/>
  <c r="AF309" i="17"/>
  <c r="AE309" i="17"/>
  <c r="AI308" i="17"/>
  <c r="AH308" i="17"/>
  <c r="AF308" i="17"/>
  <c r="AE308" i="17"/>
  <c r="AI307" i="17"/>
  <c r="AH307" i="17"/>
  <c r="AF307" i="17"/>
  <c r="AE307" i="17"/>
  <c r="CQ306" i="17"/>
  <c r="CK306" i="17"/>
  <c r="AI306" i="17"/>
  <c r="AH306" i="17"/>
  <c r="AF306" i="17"/>
  <c r="AE306" i="17"/>
  <c r="CQ305" i="17"/>
  <c r="CK305" i="17"/>
  <c r="AI305" i="17"/>
  <c r="AH305" i="17"/>
  <c r="AF305" i="17"/>
  <c r="AE305" i="17"/>
  <c r="CQ304" i="17"/>
  <c r="CK304" i="17"/>
  <c r="AI304" i="17"/>
  <c r="AH304" i="17"/>
  <c r="AF304" i="17"/>
  <c r="AE304" i="17"/>
  <c r="CQ303" i="17"/>
  <c r="AI303" i="17"/>
  <c r="AH303" i="17"/>
  <c r="AF303" i="17"/>
  <c r="AE303" i="17"/>
  <c r="CQ302" i="17"/>
  <c r="CK302" i="17"/>
  <c r="AI302" i="17"/>
  <c r="AH302" i="17"/>
  <c r="AF302" i="17"/>
  <c r="AE302" i="17"/>
  <c r="CQ301" i="17"/>
  <c r="CK301" i="17"/>
  <c r="AI301" i="17"/>
  <c r="AH301" i="17"/>
  <c r="AF301" i="17"/>
  <c r="AE301" i="17"/>
  <c r="AI300" i="17"/>
  <c r="AH300" i="17"/>
  <c r="AF300" i="17"/>
  <c r="AE300" i="17"/>
  <c r="CQ299" i="17"/>
  <c r="CK299" i="17"/>
  <c r="AI299" i="17"/>
  <c r="AH299" i="17"/>
  <c r="AF299" i="17"/>
  <c r="AE299" i="17"/>
  <c r="CQ298" i="17"/>
  <c r="CK298" i="17"/>
  <c r="AI298" i="17"/>
  <c r="AH298" i="17"/>
  <c r="AF298" i="17"/>
  <c r="AE298" i="17"/>
  <c r="CQ297" i="17"/>
  <c r="CK297" i="17"/>
  <c r="AI297" i="17"/>
  <c r="AH297" i="17"/>
  <c r="AF297" i="17"/>
  <c r="AE297" i="17"/>
  <c r="CQ296" i="17"/>
  <c r="AI296" i="17"/>
  <c r="AH296" i="17"/>
  <c r="AF296" i="17"/>
  <c r="AE296" i="17"/>
  <c r="CQ295" i="17"/>
  <c r="CK295" i="17"/>
  <c r="AI295" i="17"/>
  <c r="AH295" i="17"/>
  <c r="AF295" i="17"/>
  <c r="AE295" i="17"/>
  <c r="AI294" i="17"/>
  <c r="AH294" i="17"/>
  <c r="AF294" i="17"/>
  <c r="AE294" i="17"/>
  <c r="CQ293" i="17"/>
  <c r="CK293" i="17"/>
  <c r="AI293" i="17"/>
  <c r="AH293" i="17"/>
  <c r="AF293" i="17"/>
  <c r="AE293" i="17"/>
  <c r="CQ292" i="17"/>
  <c r="CK292" i="17"/>
  <c r="AI292" i="17"/>
  <c r="AH292" i="17"/>
  <c r="AF292" i="17"/>
  <c r="AE292" i="17"/>
  <c r="AI291" i="17"/>
  <c r="AH291" i="17"/>
  <c r="AF291" i="17"/>
  <c r="AE291" i="17"/>
  <c r="AI290" i="17"/>
  <c r="AH290" i="17"/>
  <c r="AF290" i="17"/>
  <c r="AE290" i="17"/>
  <c r="CQ289" i="17"/>
  <c r="CK289" i="17"/>
  <c r="AI289" i="17"/>
  <c r="AH289" i="17"/>
  <c r="AF289" i="17"/>
  <c r="AE289" i="17"/>
  <c r="CQ288" i="17"/>
  <c r="AI288" i="17"/>
  <c r="AH288" i="17"/>
  <c r="AF288" i="17"/>
  <c r="AE288" i="17"/>
  <c r="AI287" i="17"/>
  <c r="AH287" i="17"/>
  <c r="AF287" i="17"/>
  <c r="AE287" i="17"/>
  <c r="CQ286" i="17"/>
  <c r="AI286" i="17"/>
  <c r="AH286" i="17"/>
  <c r="AF286" i="17"/>
  <c r="AE286" i="17"/>
  <c r="CQ285" i="17"/>
  <c r="CK285" i="17"/>
  <c r="AI285" i="17"/>
  <c r="AH285" i="17"/>
  <c r="AF285" i="17"/>
  <c r="AE285" i="17"/>
  <c r="CQ284" i="17"/>
  <c r="CK284" i="17"/>
  <c r="AI284" i="17"/>
  <c r="AH284" i="17"/>
  <c r="AF284" i="17"/>
  <c r="AE284" i="17"/>
  <c r="AI283" i="17"/>
  <c r="AH283" i="17"/>
  <c r="AF283" i="17"/>
  <c r="AE283" i="17"/>
  <c r="AI282" i="17"/>
  <c r="AH282" i="17"/>
  <c r="AF282" i="17"/>
  <c r="AE282" i="17"/>
  <c r="CQ281" i="17"/>
  <c r="CK281" i="17"/>
  <c r="AI281" i="17"/>
  <c r="AH281" i="17"/>
  <c r="AF281" i="17"/>
  <c r="AE281" i="17"/>
  <c r="AI280" i="17"/>
  <c r="AH280" i="17"/>
  <c r="AF280" i="17"/>
  <c r="AE280" i="17"/>
  <c r="AI279" i="17"/>
  <c r="AH279" i="17"/>
  <c r="AF279" i="17"/>
  <c r="AE279" i="17"/>
  <c r="AI278" i="17"/>
  <c r="AH278" i="17"/>
  <c r="AF278" i="17"/>
  <c r="AE278" i="17"/>
  <c r="CQ277" i="17"/>
  <c r="CK277" i="17"/>
  <c r="AI277" i="17"/>
  <c r="AH277" i="17"/>
  <c r="AF277" i="17"/>
  <c r="AE277" i="17"/>
  <c r="CQ276" i="17"/>
  <c r="CK276" i="17"/>
  <c r="AI276" i="17"/>
  <c r="AH276" i="17"/>
  <c r="AF276" i="17"/>
  <c r="AE276" i="17"/>
  <c r="AI275" i="17"/>
  <c r="AH275" i="17"/>
  <c r="AF275" i="17"/>
  <c r="AE275" i="17"/>
  <c r="AI274" i="17"/>
  <c r="AH274" i="17"/>
  <c r="AF274" i="17"/>
  <c r="AE274" i="17"/>
  <c r="AI273" i="17"/>
  <c r="AH273" i="17"/>
  <c r="AF273" i="17"/>
  <c r="AE273" i="17"/>
  <c r="CK272" i="17"/>
  <c r="AI272" i="17"/>
  <c r="AH272" i="17"/>
  <c r="AF272" i="17"/>
  <c r="AE272" i="17"/>
  <c r="AI271" i="17"/>
  <c r="AH271" i="17"/>
  <c r="AF271" i="17"/>
  <c r="AE271" i="17"/>
  <c r="CQ270" i="17"/>
  <c r="CK270" i="17"/>
  <c r="AI270" i="17"/>
  <c r="AH270" i="17"/>
  <c r="AF270" i="17"/>
  <c r="AE270" i="17"/>
  <c r="AI269" i="17"/>
  <c r="AH269" i="17"/>
  <c r="AF269" i="17"/>
  <c r="AE269" i="17"/>
  <c r="AI268" i="17"/>
  <c r="AH268" i="17"/>
  <c r="AF268" i="17"/>
  <c r="AE268" i="17"/>
  <c r="CK267" i="17"/>
  <c r="AI267" i="17"/>
  <c r="AH267" i="17"/>
  <c r="AF267" i="17"/>
  <c r="AE267" i="17"/>
  <c r="CQ266" i="17"/>
  <c r="CK266" i="17"/>
  <c r="AI266" i="17"/>
  <c r="AH266" i="17"/>
  <c r="AF266" i="17"/>
  <c r="AE266" i="17"/>
  <c r="AI265" i="17"/>
  <c r="AH265" i="17"/>
  <c r="AF265" i="17"/>
  <c r="AE265" i="17"/>
  <c r="AI264" i="17"/>
  <c r="AH264" i="17"/>
  <c r="AF264" i="17"/>
  <c r="AE264" i="17"/>
  <c r="CQ263" i="17"/>
  <c r="CK263" i="17"/>
  <c r="AI263" i="17"/>
  <c r="AH263" i="17"/>
  <c r="AF263" i="17"/>
  <c r="AE263" i="17"/>
  <c r="CQ262" i="17"/>
  <c r="CK262" i="17"/>
  <c r="AI262" i="17"/>
  <c r="AH262" i="17"/>
  <c r="AF262" i="17"/>
  <c r="AE262" i="17"/>
  <c r="AI261" i="17"/>
  <c r="AH261" i="17"/>
  <c r="AF261" i="17"/>
  <c r="AE261" i="17"/>
  <c r="AI260" i="17"/>
  <c r="AH260" i="17"/>
  <c r="AF260" i="17"/>
  <c r="AE260" i="17"/>
  <c r="CQ259" i="17"/>
  <c r="CK259" i="17"/>
  <c r="AI259" i="17"/>
  <c r="AH259" i="17"/>
  <c r="AF259" i="17"/>
  <c r="AE259" i="17"/>
  <c r="AI258" i="17"/>
  <c r="AH258" i="17"/>
  <c r="AF258" i="17"/>
  <c r="AE258" i="17"/>
  <c r="CQ257" i="17"/>
  <c r="CK257" i="17"/>
  <c r="AI257" i="17"/>
  <c r="AH257" i="17"/>
  <c r="AF257" i="17"/>
  <c r="AE257" i="17"/>
  <c r="AI256" i="17"/>
  <c r="AH256" i="17"/>
  <c r="AF256" i="17"/>
  <c r="AE256" i="17"/>
  <c r="CQ255" i="17"/>
  <c r="AI255" i="17"/>
  <c r="AH255" i="17"/>
  <c r="AF255" i="17"/>
  <c r="AE255" i="17"/>
  <c r="CQ254" i="17"/>
  <c r="CK254" i="17"/>
  <c r="AI254" i="17"/>
  <c r="AH254" i="17"/>
  <c r="AF254" i="17"/>
  <c r="AE254" i="17"/>
  <c r="AI253" i="17"/>
  <c r="AH253" i="17"/>
  <c r="AF253" i="17"/>
  <c r="AE253" i="17"/>
  <c r="CQ252" i="17"/>
  <c r="CK252" i="17"/>
  <c r="AI252" i="17"/>
  <c r="AH252" i="17"/>
  <c r="AF252" i="17"/>
  <c r="AE252" i="17"/>
  <c r="CQ251" i="17"/>
  <c r="CK251" i="17"/>
  <c r="AI251" i="17"/>
  <c r="AH251" i="17"/>
  <c r="AF251" i="17"/>
  <c r="AE251" i="17"/>
  <c r="AI250" i="17"/>
  <c r="AH250" i="17"/>
  <c r="AF250" i="17"/>
  <c r="AE250" i="17"/>
  <c r="AI249" i="17"/>
  <c r="AH249" i="17"/>
  <c r="AF249" i="17"/>
  <c r="AE249" i="17"/>
  <c r="AI248" i="17"/>
  <c r="AH248" i="17"/>
  <c r="AF248" i="17"/>
  <c r="AE248" i="17"/>
  <c r="AI247" i="17"/>
  <c r="AH247" i="17"/>
  <c r="AF247" i="17"/>
  <c r="AE247" i="17"/>
  <c r="CQ246" i="17"/>
  <c r="CK246" i="17"/>
  <c r="AI246" i="17"/>
  <c r="AH246" i="17"/>
  <c r="AF246" i="17"/>
  <c r="AE246" i="17"/>
  <c r="AI245" i="17"/>
  <c r="AH245" i="17"/>
  <c r="AF245" i="17"/>
  <c r="AE245" i="17"/>
  <c r="CK244" i="17"/>
  <c r="AI244" i="17"/>
  <c r="AH244" i="17"/>
  <c r="AF244" i="17"/>
  <c r="AE244" i="17"/>
  <c r="AI243" i="17"/>
  <c r="AH243" i="17"/>
  <c r="AF243" i="17"/>
  <c r="AE243" i="17"/>
  <c r="CQ242" i="17"/>
  <c r="CK242" i="17"/>
  <c r="AI242" i="17"/>
  <c r="AH242" i="17"/>
  <c r="AF242" i="17"/>
  <c r="AE242" i="17"/>
  <c r="CQ241" i="17"/>
  <c r="AI241" i="17"/>
  <c r="AH241" i="17"/>
  <c r="AF241" i="17"/>
  <c r="AE241" i="17"/>
  <c r="AI240" i="17"/>
  <c r="AH240" i="17"/>
  <c r="AF240" i="17"/>
  <c r="AE240" i="17"/>
  <c r="AI239" i="17"/>
  <c r="AH239" i="17"/>
  <c r="AF239" i="17"/>
  <c r="AE239" i="17"/>
  <c r="AI238" i="17"/>
  <c r="AH238" i="17"/>
  <c r="AF238" i="17"/>
  <c r="AE238" i="17"/>
  <c r="CQ237" i="17"/>
  <c r="CK237" i="17"/>
  <c r="AI237" i="17"/>
  <c r="AH237" i="17"/>
  <c r="AF237" i="17"/>
  <c r="AE237" i="17"/>
  <c r="AI236" i="17"/>
  <c r="AH236" i="17"/>
  <c r="AF236" i="17"/>
  <c r="AE236" i="17"/>
  <c r="AI235" i="17"/>
  <c r="AH235" i="17"/>
  <c r="AF235" i="17"/>
  <c r="AE235" i="17"/>
  <c r="CQ234" i="17"/>
  <c r="CK234" i="17"/>
  <c r="AI234" i="17"/>
  <c r="AH234" i="17"/>
  <c r="AF234" i="17"/>
  <c r="AE234" i="17"/>
  <c r="CQ233" i="17"/>
  <c r="CK233" i="17"/>
  <c r="AI233" i="17"/>
  <c r="AH233" i="17"/>
  <c r="AF233" i="17"/>
  <c r="AE233" i="17"/>
  <c r="AI232" i="17"/>
  <c r="AH232" i="17"/>
  <c r="AF232" i="17"/>
  <c r="AE232" i="17"/>
  <c r="AI231" i="17"/>
  <c r="AH231" i="17"/>
  <c r="AF231" i="17"/>
  <c r="AE231" i="17"/>
  <c r="CQ230" i="17"/>
  <c r="CK230" i="17"/>
  <c r="AI230" i="17"/>
  <c r="AH230" i="17"/>
  <c r="AF230" i="17"/>
  <c r="AE230" i="17"/>
  <c r="CQ229" i="17"/>
  <c r="CK229" i="17"/>
  <c r="AI229" i="17"/>
  <c r="AH229" i="17"/>
  <c r="AF229" i="17"/>
  <c r="AE229" i="17"/>
  <c r="AI228" i="17"/>
  <c r="AH228" i="17"/>
  <c r="AF228" i="17"/>
  <c r="AE228" i="17"/>
  <c r="AI227" i="17"/>
  <c r="AH227" i="17"/>
  <c r="AF227" i="17"/>
  <c r="AE227" i="17"/>
  <c r="CQ226" i="17"/>
  <c r="AI226" i="17"/>
  <c r="AH226" i="17"/>
  <c r="AF226" i="17"/>
  <c r="AE226" i="17"/>
  <c r="CQ225" i="17"/>
  <c r="AI225" i="17"/>
  <c r="AH225" i="17"/>
  <c r="AF225" i="17"/>
  <c r="AE225" i="17"/>
  <c r="CQ224" i="17"/>
  <c r="CK224" i="17"/>
  <c r="AI224" i="17"/>
  <c r="AH224" i="17"/>
  <c r="AF224" i="17"/>
  <c r="AE224" i="17"/>
  <c r="CQ223" i="17"/>
  <c r="CK223" i="17"/>
  <c r="AI223" i="17"/>
  <c r="AH223" i="17"/>
  <c r="AF223" i="17"/>
  <c r="AE223" i="17"/>
  <c r="CQ222" i="17"/>
  <c r="CK222" i="17"/>
  <c r="AI222" i="17"/>
  <c r="AH222" i="17"/>
  <c r="AF222" i="17"/>
  <c r="AE222" i="17"/>
  <c r="AI221" i="17"/>
  <c r="AH221" i="17"/>
  <c r="AF221" i="17"/>
  <c r="AE221" i="17"/>
  <c r="CQ220" i="17"/>
  <c r="CK220" i="17"/>
  <c r="AI220" i="17"/>
  <c r="AH220" i="17"/>
  <c r="AF220" i="17"/>
  <c r="AE220" i="17"/>
  <c r="CQ219" i="17"/>
  <c r="CK219" i="17"/>
  <c r="AI219" i="17"/>
  <c r="AH219" i="17"/>
  <c r="AF219" i="17"/>
  <c r="AE219" i="17"/>
  <c r="CQ218" i="17"/>
  <c r="CK218" i="17"/>
  <c r="AI218" i="17"/>
  <c r="AH218" i="17"/>
  <c r="AF218" i="17"/>
  <c r="AE218" i="17"/>
  <c r="AI217" i="17"/>
  <c r="AH217" i="17"/>
  <c r="AF217" i="17"/>
  <c r="AE217" i="17"/>
  <c r="AI216" i="17"/>
  <c r="AH216" i="17"/>
  <c r="AF216" i="17"/>
  <c r="AE216" i="17"/>
  <c r="AI215" i="17"/>
  <c r="AH215" i="17"/>
  <c r="AF215" i="17"/>
  <c r="AE215" i="17"/>
  <c r="AI214" i="17"/>
  <c r="AH214" i="17"/>
  <c r="AF214" i="17"/>
  <c r="AE214" i="17"/>
  <c r="AI213" i="17"/>
  <c r="AH213" i="17"/>
  <c r="AF213" i="17"/>
  <c r="AE213" i="17"/>
  <c r="CQ212" i="17"/>
  <c r="AI212" i="17"/>
  <c r="AH212" i="17"/>
  <c r="AF212" i="17"/>
  <c r="AE212" i="17"/>
  <c r="AI211" i="17"/>
  <c r="AH211" i="17"/>
  <c r="AF211" i="17"/>
  <c r="AE211" i="17"/>
  <c r="CQ210" i="17"/>
  <c r="CK210" i="17"/>
  <c r="AI210" i="17"/>
  <c r="AH210" i="17"/>
  <c r="AF210" i="17"/>
  <c r="AE210" i="17"/>
  <c r="AI209" i="17"/>
  <c r="AH209" i="17"/>
  <c r="AF209" i="17"/>
  <c r="AE209" i="17"/>
  <c r="CQ208" i="17"/>
  <c r="AI208" i="17"/>
  <c r="AH208" i="17"/>
  <c r="AF208" i="17"/>
  <c r="AE208" i="17"/>
  <c r="AI207" i="17"/>
  <c r="AH207" i="17"/>
  <c r="AF207" i="17"/>
  <c r="AE207" i="17"/>
  <c r="AI206" i="17"/>
  <c r="AH206" i="17"/>
  <c r="AF206" i="17"/>
  <c r="AE206" i="17"/>
  <c r="AI205" i="17"/>
  <c r="AH205" i="17"/>
  <c r="AF205" i="17"/>
  <c r="AE205" i="17"/>
  <c r="CQ204" i="17"/>
  <c r="CK204" i="17"/>
  <c r="AI204" i="17"/>
  <c r="AH204" i="17"/>
  <c r="AF204" i="17"/>
  <c r="AE204" i="17"/>
  <c r="CQ203" i="17"/>
  <c r="CK203" i="17"/>
  <c r="AI203" i="17"/>
  <c r="AH203" i="17"/>
  <c r="AF203" i="17"/>
  <c r="AE203" i="17"/>
  <c r="AI202" i="17"/>
  <c r="AH202" i="17"/>
  <c r="AF202" i="17"/>
  <c r="AE202" i="17"/>
  <c r="CQ201" i="17"/>
  <c r="CK201" i="17"/>
  <c r="AI201" i="17"/>
  <c r="AH201" i="17"/>
  <c r="AF201" i="17"/>
  <c r="AE201" i="17"/>
  <c r="AI200" i="17"/>
  <c r="AH200" i="17"/>
  <c r="AF200" i="17"/>
  <c r="AE200" i="17"/>
  <c r="AI199" i="17"/>
  <c r="AH199" i="17"/>
  <c r="AF199" i="17"/>
  <c r="AE199" i="17"/>
  <c r="AI198" i="17"/>
  <c r="AH198" i="17"/>
  <c r="AF198" i="17"/>
  <c r="AE198" i="17"/>
  <c r="AI197" i="17"/>
  <c r="AH197" i="17"/>
  <c r="AF197" i="17"/>
  <c r="AE197" i="17"/>
  <c r="CQ196" i="17"/>
  <c r="AI196" i="17"/>
  <c r="AH196" i="17"/>
  <c r="AF196" i="17"/>
  <c r="AE196" i="17"/>
  <c r="AI195" i="17"/>
  <c r="AH195" i="17"/>
  <c r="AF195" i="17"/>
  <c r="AE195" i="17"/>
  <c r="CQ194" i="17"/>
  <c r="CK194" i="17"/>
  <c r="AI194" i="17"/>
  <c r="AH194" i="17"/>
  <c r="AF194" i="17"/>
  <c r="AE194" i="17"/>
  <c r="AI193" i="17"/>
  <c r="AH193" i="17"/>
  <c r="AF193" i="17"/>
  <c r="AE193" i="17"/>
  <c r="CQ192" i="17"/>
  <c r="CK192" i="17"/>
  <c r="AI192" i="17"/>
  <c r="AH192" i="17"/>
  <c r="AF192" i="17"/>
  <c r="AE192" i="17"/>
  <c r="CQ191" i="17"/>
  <c r="CK191" i="17"/>
  <c r="AI191" i="17"/>
  <c r="AH191" i="17"/>
  <c r="AF191" i="17"/>
  <c r="AE191" i="17"/>
  <c r="AI190" i="17"/>
  <c r="AH190" i="17"/>
  <c r="AF190" i="17"/>
  <c r="AE190" i="17"/>
  <c r="AI189" i="17"/>
  <c r="AH189" i="17"/>
  <c r="AF189" i="17"/>
  <c r="AE189" i="17"/>
  <c r="AI188" i="17"/>
  <c r="AH188" i="17"/>
  <c r="AF188" i="17"/>
  <c r="AE188" i="17"/>
  <c r="CQ187" i="17"/>
  <c r="CK187" i="17"/>
  <c r="AI187" i="17"/>
  <c r="AH187" i="17"/>
  <c r="AF187" i="17"/>
  <c r="AE187" i="17"/>
  <c r="CQ186" i="17"/>
  <c r="AI186" i="17"/>
  <c r="AH186" i="17"/>
  <c r="AF186" i="17"/>
  <c r="AE186" i="17"/>
  <c r="CQ185" i="17"/>
  <c r="CK185" i="17"/>
  <c r="AI185" i="17"/>
  <c r="AH185" i="17"/>
  <c r="AF185" i="17"/>
  <c r="AE185" i="17"/>
  <c r="CQ184" i="17"/>
  <c r="CK184" i="17"/>
  <c r="AI184" i="17"/>
  <c r="AH184" i="17"/>
  <c r="AF184" i="17"/>
  <c r="AE184" i="17"/>
  <c r="AI183" i="17"/>
  <c r="AH183" i="17"/>
  <c r="AF183" i="17"/>
  <c r="AE183" i="17"/>
  <c r="AI182" i="17"/>
  <c r="AH182" i="17"/>
  <c r="AF182" i="17"/>
  <c r="AE182" i="17"/>
  <c r="CQ181" i="17"/>
  <c r="CK181" i="17"/>
  <c r="AI181" i="17"/>
  <c r="AH181" i="17"/>
  <c r="AF181" i="17"/>
  <c r="AE181" i="17"/>
  <c r="CQ180" i="17"/>
  <c r="CK180" i="17"/>
  <c r="AI180" i="17"/>
  <c r="AH180" i="17"/>
  <c r="AF180" i="17"/>
  <c r="AE180" i="17"/>
  <c r="AI179" i="17"/>
  <c r="AH179" i="17"/>
  <c r="AF179" i="17"/>
  <c r="AE179" i="17"/>
  <c r="AI178" i="17"/>
  <c r="AH178" i="17"/>
  <c r="AF178" i="17"/>
  <c r="AE178" i="17"/>
  <c r="AI177" i="17"/>
  <c r="AH177" i="17"/>
  <c r="AF177" i="17"/>
  <c r="AE177" i="17"/>
  <c r="AI176" i="17"/>
  <c r="AH176" i="17"/>
  <c r="AF176" i="17"/>
  <c r="AE176" i="17"/>
  <c r="CQ175" i="17"/>
  <c r="CK175" i="17"/>
  <c r="AI175" i="17"/>
  <c r="AH175" i="17"/>
  <c r="AF175" i="17"/>
  <c r="AE175" i="17"/>
  <c r="CQ174" i="17"/>
  <c r="CK174" i="17"/>
  <c r="AI174" i="17"/>
  <c r="AH174" i="17"/>
  <c r="AF174" i="17"/>
  <c r="AE174" i="17"/>
  <c r="CQ173" i="17"/>
  <c r="CK173" i="17"/>
  <c r="AI173" i="17"/>
  <c r="AH173" i="17"/>
  <c r="AF173" i="17"/>
  <c r="AE173" i="17"/>
  <c r="AI172" i="17"/>
  <c r="AH172" i="17"/>
  <c r="AF172" i="17"/>
  <c r="AE172" i="17"/>
  <c r="AI171" i="17"/>
  <c r="AH171" i="17"/>
  <c r="AF171" i="17"/>
  <c r="AE171" i="17"/>
  <c r="CQ170" i="17"/>
  <c r="CK170" i="17"/>
  <c r="AI170" i="17"/>
  <c r="AH170" i="17"/>
  <c r="AF170" i="17"/>
  <c r="AE170" i="17"/>
  <c r="AI169" i="17"/>
  <c r="AH169" i="17"/>
  <c r="AF169" i="17"/>
  <c r="AE169" i="17"/>
  <c r="AI168" i="17"/>
  <c r="AH168" i="17"/>
  <c r="AF168" i="17"/>
  <c r="AE168" i="17"/>
  <c r="AI167" i="17"/>
  <c r="AH167" i="17"/>
  <c r="AF167" i="17"/>
  <c r="AE167" i="17"/>
  <c r="AI166" i="17"/>
  <c r="AH166" i="17"/>
  <c r="AF166" i="17"/>
  <c r="AE166" i="17"/>
  <c r="AI165" i="17"/>
  <c r="AH165" i="17"/>
  <c r="AF165" i="17"/>
  <c r="AE165" i="17"/>
  <c r="CQ164" i="17"/>
  <c r="CK164" i="17"/>
  <c r="AI164" i="17"/>
  <c r="AH164" i="17"/>
  <c r="AF164" i="17"/>
  <c r="AE164" i="17"/>
  <c r="CQ163" i="17"/>
  <c r="CK163" i="17"/>
  <c r="AI163" i="17"/>
  <c r="AH163" i="17"/>
  <c r="AF163" i="17"/>
  <c r="AE163" i="17"/>
  <c r="AI162" i="17"/>
  <c r="AH162" i="17"/>
  <c r="AF162" i="17"/>
  <c r="AE162" i="17"/>
  <c r="AI161" i="17"/>
  <c r="AH161" i="17"/>
  <c r="AF161" i="17"/>
  <c r="AE161" i="17"/>
  <c r="AI160" i="17"/>
  <c r="AH160" i="17"/>
  <c r="AF160" i="17"/>
  <c r="AE160" i="17"/>
  <c r="CQ159" i="17"/>
  <c r="AI159" i="17"/>
  <c r="AH159" i="17"/>
  <c r="AF159" i="17"/>
  <c r="AE159" i="17"/>
  <c r="AI158" i="17"/>
  <c r="AH158" i="17"/>
  <c r="AF158" i="17"/>
  <c r="AE158" i="17"/>
  <c r="CQ157" i="17"/>
  <c r="CK157" i="17"/>
  <c r="AI157" i="17"/>
  <c r="AH157" i="17"/>
  <c r="AF157" i="17"/>
  <c r="AE157" i="17"/>
  <c r="AI156" i="17"/>
  <c r="AH156" i="17"/>
  <c r="AF156" i="17"/>
  <c r="AE156" i="17"/>
  <c r="AI155" i="17"/>
  <c r="AH155" i="17"/>
  <c r="AF155" i="17"/>
  <c r="AE155" i="17"/>
  <c r="CQ154" i="17"/>
  <c r="CK154" i="17"/>
  <c r="AI154" i="17"/>
  <c r="AH154" i="17"/>
  <c r="AF154" i="17"/>
  <c r="AE154" i="17"/>
  <c r="CQ153" i="17"/>
  <c r="CK153" i="17"/>
  <c r="AI153" i="17"/>
  <c r="AH153" i="17"/>
  <c r="AF153" i="17"/>
  <c r="AE153" i="17"/>
  <c r="AI152" i="17"/>
  <c r="AH152" i="17"/>
  <c r="AF152" i="17"/>
  <c r="AE152" i="17"/>
  <c r="AI151" i="17"/>
  <c r="AH151" i="17"/>
  <c r="AF151" i="17"/>
  <c r="AE151" i="17"/>
  <c r="AI150" i="17"/>
  <c r="AH150" i="17"/>
  <c r="AF150" i="17"/>
  <c r="AE150" i="17"/>
  <c r="CK149" i="17"/>
  <c r="AI149" i="17"/>
  <c r="AH149" i="17"/>
  <c r="AF149" i="17"/>
  <c r="AE149" i="17"/>
  <c r="AI148" i="17"/>
  <c r="AH148" i="17"/>
  <c r="AF148" i="17"/>
  <c r="AE148" i="17"/>
  <c r="CQ147" i="17"/>
  <c r="CK147" i="17"/>
  <c r="AI147" i="17"/>
  <c r="AH147" i="17"/>
  <c r="AF147" i="17"/>
  <c r="AE147" i="17"/>
  <c r="CQ146" i="17"/>
  <c r="CK146" i="17"/>
  <c r="AI146" i="17"/>
  <c r="AH146" i="17"/>
  <c r="AF146" i="17"/>
  <c r="AE146" i="17"/>
  <c r="CQ145" i="17"/>
  <c r="CK145" i="17"/>
  <c r="AI145" i="17"/>
  <c r="AH145" i="17"/>
  <c r="AF145" i="17"/>
  <c r="AE145" i="17"/>
  <c r="AI144" i="17"/>
  <c r="AH144" i="17"/>
  <c r="AF144" i="17"/>
  <c r="AE144" i="17"/>
  <c r="CQ143" i="17"/>
  <c r="CK143" i="17"/>
  <c r="AI143" i="17"/>
  <c r="AH143" i="17"/>
  <c r="AF143" i="17"/>
  <c r="AE143" i="17"/>
  <c r="CQ142" i="17"/>
  <c r="CK142" i="17"/>
  <c r="AI142" i="17"/>
  <c r="AH142" i="17"/>
  <c r="AF142" i="17"/>
  <c r="AE142" i="17"/>
  <c r="CQ141" i="17"/>
  <c r="CK141" i="17"/>
  <c r="AI141" i="17"/>
  <c r="AH141" i="17"/>
  <c r="AF141" i="17"/>
  <c r="AE141" i="17"/>
  <c r="CK140" i="17"/>
  <c r="AI140" i="17"/>
  <c r="AH140" i="17"/>
  <c r="AF140" i="17"/>
  <c r="AE140" i="17"/>
  <c r="CK139" i="17"/>
  <c r="AI139" i="17"/>
  <c r="AH139" i="17"/>
  <c r="AF139" i="17"/>
  <c r="AE139" i="17"/>
  <c r="AI138" i="17"/>
  <c r="AH138" i="17"/>
  <c r="AF138" i="17"/>
  <c r="AE138" i="17"/>
  <c r="CK137" i="17"/>
  <c r="AI137" i="17"/>
  <c r="AH137" i="17"/>
  <c r="AF137" i="17"/>
  <c r="AE137" i="17"/>
  <c r="AI136" i="17"/>
  <c r="AH136" i="17"/>
  <c r="AF136" i="17"/>
  <c r="AE136" i="17"/>
  <c r="AI135" i="17"/>
  <c r="AH135" i="17"/>
  <c r="AF135" i="17"/>
  <c r="AE135" i="17"/>
  <c r="CQ134" i="17"/>
  <c r="CK134" i="17"/>
  <c r="AI134" i="17"/>
  <c r="AH134" i="17"/>
  <c r="AF134" i="17"/>
  <c r="AE134" i="17"/>
  <c r="CQ133" i="17"/>
  <c r="CK133" i="17"/>
  <c r="AI133" i="17"/>
  <c r="AH133" i="17"/>
  <c r="AF133" i="17"/>
  <c r="AE133" i="17"/>
  <c r="AI132" i="17"/>
  <c r="AH132" i="17"/>
  <c r="AF132" i="17"/>
  <c r="AE132" i="17"/>
  <c r="CQ131" i="17"/>
  <c r="CK131" i="17"/>
  <c r="AI131" i="17"/>
  <c r="AH131" i="17"/>
  <c r="AF131" i="17"/>
  <c r="AE131" i="17"/>
  <c r="AI130" i="17"/>
  <c r="AH130" i="17"/>
  <c r="AF130" i="17"/>
  <c r="AE130" i="17"/>
  <c r="CK129" i="17"/>
  <c r="AI129" i="17"/>
  <c r="AH129" i="17"/>
  <c r="AF129" i="17"/>
  <c r="AE129" i="17"/>
  <c r="AI128" i="17"/>
  <c r="AH128" i="17"/>
  <c r="AF128" i="17"/>
  <c r="AE128" i="17"/>
  <c r="CQ127" i="17"/>
  <c r="CK127" i="17"/>
  <c r="AI127" i="17"/>
  <c r="AH127" i="17"/>
  <c r="AF127" i="17"/>
  <c r="AE127" i="17"/>
  <c r="CQ126" i="17"/>
  <c r="CK126" i="17"/>
  <c r="AI126" i="17"/>
  <c r="AH126" i="17"/>
  <c r="AF126" i="17"/>
  <c r="AE126" i="17"/>
  <c r="CQ125" i="17"/>
  <c r="CK125" i="17"/>
  <c r="AI125" i="17"/>
  <c r="AH125" i="17"/>
  <c r="AF125" i="17"/>
  <c r="AE125" i="17"/>
  <c r="AI124" i="17"/>
  <c r="AH124" i="17"/>
  <c r="AF124" i="17"/>
  <c r="AE124" i="17"/>
  <c r="AI123" i="17"/>
  <c r="AH123" i="17"/>
  <c r="AF123" i="17"/>
  <c r="AE123" i="17"/>
  <c r="AI122" i="17"/>
  <c r="AH122" i="17"/>
  <c r="AF122" i="17"/>
  <c r="AE122" i="17"/>
  <c r="CQ121" i="17"/>
  <c r="CK121" i="17"/>
  <c r="AI121" i="17"/>
  <c r="AH121" i="17"/>
  <c r="AF121" i="17"/>
  <c r="AE121" i="17"/>
  <c r="CQ120" i="17"/>
  <c r="CK120" i="17"/>
  <c r="AI120" i="17"/>
  <c r="AH120" i="17"/>
  <c r="AF120" i="17"/>
  <c r="AE120" i="17"/>
  <c r="CQ119" i="17"/>
  <c r="CK119" i="17"/>
  <c r="AI119" i="17"/>
  <c r="AH119" i="17"/>
  <c r="AF119" i="17"/>
  <c r="AE119" i="17"/>
  <c r="CQ118" i="17"/>
  <c r="CK118" i="17"/>
  <c r="AI118" i="17"/>
  <c r="AH118" i="17"/>
  <c r="AF118" i="17"/>
  <c r="AE118" i="17"/>
  <c r="AI117" i="17"/>
  <c r="AH117" i="17"/>
  <c r="AF117" i="17"/>
  <c r="AE117" i="17"/>
  <c r="AI116" i="17"/>
  <c r="AH116" i="17"/>
  <c r="AF116" i="17"/>
  <c r="AE116" i="17"/>
  <c r="AI115" i="17"/>
  <c r="AH115" i="17"/>
  <c r="AF115" i="17"/>
  <c r="AE115" i="17"/>
  <c r="CQ114" i="17"/>
  <c r="CK114" i="17"/>
  <c r="AI114" i="17"/>
  <c r="AH114" i="17"/>
  <c r="AF114" i="17"/>
  <c r="AE114" i="17"/>
  <c r="CQ113" i="17"/>
  <c r="CK113" i="17"/>
  <c r="AI113" i="17"/>
  <c r="AH113" i="17"/>
  <c r="AF113" i="17"/>
  <c r="AE113" i="17"/>
  <c r="AI112" i="17"/>
  <c r="AH112" i="17"/>
  <c r="AF112" i="17"/>
  <c r="AE112" i="17"/>
  <c r="AI111" i="17"/>
  <c r="AH111" i="17"/>
  <c r="AF111" i="17"/>
  <c r="AE111" i="17"/>
  <c r="AI110" i="17"/>
  <c r="AH110" i="17"/>
  <c r="AF110" i="17"/>
  <c r="AE110" i="17"/>
  <c r="CQ109" i="17"/>
  <c r="CK109" i="17"/>
  <c r="AI109" i="17"/>
  <c r="AH109" i="17"/>
  <c r="AF109" i="17"/>
  <c r="AE109" i="17"/>
  <c r="AI108" i="17"/>
  <c r="AH108" i="17"/>
  <c r="AF108" i="17"/>
  <c r="AE108" i="17"/>
  <c r="AI107" i="17"/>
  <c r="AH107" i="17"/>
  <c r="AF107" i="17"/>
  <c r="AE107" i="17"/>
  <c r="CQ106" i="17"/>
  <c r="CK106" i="17"/>
  <c r="AI106" i="17"/>
  <c r="AH106" i="17"/>
  <c r="AF106" i="17"/>
  <c r="AE106" i="17"/>
  <c r="AI105" i="17"/>
  <c r="AH105" i="17"/>
  <c r="AF105" i="17"/>
  <c r="AE105" i="17"/>
  <c r="AI104" i="17"/>
  <c r="AH104" i="17"/>
  <c r="AF104" i="17"/>
  <c r="AE104" i="17"/>
  <c r="AI103" i="17"/>
  <c r="AH103" i="17"/>
  <c r="AF103" i="17"/>
  <c r="AE103" i="17"/>
  <c r="AI102" i="17"/>
  <c r="AH102" i="17"/>
  <c r="AF102" i="17"/>
  <c r="AE102" i="17"/>
  <c r="AI101" i="17"/>
  <c r="AH101" i="17"/>
  <c r="AF101" i="17"/>
  <c r="AE101" i="17"/>
  <c r="AI100" i="17"/>
  <c r="AH100" i="17"/>
  <c r="AF100" i="17"/>
  <c r="AE100" i="17"/>
  <c r="CQ99" i="17"/>
  <c r="CK99" i="17"/>
  <c r="AI99" i="17"/>
  <c r="AH99" i="17"/>
  <c r="AF99" i="17"/>
  <c r="AE99" i="17"/>
  <c r="CQ98" i="17"/>
  <c r="CK98" i="17"/>
  <c r="AI98" i="17"/>
  <c r="AH98" i="17"/>
  <c r="AF98" i="17"/>
  <c r="AE98" i="17"/>
  <c r="AI97" i="17"/>
  <c r="AH97" i="17"/>
  <c r="AF97" i="17"/>
  <c r="AE97" i="17"/>
  <c r="AI96" i="17"/>
  <c r="AH96" i="17"/>
  <c r="AF96" i="17"/>
  <c r="AE96" i="17"/>
  <c r="AI95" i="17"/>
  <c r="AH95" i="17"/>
  <c r="AF95" i="17"/>
  <c r="AE95" i="17"/>
  <c r="AI94" i="17"/>
  <c r="AH94" i="17"/>
  <c r="AF94" i="17"/>
  <c r="AE94" i="17"/>
  <c r="CK93" i="17"/>
  <c r="AI93" i="17"/>
  <c r="AH93" i="17"/>
  <c r="AF93" i="17"/>
  <c r="AE93" i="17"/>
  <c r="AI92" i="17"/>
  <c r="AH92" i="17"/>
  <c r="AF92" i="17"/>
  <c r="AE92" i="17"/>
  <c r="CQ91" i="17"/>
  <c r="CK91" i="17"/>
  <c r="AI91" i="17"/>
  <c r="AH91" i="17"/>
  <c r="AF91" i="17"/>
  <c r="AE91" i="17"/>
  <c r="AI90" i="17"/>
  <c r="AH90" i="17"/>
  <c r="AF90" i="17"/>
  <c r="AE90" i="17"/>
  <c r="AI89" i="17"/>
  <c r="AH89" i="17"/>
  <c r="AF89" i="17"/>
  <c r="AE89" i="17"/>
  <c r="CQ88" i="17"/>
  <c r="AI88" i="17"/>
  <c r="AH88" i="17"/>
  <c r="AF88" i="17"/>
  <c r="AE88" i="17"/>
  <c r="CQ87" i="17"/>
  <c r="CK87" i="17"/>
  <c r="AI87" i="17"/>
  <c r="AH87" i="17"/>
  <c r="AF87" i="17"/>
  <c r="AE87" i="17"/>
  <c r="AI86" i="17"/>
  <c r="AH86" i="17"/>
  <c r="AF86" i="17"/>
  <c r="AE86" i="17"/>
  <c r="AI85" i="17"/>
  <c r="AH85" i="17"/>
  <c r="AF85" i="17"/>
  <c r="AE85" i="17"/>
  <c r="CQ84" i="17"/>
  <c r="CK84" i="17"/>
  <c r="AI84" i="17"/>
  <c r="AH84" i="17"/>
  <c r="AF84" i="17"/>
  <c r="AE84" i="17"/>
  <c r="CQ83" i="17"/>
  <c r="CK83" i="17"/>
  <c r="AI83" i="17"/>
  <c r="AH83" i="17"/>
  <c r="AF83" i="17"/>
  <c r="AE83" i="17"/>
  <c r="AI82" i="17"/>
  <c r="AH82" i="17"/>
  <c r="AF82" i="17"/>
  <c r="AE82" i="17"/>
  <c r="CQ81" i="17"/>
  <c r="CK81" i="17"/>
  <c r="AI81" i="17"/>
  <c r="AH81" i="17"/>
  <c r="AF81" i="17"/>
  <c r="AE81" i="17"/>
  <c r="AI80" i="17"/>
  <c r="AH80" i="17"/>
  <c r="AF80" i="17"/>
  <c r="AE80" i="17"/>
  <c r="CQ79" i="17"/>
  <c r="AI79" i="17"/>
  <c r="AH79" i="17"/>
  <c r="AF79" i="17"/>
  <c r="AE79" i="17"/>
  <c r="AI78" i="17"/>
  <c r="AH78" i="17"/>
  <c r="AF78" i="17"/>
  <c r="AE78" i="17"/>
  <c r="AI77" i="17"/>
  <c r="AH77" i="17"/>
  <c r="AF77" i="17"/>
  <c r="AE77" i="17"/>
  <c r="AI76" i="17"/>
  <c r="AH76" i="17"/>
  <c r="AF76" i="17"/>
  <c r="AE76" i="17"/>
  <c r="CQ75" i="17"/>
  <c r="CK75" i="17"/>
  <c r="AI75" i="17"/>
  <c r="AH75" i="17"/>
  <c r="AF75" i="17"/>
  <c r="AE75" i="17"/>
  <c r="CQ74" i="17"/>
  <c r="CK74" i="17"/>
  <c r="AI74" i="17"/>
  <c r="AH74" i="17"/>
  <c r="AF74" i="17"/>
  <c r="AE74" i="17"/>
  <c r="AI73" i="17"/>
  <c r="AH73" i="17"/>
  <c r="AF73" i="17"/>
  <c r="AE73" i="17"/>
  <c r="CK72" i="17"/>
  <c r="AI72" i="17"/>
  <c r="AH72" i="17"/>
  <c r="AF72" i="17"/>
  <c r="AE72" i="17"/>
  <c r="AI71" i="17"/>
  <c r="AH71" i="17"/>
  <c r="AF71" i="17"/>
  <c r="AE71" i="17"/>
  <c r="AI70" i="17"/>
  <c r="AH70" i="17"/>
  <c r="AF70" i="17"/>
  <c r="AE70" i="17"/>
  <c r="AI69" i="17"/>
  <c r="AH69" i="17"/>
  <c r="AF69" i="17"/>
  <c r="AE69" i="17"/>
  <c r="AI68" i="17"/>
  <c r="AH68" i="17"/>
  <c r="AF68" i="17"/>
  <c r="AE68" i="17"/>
  <c r="CQ67" i="17"/>
  <c r="AI67" i="17"/>
  <c r="AH67" i="17"/>
  <c r="AF67" i="17"/>
  <c r="AE67" i="17"/>
  <c r="AI66" i="17"/>
  <c r="AH66" i="17"/>
  <c r="AF66" i="17"/>
  <c r="AE66" i="17"/>
  <c r="CQ65" i="17"/>
  <c r="CK65" i="17"/>
  <c r="AI65" i="17"/>
  <c r="AH65" i="17"/>
  <c r="AF65" i="17"/>
  <c r="AE65" i="17"/>
  <c r="CK64" i="17"/>
  <c r="AI64" i="17"/>
  <c r="AH64" i="17"/>
  <c r="AF64" i="17"/>
  <c r="AE64" i="17"/>
  <c r="CQ63" i="17"/>
  <c r="CK63" i="17"/>
  <c r="AI63" i="17"/>
  <c r="AH63" i="17"/>
  <c r="AF63" i="17"/>
  <c r="AE63" i="17"/>
  <c r="AI62" i="17"/>
  <c r="AH62" i="17"/>
  <c r="AF62" i="17"/>
  <c r="AE62" i="17"/>
  <c r="CQ61" i="17"/>
  <c r="CK61" i="17"/>
  <c r="AI61" i="17"/>
  <c r="AH61" i="17"/>
  <c r="AF61" i="17"/>
  <c r="AE61" i="17"/>
  <c r="CQ60" i="17"/>
  <c r="CK60" i="17"/>
  <c r="AI60" i="17"/>
  <c r="AH60" i="17"/>
  <c r="AF60" i="17"/>
  <c r="AE60" i="17"/>
  <c r="AI59" i="17"/>
  <c r="AH59" i="17"/>
  <c r="AF59" i="17"/>
  <c r="AE59" i="17"/>
  <c r="CQ58" i="17"/>
  <c r="AI58" i="17"/>
  <c r="AH58" i="17"/>
  <c r="AF58" i="17"/>
  <c r="AE58" i="17"/>
  <c r="CQ57" i="17"/>
  <c r="CK57" i="17"/>
  <c r="AI57" i="17"/>
  <c r="AH57" i="17"/>
  <c r="AF57" i="17"/>
  <c r="AE57" i="17"/>
  <c r="AI56" i="17"/>
  <c r="AH56" i="17"/>
  <c r="AF56" i="17"/>
  <c r="AE56" i="17"/>
  <c r="AI55" i="17"/>
  <c r="AH55" i="17"/>
  <c r="AF55" i="17"/>
  <c r="AE55" i="17"/>
  <c r="AI54" i="17"/>
  <c r="AH54" i="17"/>
  <c r="AF54" i="17"/>
  <c r="AE54" i="17"/>
  <c r="CK53" i="17"/>
  <c r="AI53" i="17"/>
  <c r="AH53" i="17"/>
  <c r="AF53" i="17"/>
  <c r="AE53" i="17"/>
  <c r="AI52" i="17"/>
  <c r="AH52" i="17"/>
  <c r="AF52" i="17"/>
  <c r="AE52" i="17"/>
  <c r="AI51" i="17"/>
  <c r="AH51" i="17"/>
  <c r="AF51" i="17"/>
  <c r="AE51" i="17"/>
  <c r="AI50" i="17"/>
  <c r="AH50" i="17"/>
  <c r="AF50" i="17"/>
  <c r="AE50" i="17"/>
  <c r="CQ49" i="17"/>
  <c r="CK49" i="17"/>
  <c r="AI49" i="17"/>
  <c r="AH49" i="17"/>
  <c r="AF49" i="17"/>
  <c r="AE49" i="17"/>
  <c r="AI48" i="17"/>
  <c r="AH48" i="17"/>
  <c r="AF48" i="17"/>
  <c r="AE48" i="17"/>
  <c r="AI47" i="17"/>
  <c r="AH47" i="17"/>
  <c r="AF47" i="17"/>
  <c r="AE47" i="17"/>
  <c r="AI46" i="17"/>
  <c r="AH46" i="17"/>
  <c r="AF46" i="17"/>
  <c r="AE46" i="17"/>
  <c r="CQ45" i="17"/>
  <c r="CK45" i="17"/>
  <c r="AI45" i="17"/>
  <c r="AH45" i="17"/>
  <c r="AF45" i="17"/>
  <c r="AE45" i="17"/>
  <c r="CQ44" i="17"/>
  <c r="CK44" i="17"/>
  <c r="AI44" i="17"/>
  <c r="AH44" i="17"/>
  <c r="AF44" i="17"/>
  <c r="AE44" i="17"/>
  <c r="AI43" i="17"/>
  <c r="AH43" i="17"/>
  <c r="AF43" i="17"/>
  <c r="AE43" i="17"/>
  <c r="AI42" i="17"/>
  <c r="AH42" i="17"/>
  <c r="AF42" i="17"/>
  <c r="AE42" i="17"/>
  <c r="CQ41" i="17"/>
  <c r="CK41" i="17"/>
  <c r="AI41" i="17"/>
  <c r="AH41" i="17"/>
  <c r="AF41" i="17"/>
  <c r="AE41" i="17"/>
  <c r="AI40" i="17"/>
  <c r="AH40" i="17"/>
  <c r="AF40" i="17"/>
  <c r="AE40" i="17"/>
  <c r="AI39" i="17"/>
  <c r="AH39" i="17"/>
  <c r="AF39" i="17"/>
  <c r="AE39" i="17"/>
  <c r="AI38" i="17"/>
  <c r="AH38" i="17"/>
  <c r="AF38" i="17"/>
  <c r="AE38" i="17"/>
  <c r="CQ37" i="17"/>
  <c r="CK37" i="17"/>
  <c r="AI37" i="17"/>
  <c r="AH37" i="17"/>
  <c r="AF37" i="17"/>
  <c r="AE37" i="17"/>
  <c r="AI36" i="17"/>
  <c r="AH36" i="17"/>
  <c r="AF36" i="17"/>
  <c r="AE36" i="17"/>
  <c r="AI35" i="17"/>
  <c r="AH35" i="17"/>
  <c r="AF35" i="17"/>
  <c r="AE35" i="17"/>
  <c r="AI34" i="17"/>
  <c r="AH34" i="17"/>
  <c r="AF34" i="17"/>
  <c r="AE34" i="17"/>
  <c r="AI33" i="17"/>
  <c r="AH33" i="17"/>
  <c r="AF33" i="17"/>
  <c r="AE33" i="17"/>
  <c r="CQ32" i="17"/>
  <c r="CK32" i="17"/>
  <c r="AI32" i="17"/>
  <c r="AH32" i="17"/>
  <c r="AF32" i="17"/>
  <c r="AE32" i="17"/>
  <c r="AI31" i="17"/>
  <c r="AH31" i="17"/>
  <c r="AF31" i="17"/>
  <c r="AE31" i="17"/>
  <c r="AI30" i="17"/>
  <c r="AH30" i="17"/>
  <c r="AF30" i="17"/>
  <c r="AE30" i="17"/>
  <c r="AI29" i="17"/>
  <c r="AH29" i="17"/>
  <c r="AF29" i="17"/>
  <c r="AE29" i="17"/>
  <c r="AI28" i="17"/>
  <c r="AH28" i="17"/>
  <c r="AF28" i="17"/>
  <c r="AE28" i="17"/>
  <c r="CQ27" i="17"/>
  <c r="AI27" i="17"/>
  <c r="AH27" i="17"/>
  <c r="AF27" i="17"/>
  <c r="AE27" i="17"/>
  <c r="AI26" i="17"/>
  <c r="AH26" i="17"/>
  <c r="AF26" i="17"/>
  <c r="AE26" i="17"/>
  <c r="CQ25" i="17"/>
  <c r="CK25" i="17"/>
  <c r="AI25" i="17"/>
  <c r="AH25" i="17"/>
  <c r="AF25" i="17"/>
  <c r="AE25" i="17"/>
  <c r="CQ24" i="17"/>
  <c r="AI24" i="17"/>
  <c r="AH24" i="17"/>
  <c r="AF24" i="17"/>
  <c r="AE24" i="17"/>
  <c r="CQ23" i="17"/>
  <c r="CK23" i="17"/>
  <c r="AI23" i="17"/>
  <c r="AH23" i="17"/>
  <c r="AF23" i="17"/>
  <c r="AE23" i="17"/>
  <c r="AI22" i="17"/>
  <c r="AH22" i="17"/>
  <c r="AF22" i="17"/>
  <c r="AE22" i="17"/>
  <c r="AI21" i="17"/>
  <c r="AH21" i="17"/>
  <c r="AF21" i="17"/>
  <c r="AE21" i="17"/>
  <c r="AI20" i="17"/>
  <c r="AH20" i="17"/>
  <c r="AF20" i="17"/>
  <c r="AE20" i="17"/>
  <c r="CQ19" i="17"/>
  <c r="CK19" i="17"/>
  <c r="AI19" i="17"/>
  <c r="AH19" i="17"/>
  <c r="AF19" i="17"/>
  <c r="AE19" i="17"/>
  <c r="CQ18" i="17"/>
  <c r="CK18" i="17"/>
  <c r="AI18" i="17"/>
  <c r="AH18" i="17"/>
  <c r="AF18" i="17"/>
  <c r="AE18" i="17"/>
  <c r="CQ17" i="17"/>
  <c r="CK17" i="17"/>
  <c r="AI17" i="17"/>
  <c r="AH17" i="17"/>
  <c r="AF17" i="17"/>
  <c r="AE17" i="17"/>
  <c r="CK16" i="17"/>
  <c r="AI16" i="17"/>
  <c r="AH16" i="17"/>
  <c r="AF16" i="17"/>
  <c r="AE16" i="17"/>
  <c r="AI15" i="17"/>
  <c r="AH15" i="17"/>
  <c r="AF15" i="17"/>
  <c r="AE15" i="17"/>
  <c r="CQ14" i="17"/>
  <c r="CK14" i="17"/>
  <c r="AI14" i="17"/>
  <c r="AH14" i="17"/>
  <c r="AF14" i="17"/>
  <c r="AE14" i="17"/>
  <c r="CQ13" i="17"/>
  <c r="CK13" i="17"/>
  <c r="AI13" i="17"/>
  <c r="AH13" i="17"/>
  <c r="AF13" i="17"/>
  <c r="AE13" i="17"/>
  <c r="CQ12" i="17"/>
  <c r="AI12" i="17"/>
  <c r="AH12" i="17"/>
  <c r="AF12" i="17"/>
  <c r="AE12" i="17"/>
  <c r="Y12" i="17"/>
  <c r="Y13" i="17" s="1"/>
  <c r="Y14" i="17" s="1"/>
  <c r="Y15" i="17" s="1"/>
  <c r="Y16" i="17" s="1"/>
  <c r="Y17" i="17" s="1"/>
  <c r="Y18" i="17" s="1"/>
  <c r="Y19" i="17" s="1"/>
  <c r="Y20" i="17" s="1"/>
  <c r="Y21" i="17" s="1"/>
  <c r="Y22" i="17" s="1"/>
  <c r="Y23" i="17" s="1"/>
  <c r="Y24" i="17" s="1"/>
  <c r="Y25" i="17" s="1"/>
  <c r="Y26" i="17" s="1"/>
  <c r="Y27" i="17" s="1"/>
  <c r="Y28" i="17" s="1"/>
  <c r="Y29" i="17" s="1"/>
  <c r="Y30" i="17" s="1"/>
  <c r="Y31" i="17" s="1"/>
  <c r="Y32" i="17" s="1"/>
  <c r="Y33" i="17" s="1"/>
  <c r="Y34" i="17" s="1"/>
  <c r="Y35" i="17" s="1"/>
  <c r="Y36" i="17" s="1"/>
  <c r="Y37" i="17" s="1"/>
  <c r="Y38" i="17" s="1"/>
  <c r="Y39" i="17" s="1"/>
  <c r="Y40" i="17" s="1"/>
  <c r="Y41" i="17" s="1"/>
  <c r="Y42" i="17" s="1"/>
  <c r="Y43" i="17" s="1"/>
  <c r="Y44" i="17" s="1"/>
  <c r="Y45" i="17" s="1"/>
  <c r="Y46" i="17" s="1"/>
  <c r="Y47" i="17" s="1"/>
  <c r="Y48" i="17" s="1"/>
  <c r="Y49" i="17" s="1"/>
  <c r="Y50" i="17" s="1"/>
  <c r="Y51" i="17" s="1"/>
  <c r="Y52" i="17" s="1"/>
  <c r="Y53" i="17" s="1"/>
  <c r="Y54" i="17" s="1"/>
  <c r="Y55" i="17" s="1"/>
  <c r="Y56" i="17" s="1"/>
  <c r="Y57" i="17" s="1"/>
  <c r="Y58" i="17" s="1"/>
  <c r="Y59" i="17" s="1"/>
  <c r="Y60" i="17" s="1"/>
  <c r="Y61" i="17" s="1"/>
  <c r="Y62" i="17" s="1"/>
  <c r="Y63" i="17" s="1"/>
  <c r="Y64" i="17" s="1"/>
  <c r="Y65" i="17" s="1"/>
  <c r="Y66" i="17" s="1"/>
  <c r="Y67" i="17" s="1"/>
  <c r="Y68" i="17" s="1"/>
  <c r="Y69" i="17" s="1"/>
  <c r="Y70" i="17" s="1"/>
  <c r="Y71" i="17" s="1"/>
  <c r="Y72" i="17" s="1"/>
  <c r="Y73" i="17" s="1"/>
  <c r="Y74" i="17" s="1"/>
  <c r="Y75" i="17" s="1"/>
  <c r="Y76" i="17" s="1"/>
  <c r="Y77" i="17" s="1"/>
  <c r="Y78" i="17" s="1"/>
  <c r="Y79" i="17" s="1"/>
  <c r="Y80" i="17" s="1"/>
  <c r="Y81" i="17" s="1"/>
  <c r="Y82" i="17" s="1"/>
  <c r="Y83" i="17" s="1"/>
  <c r="Y84" i="17" s="1"/>
  <c r="Y85" i="17" s="1"/>
  <c r="Y86" i="17" s="1"/>
  <c r="Y87" i="17" s="1"/>
  <c r="Y88" i="17" s="1"/>
  <c r="Y89" i="17" s="1"/>
  <c r="Y90" i="17" s="1"/>
  <c r="Y91" i="17" s="1"/>
  <c r="Y92" i="17" s="1"/>
  <c r="Y93" i="17" s="1"/>
  <c r="Y94" i="17" s="1"/>
  <c r="Y95" i="17" s="1"/>
  <c r="Y96" i="17" s="1"/>
  <c r="Y97" i="17" s="1"/>
  <c r="Y98" i="17" s="1"/>
  <c r="Y99" i="17" s="1"/>
  <c r="Y100" i="17" s="1"/>
  <c r="Y101" i="17" s="1"/>
  <c r="Y102" i="17" s="1"/>
  <c r="Y103" i="17" s="1"/>
  <c r="Y104" i="17" s="1"/>
  <c r="Y105" i="17" s="1"/>
  <c r="Y106" i="17" s="1"/>
  <c r="Y107" i="17" s="1"/>
  <c r="Y108" i="17" s="1"/>
  <c r="Y109" i="17" s="1"/>
  <c r="Y110" i="17" s="1"/>
  <c r="Y111" i="17" s="1"/>
  <c r="Y112" i="17" s="1"/>
  <c r="Y113" i="17" s="1"/>
  <c r="Y114" i="17" s="1"/>
  <c r="Y115" i="17" s="1"/>
  <c r="Y116" i="17" s="1"/>
  <c r="Y117" i="17" s="1"/>
  <c r="Y118" i="17" s="1"/>
  <c r="Y119" i="17" s="1"/>
  <c r="Y120" i="17" s="1"/>
  <c r="Y121" i="17" s="1"/>
  <c r="Y122" i="17" s="1"/>
  <c r="Y123" i="17" s="1"/>
  <c r="Y124" i="17" s="1"/>
  <c r="Y125" i="17" s="1"/>
  <c r="Y126" i="17" s="1"/>
  <c r="Y127" i="17" s="1"/>
  <c r="Y128" i="17" s="1"/>
  <c r="Y129" i="17" s="1"/>
  <c r="Y130" i="17" s="1"/>
  <c r="Y131" i="17" s="1"/>
  <c r="Y132" i="17" s="1"/>
  <c r="Y133" i="17" s="1"/>
  <c r="Y134" i="17" s="1"/>
  <c r="Y135" i="17" s="1"/>
  <c r="Y136" i="17" s="1"/>
  <c r="Y137" i="17" s="1"/>
  <c r="Y138" i="17" s="1"/>
  <c r="Y139" i="17" s="1"/>
  <c r="Y140" i="17" s="1"/>
  <c r="Y141" i="17" s="1"/>
  <c r="Y142" i="17" s="1"/>
  <c r="Y143" i="17" s="1"/>
  <c r="Y144" i="17" s="1"/>
  <c r="Y145" i="17" s="1"/>
  <c r="Y146" i="17" s="1"/>
  <c r="Y147" i="17" s="1"/>
  <c r="Y148" i="17" s="1"/>
  <c r="Y149" i="17" s="1"/>
  <c r="Y150" i="17" s="1"/>
  <c r="Y151" i="17" s="1"/>
  <c r="Y152" i="17" s="1"/>
  <c r="Y153" i="17" s="1"/>
  <c r="Y154" i="17" s="1"/>
  <c r="Y155" i="17" s="1"/>
  <c r="Y156" i="17" s="1"/>
  <c r="Y157" i="17" s="1"/>
  <c r="Y158" i="17" s="1"/>
  <c r="Y159" i="17" s="1"/>
  <c r="Y160" i="17" s="1"/>
  <c r="Y161" i="17" s="1"/>
  <c r="Y162" i="17" s="1"/>
  <c r="Y163" i="17" s="1"/>
  <c r="Y164" i="17" s="1"/>
  <c r="Y165" i="17" s="1"/>
  <c r="Y166" i="17" s="1"/>
  <c r="Y167" i="17" s="1"/>
  <c r="Y168" i="17" s="1"/>
  <c r="Y169" i="17" s="1"/>
  <c r="Y170" i="17" s="1"/>
  <c r="Y171" i="17" s="1"/>
  <c r="Y172" i="17" s="1"/>
  <c r="Y173" i="17" s="1"/>
  <c r="Y174" i="17" s="1"/>
  <c r="Y175" i="17" s="1"/>
  <c r="Y176" i="17" s="1"/>
  <c r="Y177" i="17" s="1"/>
  <c r="Y178" i="17" s="1"/>
  <c r="Y179" i="17" s="1"/>
  <c r="Y180" i="17" s="1"/>
  <c r="Y181" i="17" s="1"/>
  <c r="Y182" i="17" s="1"/>
  <c r="Y183" i="17" s="1"/>
  <c r="Y184" i="17" s="1"/>
  <c r="Y185" i="17" s="1"/>
  <c r="Y186" i="17" s="1"/>
  <c r="Y187" i="17" s="1"/>
  <c r="Y188" i="17" s="1"/>
  <c r="Y189" i="17" s="1"/>
  <c r="Y190" i="17" s="1"/>
  <c r="Y191" i="17" s="1"/>
  <c r="Y192" i="17" s="1"/>
  <c r="Y193" i="17" s="1"/>
  <c r="Y194" i="17" s="1"/>
  <c r="Y195" i="17" s="1"/>
  <c r="Y196" i="17" s="1"/>
  <c r="Y197" i="17" s="1"/>
  <c r="Y198" i="17" s="1"/>
  <c r="Y199" i="17" s="1"/>
  <c r="Y200" i="17" s="1"/>
  <c r="Y201" i="17" s="1"/>
  <c r="Y202" i="17" s="1"/>
  <c r="Y203" i="17" s="1"/>
  <c r="Y204" i="17" s="1"/>
  <c r="Y205" i="17" s="1"/>
  <c r="Y206" i="17" s="1"/>
  <c r="Y207" i="17" s="1"/>
  <c r="Y208" i="17" s="1"/>
  <c r="Y209" i="17" s="1"/>
  <c r="Y210" i="17" s="1"/>
  <c r="Y211" i="17" s="1"/>
  <c r="Y212" i="17" s="1"/>
  <c r="Y213" i="17" s="1"/>
  <c r="Y214" i="17" s="1"/>
  <c r="Y215" i="17" s="1"/>
  <c r="Y216" i="17" s="1"/>
  <c r="Y217" i="17" s="1"/>
  <c r="Y218" i="17" s="1"/>
  <c r="Y219" i="17" s="1"/>
  <c r="Y220" i="17" s="1"/>
  <c r="Y221" i="17" s="1"/>
  <c r="Y222" i="17" s="1"/>
  <c r="Y223" i="17" s="1"/>
  <c r="Y224" i="17" s="1"/>
  <c r="Y225" i="17" s="1"/>
  <c r="Y226" i="17" s="1"/>
  <c r="Y227" i="17" s="1"/>
  <c r="Y228" i="17" s="1"/>
  <c r="Y229" i="17" s="1"/>
  <c r="Y230" i="17" s="1"/>
  <c r="Y231" i="17" s="1"/>
  <c r="Y232" i="17" s="1"/>
  <c r="Y233" i="17" s="1"/>
  <c r="Y234" i="17" s="1"/>
  <c r="Y235" i="17" s="1"/>
  <c r="Y236" i="17" s="1"/>
  <c r="Y237" i="17" s="1"/>
  <c r="Y238" i="17" s="1"/>
  <c r="Y239" i="17" s="1"/>
  <c r="Y240" i="17" s="1"/>
  <c r="Y241" i="17" s="1"/>
  <c r="Y242" i="17" s="1"/>
  <c r="Y243" i="17" s="1"/>
  <c r="Y244" i="17" s="1"/>
  <c r="Y245" i="17" s="1"/>
  <c r="Y246" i="17" s="1"/>
  <c r="Y247" i="17" s="1"/>
  <c r="Y248" i="17" s="1"/>
  <c r="Y249" i="17" s="1"/>
  <c r="Y250" i="17" s="1"/>
  <c r="Y251" i="17" s="1"/>
  <c r="Y252" i="17" s="1"/>
  <c r="Y253" i="17" s="1"/>
  <c r="Y254" i="17" s="1"/>
  <c r="Y255" i="17" s="1"/>
  <c r="Y256" i="17" s="1"/>
  <c r="Y257" i="17" s="1"/>
  <c r="Y258" i="17" s="1"/>
  <c r="Y259" i="17" s="1"/>
  <c r="Y260" i="17" s="1"/>
  <c r="Y261" i="17" s="1"/>
  <c r="Y262" i="17" s="1"/>
  <c r="Y263" i="17" s="1"/>
  <c r="Y264" i="17" s="1"/>
  <c r="Y265" i="17" s="1"/>
  <c r="Y266" i="17" s="1"/>
  <c r="Y267" i="17" s="1"/>
  <c r="Y268" i="17" s="1"/>
  <c r="Y269" i="17" s="1"/>
  <c r="Y270" i="17" s="1"/>
  <c r="Y271" i="17" s="1"/>
  <c r="Y272" i="17" s="1"/>
  <c r="Y273" i="17" s="1"/>
  <c r="Y274" i="17" s="1"/>
  <c r="Y275" i="17" s="1"/>
  <c r="Y276" i="17" s="1"/>
  <c r="Y277" i="17" s="1"/>
  <c r="Y278" i="17" s="1"/>
  <c r="Y279" i="17" s="1"/>
  <c r="Y280" i="17" s="1"/>
  <c r="Y281" i="17" s="1"/>
  <c r="Y282" i="17" s="1"/>
  <c r="Y283" i="17" s="1"/>
  <c r="Y284" i="17" s="1"/>
  <c r="Y285" i="17" s="1"/>
  <c r="Y286" i="17" s="1"/>
  <c r="Y287" i="17" s="1"/>
  <c r="Y288" i="17" s="1"/>
  <c r="Y289" i="17" s="1"/>
  <c r="Y290" i="17" s="1"/>
  <c r="Y291" i="17" s="1"/>
  <c r="Y292" i="17" s="1"/>
  <c r="Y293" i="17" s="1"/>
  <c r="Y294" i="17" s="1"/>
  <c r="Y295" i="17" s="1"/>
  <c r="Y296" i="17" s="1"/>
  <c r="Y297" i="17" s="1"/>
  <c r="Y298" i="17" s="1"/>
  <c r="Y299" i="17" s="1"/>
  <c r="Y300" i="17" s="1"/>
  <c r="Y301" i="17" s="1"/>
  <c r="Y302" i="17" s="1"/>
  <c r="Y303" i="17" s="1"/>
  <c r="Y304" i="17" s="1"/>
  <c r="Y305" i="17" s="1"/>
  <c r="Y306" i="17" s="1"/>
  <c r="Y307" i="17" s="1"/>
  <c r="Y308" i="17" s="1"/>
  <c r="Y309" i="17" s="1"/>
  <c r="Y310" i="17" s="1"/>
  <c r="Y311" i="17" s="1"/>
  <c r="Y312" i="17" s="1"/>
  <c r="Y313" i="17" s="1"/>
  <c r="Y314" i="17" s="1"/>
  <c r="Y315" i="17" s="1"/>
  <c r="Y316" i="17" s="1"/>
  <c r="Y317" i="17" s="1"/>
  <c r="Y318" i="17" s="1"/>
  <c r="Y319" i="17" s="1"/>
  <c r="Y320" i="17" s="1"/>
  <c r="Y321" i="17" s="1"/>
  <c r="Y322" i="17" s="1"/>
  <c r="Y323" i="17" s="1"/>
  <c r="Y324" i="17" s="1"/>
  <c r="Y325" i="17" s="1"/>
  <c r="Y326" i="17" s="1"/>
  <c r="Y327" i="17" s="1"/>
  <c r="Y328" i="17" s="1"/>
  <c r="Y329" i="17" s="1"/>
  <c r="Y330" i="17" s="1"/>
  <c r="Y331" i="17" s="1"/>
  <c r="Y332" i="17" s="1"/>
  <c r="Y333" i="17" s="1"/>
  <c r="Y334" i="17" s="1"/>
  <c r="Y335" i="17" s="1"/>
  <c r="Y336" i="17" s="1"/>
  <c r="Y337" i="17" s="1"/>
  <c r="Y338" i="17" s="1"/>
  <c r="Y339" i="17" s="1"/>
  <c r="Y340" i="17" s="1"/>
  <c r="Y341" i="17" s="1"/>
  <c r="Y342" i="17" s="1"/>
  <c r="Y343" i="17" s="1"/>
  <c r="Y344" i="17" s="1"/>
  <c r="Y345" i="17" s="1"/>
  <c r="Y346" i="17" s="1"/>
  <c r="Y347" i="17" s="1"/>
  <c r="Y348" i="17" s="1"/>
  <c r="Y349" i="17" s="1"/>
  <c r="Y350" i="17" s="1"/>
  <c r="Y351" i="17" s="1"/>
  <c r="Y352" i="17" s="1"/>
  <c r="Y353" i="17" s="1"/>
  <c r="Y354" i="17" s="1"/>
  <c r="Y355" i="17" s="1"/>
  <c r="Y356" i="17" s="1"/>
  <c r="Y357" i="17" s="1"/>
  <c r="Y358" i="17" s="1"/>
  <c r="Y359" i="17" s="1"/>
  <c r="Y360" i="17" s="1"/>
  <c r="Y361" i="17" s="1"/>
  <c r="Y362" i="17" s="1"/>
  <c r="Y363" i="17" s="1"/>
  <c r="Y364" i="17" s="1"/>
  <c r="Y365" i="17" s="1"/>
  <c r="Y366" i="17" s="1"/>
  <c r="Y367" i="17" s="1"/>
  <c r="Y368" i="17" s="1"/>
  <c r="Y369" i="17" s="1"/>
  <c r="Y370" i="17" s="1"/>
  <c r="Y371" i="17" s="1"/>
  <c r="Y372" i="17" s="1"/>
  <c r="Y373" i="17" s="1"/>
  <c r="Y374" i="17" s="1"/>
  <c r="Y375" i="17" s="1"/>
  <c r="Y376" i="17" s="1"/>
  <c r="Y377" i="17" s="1"/>
  <c r="Y378" i="17" s="1"/>
  <c r="Y379" i="17" s="1"/>
  <c r="Y380" i="17" s="1"/>
  <c r="Y381" i="17" s="1"/>
  <c r="Y382" i="17" s="1"/>
  <c r="Y383" i="17" s="1"/>
  <c r="Y384" i="17" s="1"/>
  <c r="Y385" i="17" s="1"/>
  <c r="Y386" i="17" s="1"/>
  <c r="Y387" i="17" s="1"/>
  <c r="Y388" i="17" s="1"/>
  <c r="Y389" i="17" s="1"/>
  <c r="Y390" i="17" s="1"/>
  <c r="Y391" i="17" s="1"/>
  <c r="Y392" i="17" s="1"/>
  <c r="Y393" i="17" s="1"/>
  <c r="Y394" i="17" s="1"/>
  <c r="Y395" i="17" s="1"/>
  <c r="Y396" i="17" s="1"/>
  <c r="Y397" i="17" s="1"/>
  <c r="Y398" i="17" s="1"/>
  <c r="Y399" i="17" s="1"/>
  <c r="Y400" i="17" s="1"/>
  <c r="Y401" i="17" s="1"/>
  <c r="Y402" i="17" s="1"/>
  <c r="Y403" i="17" s="1"/>
  <c r="Y404" i="17" s="1"/>
  <c r="Y405" i="17" s="1"/>
  <c r="Y406" i="17" s="1"/>
  <c r="Y407" i="17" s="1"/>
  <c r="Y408" i="17" s="1"/>
  <c r="Y409" i="17" s="1"/>
  <c r="Y410" i="17" s="1"/>
  <c r="Y411" i="17" s="1"/>
  <c r="Y412" i="17" s="1"/>
  <c r="Y413" i="17" s="1"/>
  <c r="Y414" i="17" s="1"/>
  <c r="Y415" i="17" s="1"/>
  <c r="Y416" i="17" s="1"/>
  <c r="Y417" i="17" s="1"/>
  <c r="Y418" i="17" s="1"/>
  <c r="Y419" i="17" s="1"/>
  <c r="Y420" i="17" s="1"/>
  <c r="Y421" i="17" s="1"/>
  <c r="Y422" i="17" s="1"/>
  <c r="Y423" i="17" s="1"/>
  <c r="Y424" i="17" s="1"/>
  <c r="Y425" i="17" s="1"/>
  <c r="Y426" i="17" s="1"/>
  <c r="Y427" i="17" s="1"/>
  <c r="Y428" i="17" s="1"/>
  <c r="Y429" i="17" s="1"/>
  <c r="Y430" i="17" s="1"/>
  <c r="Y431" i="17" s="1"/>
  <c r="Y432" i="17" s="1"/>
  <c r="Y433" i="17" s="1"/>
  <c r="Y434" i="17" s="1"/>
  <c r="Y435" i="17" s="1"/>
  <c r="Y436" i="17" s="1"/>
  <c r="Y437" i="17" s="1"/>
  <c r="Y438" i="17" s="1"/>
  <c r="Y439" i="17" s="1"/>
  <c r="Y440" i="17" s="1"/>
  <c r="Y441" i="17" s="1"/>
  <c r="Y442" i="17" s="1"/>
  <c r="Y443" i="17" s="1"/>
  <c r="Y444" i="17" s="1"/>
  <c r="Y445" i="17" s="1"/>
  <c r="Y446" i="17" s="1"/>
  <c r="Y447" i="17" s="1"/>
  <c r="Y448" i="17" s="1"/>
  <c r="Y449" i="17" s="1"/>
  <c r="Y450" i="17" s="1"/>
  <c r="Y451" i="17" s="1"/>
  <c r="Y452" i="17" s="1"/>
  <c r="Y453" i="17" s="1"/>
  <c r="Y454" i="17" s="1"/>
  <c r="Y455" i="17" s="1"/>
  <c r="Y456" i="17" s="1"/>
  <c r="Y457" i="17" s="1"/>
  <c r="Y458" i="17" s="1"/>
  <c r="Y459" i="17" s="1"/>
  <c r="Y460" i="17" s="1"/>
  <c r="Y461" i="17" s="1"/>
  <c r="Y462" i="17" s="1"/>
  <c r="Y463" i="17" s="1"/>
  <c r="Y464" i="17" s="1"/>
  <c r="Y465" i="17" s="1"/>
  <c r="Y466" i="17" s="1"/>
  <c r="Y467" i="17" s="1"/>
  <c r="Y468" i="17" s="1"/>
  <c r="Y469" i="17" s="1"/>
  <c r="Y470" i="17" s="1"/>
  <c r="Y471" i="17" s="1"/>
  <c r="Y472" i="17" s="1"/>
  <c r="Y473" i="17" s="1"/>
  <c r="Y474" i="17" s="1"/>
  <c r="Y475" i="17" s="1"/>
  <c r="Y476" i="17" s="1"/>
  <c r="Y477" i="17" s="1"/>
  <c r="Y478" i="17" s="1"/>
  <c r="Y479" i="17" s="1"/>
  <c r="Y480" i="17" s="1"/>
  <c r="Y481" i="17" s="1"/>
  <c r="Y482" i="17" s="1"/>
  <c r="Y483" i="17" s="1"/>
  <c r="Y484" i="17" s="1"/>
  <c r="Y485" i="17" s="1"/>
  <c r="Y486" i="17" s="1"/>
  <c r="Y487" i="17" s="1"/>
  <c r="Y488" i="17" s="1"/>
  <c r="Y489" i="17" s="1"/>
  <c r="Y490" i="17" s="1"/>
  <c r="Y491" i="17" s="1"/>
  <c r="Y492" i="17" s="1"/>
  <c r="Y493" i="17" s="1"/>
  <c r="Y494" i="17" s="1"/>
  <c r="Y495" i="17" s="1"/>
  <c r="Y496" i="17" s="1"/>
  <c r="Y497" i="17" s="1"/>
  <c r="Y498" i="17" s="1"/>
  <c r="Y499" i="17" s="1"/>
  <c r="Y500" i="17" s="1"/>
  <c r="Y501" i="17" s="1"/>
  <c r="Y502" i="17" s="1"/>
  <c r="Y503" i="17" s="1"/>
  <c r="Y504" i="17" s="1"/>
  <c r="Y505" i="17" s="1"/>
  <c r="Y506" i="17" s="1"/>
  <c r="Y507" i="17" s="1"/>
  <c r="Y508" i="17" s="1"/>
  <c r="Y509" i="17" s="1"/>
  <c r="Y510" i="17" s="1"/>
  <c r="X12" i="17"/>
  <c r="X13" i="17" s="1"/>
  <c r="X14" i="17" s="1"/>
  <c r="X15" i="17" s="1"/>
  <c r="X16" i="17" s="1"/>
  <c r="X17" i="17" s="1"/>
  <c r="X18" i="17" s="1"/>
  <c r="X19" i="17" s="1"/>
  <c r="X20" i="17" s="1"/>
  <c r="X21" i="17" s="1"/>
  <c r="X22" i="17" s="1"/>
  <c r="X23" i="17" s="1"/>
  <c r="X24" i="17" s="1"/>
  <c r="X25" i="17" s="1"/>
  <c r="X26" i="17" s="1"/>
  <c r="X27" i="17" s="1"/>
  <c r="X28" i="17" s="1"/>
  <c r="X29" i="17" s="1"/>
  <c r="X30" i="17" s="1"/>
  <c r="X31" i="17" s="1"/>
  <c r="X32" i="17" s="1"/>
  <c r="X33" i="17" s="1"/>
  <c r="X34" i="17" s="1"/>
  <c r="X35" i="17" s="1"/>
  <c r="X36" i="17" s="1"/>
  <c r="X37" i="17" s="1"/>
  <c r="X38" i="17" s="1"/>
  <c r="X39" i="17" s="1"/>
  <c r="X40" i="17" s="1"/>
  <c r="X41" i="17" s="1"/>
  <c r="X42" i="17" s="1"/>
  <c r="X43" i="17" s="1"/>
  <c r="X44" i="17" s="1"/>
  <c r="X45" i="17" s="1"/>
  <c r="X46" i="17" s="1"/>
  <c r="X47" i="17" s="1"/>
  <c r="X48" i="17" s="1"/>
  <c r="X49" i="17" s="1"/>
  <c r="X50" i="17" s="1"/>
  <c r="X51" i="17" s="1"/>
  <c r="X52" i="17" s="1"/>
  <c r="X53" i="17" s="1"/>
  <c r="X54" i="17" s="1"/>
  <c r="X55" i="17" s="1"/>
  <c r="X56" i="17" s="1"/>
  <c r="X57" i="17" s="1"/>
  <c r="X58" i="17" s="1"/>
  <c r="X59" i="17" s="1"/>
  <c r="X60" i="17" s="1"/>
  <c r="X61" i="17" s="1"/>
  <c r="X62" i="17" s="1"/>
  <c r="X63" i="17" s="1"/>
  <c r="X64" i="17" s="1"/>
  <c r="X65" i="17" s="1"/>
  <c r="X66" i="17" s="1"/>
  <c r="X67" i="17" s="1"/>
  <c r="X68" i="17" s="1"/>
  <c r="X69" i="17" s="1"/>
  <c r="X70" i="17" s="1"/>
  <c r="X71" i="17" s="1"/>
  <c r="X72" i="17" s="1"/>
  <c r="X73" i="17" s="1"/>
  <c r="X74" i="17" s="1"/>
  <c r="X75" i="17" s="1"/>
  <c r="X76" i="17" s="1"/>
  <c r="X77" i="17" s="1"/>
  <c r="X78" i="17" s="1"/>
  <c r="X79" i="17" s="1"/>
  <c r="X80" i="17" s="1"/>
  <c r="X81" i="17" s="1"/>
  <c r="X82" i="17" s="1"/>
  <c r="X83" i="17" s="1"/>
  <c r="X84" i="17" s="1"/>
  <c r="X85" i="17" s="1"/>
  <c r="X86" i="17" s="1"/>
  <c r="X87" i="17" s="1"/>
  <c r="X88" i="17" s="1"/>
  <c r="X89" i="17" s="1"/>
  <c r="X90" i="17" s="1"/>
  <c r="X91" i="17" s="1"/>
  <c r="X92" i="17" s="1"/>
  <c r="X93" i="17" s="1"/>
  <c r="X94" i="17" s="1"/>
  <c r="X95" i="17" s="1"/>
  <c r="X96" i="17" s="1"/>
  <c r="X97" i="17" s="1"/>
  <c r="X98" i="17" s="1"/>
  <c r="X99" i="17" s="1"/>
  <c r="X100" i="17" s="1"/>
  <c r="X101" i="17" s="1"/>
  <c r="X102" i="17" s="1"/>
  <c r="X103" i="17" s="1"/>
  <c r="X104" i="17" s="1"/>
  <c r="X105" i="17" s="1"/>
  <c r="X106" i="17" s="1"/>
  <c r="X107" i="17" s="1"/>
  <c r="X108" i="17" s="1"/>
  <c r="X109" i="17" s="1"/>
  <c r="X110" i="17" s="1"/>
  <c r="X111" i="17" s="1"/>
  <c r="X112" i="17" s="1"/>
  <c r="X113" i="17" s="1"/>
  <c r="X114" i="17" s="1"/>
  <c r="X115" i="17" s="1"/>
  <c r="X116" i="17" s="1"/>
  <c r="X117" i="17" s="1"/>
  <c r="X118" i="17" s="1"/>
  <c r="X119" i="17" s="1"/>
  <c r="X120" i="17" s="1"/>
  <c r="X121" i="17" s="1"/>
  <c r="X122" i="17" s="1"/>
  <c r="X123" i="17" s="1"/>
  <c r="X124" i="17" s="1"/>
  <c r="X125" i="17" s="1"/>
  <c r="X126" i="17" s="1"/>
  <c r="X127" i="17" s="1"/>
  <c r="X128" i="17" s="1"/>
  <c r="X129" i="17" s="1"/>
  <c r="X130" i="17" s="1"/>
  <c r="X131" i="17" s="1"/>
  <c r="X132" i="17" s="1"/>
  <c r="X133" i="17" s="1"/>
  <c r="X134" i="17" s="1"/>
  <c r="X135" i="17" s="1"/>
  <c r="X136" i="17" s="1"/>
  <c r="X137" i="17" s="1"/>
  <c r="X138" i="17" s="1"/>
  <c r="X139" i="17" s="1"/>
  <c r="X140" i="17" s="1"/>
  <c r="X141" i="17" s="1"/>
  <c r="X142" i="17" s="1"/>
  <c r="X143" i="17" s="1"/>
  <c r="X144" i="17" s="1"/>
  <c r="X145" i="17" s="1"/>
  <c r="X146" i="17" s="1"/>
  <c r="X147" i="17" s="1"/>
  <c r="X148" i="17" s="1"/>
  <c r="X149" i="17" s="1"/>
  <c r="X150" i="17" s="1"/>
  <c r="X151" i="17" s="1"/>
  <c r="X152" i="17" s="1"/>
  <c r="X153" i="17" s="1"/>
  <c r="X154" i="17" s="1"/>
  <c r="X155" i="17" s="1"/>
  <c r="X156" i="17" s="1"/>
  <c r="X157" i="17" s="1"/>
  <c r="X158" i="17" s="1"/>
  <c r="X159" i="17" s="1"/>
  <c r="X160" i="17" s="1"/>
  <c r="X161" i="17" s="1"/>
  <c r="X162" i="17" s="1"/>
  <c r="X163" i="17" s="1"/>
  <c r="X164" i="17" s="1"/>
  <c r="X165" i="17" s="1"/>
  <c r="X166" i="17" s="1"/>
  <c r="X167" i="17" s="1"/>
  <c r="X168" i="17" s="1"/>
  <c r="X169" i="17" s="1"/>
  <c r="X170" i="17" s="1"/>
  <c r="X171" i="17" s="1"/>
  <c r="X172" i="17" s="1"/>
  <c r="X173" i="17" s="1"/>
  <c r="X174" i="17" s="1"/>
  <c r="X175" i="17" s="1"/>
  <c r="X176" i="17" s="1"/>
  <c r="X177" i="17" s="1"/>
  <c r="X178" i="17" s="1"/>
  <c r="X179" i="17" s="1"/>
  <c r="X180" i="17" s="1"/>
  <c r="X181" i="17" s="1"/>
  <c r="X182" i="17" s="1"/>
  <c r="X183" i="17" s="1"/>
  <c r="X184" i="17" s="1"/>
  <c r="X185" i="17" s="1"/>
  <c r="X186" i="17" s="1"/>
  <c r="X187" i="17" s="1"/>
  <c r="X188" i="17" s="1"/>
  <c r="X189" i="17" s="1"/>
  <c r="X190" i="17" s="1"/>
  <c r="X191" i="17" s="1"/>
  <c r="X192" i="17" s="1"/>
  <c r="X193" i="17" s="1"/>
  <c r="X194" i="17" s="1"/>
  <c r="X195" i="17" s="1"/>
  <c r="X196" i="17" s="1"/>
  <c r="X197" i="17" s="1"/>
  <c r="X198" i="17" s="1"/>
  <c r="X199" i="17" s="1"/>
  <c r="X200" i="17" s="1"/>
  <c r="X201" i="17" s="1"/>
  <c r="X202" i="17" s="1"/>
  <c r="X203" i="17" s="1"/>
  <c r="X204" i="17" s="1"/>
  <c r="X205" i="17" s="1"/>
  <c r="X206" i="17" s="1"/>
  <c r="X207" i="17" s="1"/>
  <c r="X208" i="17" s="1"/>
  <c r="X209" i="17" s="1"/>
  <c r="X210" i="17" s="1"/>
  <c r="X211" i="17" s="1"/>
  <c r="X212" i="17" s="1"/>
  <c r="X213" i="17" s="1"/>
  <c r="X214" i="17" s="1"/>
  <c r="X215" i="17" s="1"/>
  <c r="X216" i="17" s="1"/>
  <c r="X217" i="17" s="1"/>
  <c r="X218" i="17" s="1"/>
  <c r="X219" i="17" s="1"/>
  <c r="X220" i="17" s="1"/>
  <c r="X221" i="17" s="1"/>
  <c r="X222" i="17" s="1"/>
  <c r="X223" i="17" s="1"/>
  <c r="X224" i="17" s="1"/>
  <c r="X225" i="17" s="1"/>
  <c r="X226" i="17" s="1"/>
  <c r="X227" i="17" s="1"/>
  <c r="X228" i="17" s="1"/>
  <c r="X229" i="17" s="1"/>
  <c r="X230" i="17" s="1"/>
  <c r="X231" i="17" s="1"/>
  <c r="X232" i="17" s="1"/>
  <c r="X233" i="17" s="1"/>
  <c r="X234" i="17" s="1"/>
  <c r="X235" i="17" s="1"/>
  <c r="X236" i="17" s="1"/>
  <c r="X237" i="17" s="1"/>
  <c r="X238" i="17" s="1"/>
  <c r="X239" i="17" s="1"/>
  <c r="X240" i="17" s="1"/>
  <c r="X241" i="17" s="1"/>
  <c r="X242" i="17" s="1"/>
  <c r="X243" i="17" s="1"/>
  <c r="X244" i="17" s="1"/>
  <c r="X245" i="17" s="1"/>
  <c r="X246" i="17" s="1"/>
  <c r="X247" i="17" s="1"/>
  <c r="X248" i="17" s="1"/>
  <c r="X249" i="17" s="1"/>
  <c r="X250" i="17" s="1"/>
  <c r="X251" i="17" s="1"/>
  <c r="X252" i="17" s="1"/>
  <c r="X253" i="17" s="1"/>
  <c r="X254" i="17" s="1"/>
  <c r="X255" i="17" s="1"/>
  <c r="X256" i="17" s="1"/>
  <c r="X257" i="17" s="1"/>
  <c r="X258" i="17" s="1"/>
  <c r="X259" i="17" s="1"/>
  <c r="X260" i="17" s="1"/>
  <c r="X261" i="17" s="1"/>
  <c r="X262" i="17" s="1"/>
  <c r="X263" i="17" s="1"/>
  <c r="X264" i="17" s="1"/>
  <c r="X265" i="17" s="1"/>
  <c r="X266" i="17" s="1"/>
  <c r="X267" i="17" s="1"/>
  <c r="X268" i="17" s="1"/>
  <c r="X269" i="17" s="1"/>
  <c r="X270" i="17" s="1"/>
  <c r="X271" i="17" s="1"/>
  <c r="X272" i="17" s="1"/>
  <c r="X273" i="17" s="1"/>
  <c r="X274" i="17" s="1"/>
  <c r="X275" i="17" s="1"/>
  <c r="X276" i="17" s="1"/>
  <c r="X277" i="17" s="1"/>
  <c r="X278" i="17" s="1"/>
  <c r="X279" i="17" s="1"/>
  <c r="X280" i="17" s="1"/>
  <c r="X281" i="17" s="1"/>
  <c r="X282" i="17" s="1"/>
  <c r="X283" i="17" s="1"/>
  <c r="X284" i="17" s="1"/>
  <c r="X285" i="17" s="1"/>
  <c r="X286" i="17" s="1"/>
  <c r="X287" i="17" s="1"/>
  <c r="X288" i="17" s="1"/>
  <c r="X289" i="17" s="1"/>
  <c r="X290" i="17" s="1"/>
  <c r="X291" i="17" s="1"/>
  <c r="X292" i="17" s="1"/>
  <c r="X293" i="17" s="1"/>
  <c r="X294" i="17" s="1"/>
  <c r="X295" i="17" s="1"/>
  <c r="X296" i="17" s="1"/>
  <c r="X297" i="17" s="1"/>
  <c r="X298" i="17" s="1"/>
  <c r="X299" i="17" s="1"/>
  <c r="X300" i="17" s="1"/>
  <c r="X301" i="17" s="1"/>
  <c r="X302" i="17" s="1"/>
  <c r="X303" i="17" s="1"/>
  <c r="X304" i="17" s="1"/>
  <c r="X305" i="17" s="1"/>
  <c r="X306" i="17" s="1"/>
  <c r="X307" i="17" s="1"/>
  <c r="X308" i="17" s="1"/>
  <c r="X309" i="17" s="1"/>
  <c r="X310" i="17" s="1"/>
  <c r="X311" i="17" s="1"/>
  <c r="X312" i="17" s="1"/>
  <c r="X313" i="17" s="1"/>
  <c r="X314" i="17" s="1"/>
  <c r="X315" i="17" s="1"/>
  <c r="X316" i="17" s="1"/>
  <c r="X317" i="17" s="1"/>
  <c r="X318" i="17" s="1"/>
  <c r="X319" i="17" s="1"/>
  <c r="X320" i="17" s="1"/>
  <c r="X321" i="17" s="1"/>
  <c r="X322" i="17" s="1"/>
  <c r="X323" i="17" s="1"/>
  <c r="X324" i="17" s="1"/>
  <c r="X325" i="17" s="1"/>
  <c r="X326" i="17" s="1"/>
  <c r="X327" i="17" s="1"/>
  <c r="X328" i="17" s="1"/>
  <c r="X329" i="17" s="1"/>
  <c r="X330" i="17" s="1"/>
  <c r="X331" i="17" s="1"/>
  <c r="X332" i="17" s="1"/>
  <c r="X333" i="17" s="1"/>
  <c r="X334" i="17" s="1"/>
  <c r="X335" i="17" s="1"/>
  <c r="X336" i="17" s="1"/>
  <c r="X337" i="17" s="1"/>
  <c r="X338" i="17" s="1"/>
  <c r="X339" i="17" s="1"/>
  <c r="X340" i="17" s="1"/>
  <c r="X341" i="17" s="1"/>
  <c r="X342" i="17" s="1"/>
  <c r="X343" i="17" s="1"/>
  <c r="X344" i="17" s="1"/>
  <c r="X345" i="17" s="1"/>
  <c r="X346" i="17" s="1"/>
  <c r="X347" i="17" s="1"/>
  <c r="X348" i="17" s="1"/>
  <c r="X349" i="17" s="1"/>
  <c r="X350" i="17" s="1"/>
  <c r="X351" i="17" s="1"/>
  <c r="X352" i="17" s="1"/>
  <c r="X353" i="17" s="1"/>
  <c r="X354" i="17" s="1"/>
  <c r="X355" i="17" s="1"/>
  <c r="X356" i="17" s="1"/>
  <c r="X357" i="17" s="1"/>
  <c r="X358" i="17" s="1"/>
  <c r="X359" i="17" s="1"/>
  <c r="X360" i="17" s="1"/>
  <c r="X361" i="17" s="1"/>
  <c r="X362" i="17" s="1"/>
  <c r="X363" i="17" s="1"/>
  <c r="X364" i="17" s="1"/>
  <c r="X365" i="17" s="1"/>
  <c r="X366" i="17" s="1"/>
  <c r="X367" i="17" s="1"/>
  <c r="X368" i="17" s="1"/>
  <c r="X369" i="17" s="1"/>
  <c r="X370" i="17" s="1"/>
  <c r="X371" i="17" s="1"/>
  <c r="X372" i="17" s="1"/>
  <c r="X373" i="17" s="1"/>
  <c r="X374" i="17" s="1"/>
  <c r="X375" i="17" s="1"/>
  <c r="X376" i="17" s="1"/>
  <c r="X377" i="17" s="1"/>
  <c r="X378" i="17" s="1"/>
  <c r="X379" i="17" s="1"/>
  <c r="X380" i="17" s="1"/>
  <c r="X381" i="17" s="1"/>
  <c r="X382" i="17" s="1"/>
  <c r="X383" i="17" s="1"/>
  <c r="X384" i="17" s="1"/>
  <c r="X385" i="17" s="1"/>
  <c r="X386" i="17" s="1"/>
  <c r="X387" i="17" s="1"/>
  <c r="X388" i="17" s="1"/>
  <c r="X389" i="17" s="1"/>
  <c r="X390" i="17" s="1"/>
  <c r="X391" i="17" s="1"/>
  <c r="X392" i="17" s="1"/>
  <c r="X393" i="17" s="1"/>
  <c r="X394" i="17" s="1"/>
  <c r="X395" i="17" s="1"/>
  <c r="X396" i="17" s="1"/>
  <c r="X397" i="17" s="1"/>
  <c r="X398" i="17" s="1"/>
  <c r="X399" i="17" s="1"/>
  <c r="X400" i="17" s="1"/>
  <c r="X401" i="17" s="1"/>
  <c r="X402" i="17" s="1"/>
  <c r="X403" i="17" s="1"/>
  <c r="X404" i="17" s="1"/>
  <c r="X405" i="17" s="1"/>
  <c r="X406" i="17" s="1"/>
  <c r="X407" i="17" s="1"/>
  <c r="X408" i="17" s="1"/>
  <c r="X409" i="17" s="1"/>
  <c r="X410" i="17" s="1"/>
  <c r="X411" i="17" s="1"/>
  <c r="X412" i="17" s="1"/>
  <c r="X413" i="17" s="1"/>
  <c r="X414" i="17" s="1"/>
  <c r="X415" i="17" s="1"/>
  <c r="X416" i="17" s="1"/>
  <c r="X417" i="17" s="1"/>
  <c r="X418" i="17" s="1"/>
  <c r="X419" i="17" s="1"/>
  <c r="X420" i="17" s="1"/>
  <c r="X421" i="17" s="1"/>
  <c r="X422" i="17" s="1"/>
  <c r="X423" i="17" s="1"/>
  <c r="X424" i="17" s="1"/>
  <c r="X425" i="17" s="1"/>
  <c r="X426" i="17" s="1"/>
  <c r="X427" i="17" s="1"/>
  <c r="X428" i="17" s="1"/>
  <c r="X429" i="17" s="1"/>
  <c r="X430" i="17" s="1"/>
  <c r="X431" i="17" s="1"/>
  <c r="X432" i="17" s="1"/>
  <c r="X433" i="17" s="1"/>
  <c r="X434" i="17" s="1"/>
  <c r="X435" i="17" s="1"/>
  <c r="X436" i="17" s="1"/>
  <c r="X437" i="17" s="1"/>
  <c r="X438" i="17" s="1"/>
  <c r="X439" i="17" s="1"/>
  <c r="X440" i="17" s="1"/>
  <c r="X441" i="17" s="1"/>
  <c r="X442" i="17" s="1"/>
  <c r="X443" i="17" s="1"/>
  <c r="X444" i="17" s="1"/>
  <c r="X445" i="17" s="1"/>
  <c r="X446" i="17" s="1"/>
  <c r="X447" i="17" s="1"/>
  <c r="X448" i="17" s="1"/>
  <c r="X449" i="17" s="1"/>
  <c r="X450" i="17" s="1"/>
  <c r="X451" i="17" s="1"/>
  <c r="X452" i="17" s="1"/>
  <c r="X453" i="17" s="1"/>
  <c r="X454" i="17" s="1"/>
  <c r="X455" i="17" s="1"/>
  <c r="X456" i="17" s="1"/>
  <c r="X457" i="17" s="1"/>
  <c r="X458" i="17" s="1"/>
  <c r="X459" i="17" s="1"/>
  <c r="X460" i="17" s="1"/>
  <c r="X461" i="17" s="1"/>
  <c r="X462" i="17" s="1"/>
  <c r="X463" i="17" s="1"/>
  <c r="X464" i="17" s="1"/>
  <c r="X465" i="17" s="1"/>
  <c r="X466" i="17" s="1"/>
  <c r="X467" i="17" s="1"/>
  <c r="X468" i="17" s="1"/>
  <c r="X469" i="17" s="1"/>
  <c r="X470" i="17" s="1"/>
  <c r="X471" i="17" s="1"/>
  <c r="X472" i="17" s="1"/>
  <c r="X473" i="17" s="1"/>
  <c r="X474" i="17" s="1"/>
  <c r="X475" i="17" s="1"/>
  <c r="X476" i="17" s="1"/>
  <c r="X477" i="17" s="1"/>
  <c r="X478" i="17" s="1"/>
  <c r="X479" i="17" s="1"/>
  <c r="X480" i="17" s="1"/>
  <c r="X481" i="17" s="1"/>
  <c r="X482" i="17" s="1"/>
  <c r="X483" i="17" s="1"/>
  <c r="X484" i="17" s="1"/>
  <c r="X485" i="17" s="1"/>
  <c r="X486" i="17" s="1"/>
  <c r="X487" i="17" s="1"/>
  <c r="X488" i="17" s="1"/>
  <c r="X489" i="17" s="1"/>
  <c r="X490" i="17" s="1"/>
  <c r="X491" i="17" s="1"/>
  <c r="X492" i="17" s="1"/>
  <c r="X493" i="17" s="1"/>
  <c r="X494" i="17" s="1"/>
  <c r="X495" i="17" s="1"/>
  <c r="X496" i="17" s="1"/>
  <c r="X497" i="17" s="1"/>
  <c r="X498" i="17" s="1"/>
  <c r="X499" i="17" s="1"/>
  <c r="X500" i="17" s="1"/>
  <c r="X501" i="17" s="1"/>
  <c r="X502" i="17" s="1"/>
  <c r="X503" i="17" s="1"/>
  <c r="X504" i="17" s="1"/>
  <c r="X505" i="17" s="1"/>
  <c r="X506" i="17" s="1"/>
  <c r="X507" i="17" s="1"/>
  <c r="X508" i="17" s="1"/>
  <c r="X509" i="17" s="1"/>
  <c r="X510" i="17" s="1"/>
  <c r="W12" i="17"/>
  <c r="W13" i="17" s="1"/>
  <c r="W14" i="17" s="1"/>
  <c r="W15" i="17" s="1"/>
  <c r="W16" i="17" s="1"/>
  <c r="W17" i="17" s="1"/>
  <c r="W18" i="17" s="1"/>
  <c r="W19" i="17" s="1"/>
  <c r="W20" i="17" s="1"/>
  <c r="W21" i="17" s="1"/>
  <c r="W22" i="17" s="1"/>
  <c r="W23" i="17" s="1"/>
  <c r="W24" i="17" s="1"/>
  <c r="W25" i="17" s="1"/>
  <c r="W26" i="17" s="1"/>
  <c r="W27" i="17" s="1"/>
  <c r="W28" i="17" s="1"/>
  <c r="W29" i="17" s="1"/>
  <c r="W30" i="17" s="1"/>
  <c r="W31" i="17" s="1"/>
  <c r="W32" i="17" s="1"/>
  <c r="W33" i="17" s="1"/>
  <c r="W34" i="17" s="1"/>
  <c r="W35" i="17" s="1"/>
  <c r="W36" i="17" s="1"/>
  <c r="W37" i="17" s="1"/>
  <c r="W38" i="17" s="1"/>
  <c r="W39" i="17" s="1"/>
  <c r="W40" i="17" s="1"/>
  <c r="W41" i="17" s="1"/>
  <c r="W42" i="17" s="1"/>
  <c r="W43" i="17" s="1"/>
  <c r="W44" i="17" s="1"/>
  <c r="W45" i="17" s="1"/>
  <c r="W46" i="17" s="1"/>
  <c r="W47" i="17" s="1"/>
  <c r="W48" i="17" s="1"/>
  <c r="W49" i="17" s="1"/>
  <c r="W50" i="17" s="1"/>
  <c r="W51" i="17" s="1"/>
  <c r="W52" i="17" s="1"/>
  <c r="W53" i="17" s="1"/>
  <c r="W54" i="17" s="1"/>
  <c r="W55" i="17" s="1"/>
  <c r="W56" i="17" s="1"/>
  <c r="W57" i="17" s="1"/>
  <c r="W58" i="17" s="1"/>
  <c r="W59" i="17" s="1"/>
  <c r="W60" i="17" s="1"/>
  <c r="W61" i="17" s="1"/>
  <c r="W62" i="17" s="1"/>
  <c r="W63" i="17" s="1"/>
  <c r="W64" i="17" s="1"/>
  <c r="W65" i="17" s="1"/>
  <c r="W66" i="17" s="1"/>
  <c r="W67" i="17" s="1"/>
  <c r="W68" i="17" s="1"/>
  <c r="W69" i="17" s="1"/>
  <c r="W70" i="17" s="1"/>
  <c r="W71" i="17" s="1"/>
  <c r="W72" i="17" s="1"/>
  <c r="W73" i="17" s="1"/>
  <c r="W74" i="17" s="1"/>
  <c r="W75" i="17" s="1"/>
  <c r="W76" i="17" s="1"/>
  <c r="W77" i="17" s="1"/>
  <c r="W78" i="17" s="1"/>
  <c r="W79" i="17" s="1"/>
  <c r="W80" i="17" s="1"/>
  <c r="W81" i="17" s="1"/>
  <c r="W82" i="17" s="1"/>
  <c r="W83" i="17" s="1"/>
  <c r="W84" i="17" s="1"/>
  <c r="W85" i="17" s="1"/>
  <c r="W86" i="17" s="1"/>
  <c r="W87" i="17" s="1"/>
  <c r="W88" i="17" s="1"/>
  <c r="W89" i="17" s="1"/>
  <c r="W90" i="17" s="1"/>
  <c r="W91" i="17" s="1"/>
  <c r="W92" i="17" s="1"/>
  <c r="W93" i="17" s="1"/>
  <c r="W94" i="17" s="1"/>
  <c r="W95" i="17" s="1"/>
  <c r="W96" i="17" s="1"/>
  <c r="W97" i="17" s="1"/>
  <c r="W98" i="17" s="1"/>
  <c r="W99" i="17" s="1"/>
  <c r="W100" i="17" s="1"/>
  <c r="W101" i="17" s="1"/>
  <c r="W102" i="17" s="1"/>
  <c r="W103" i="17" s="1"/>
  <c r="W104" i="17" s="1"/>
  <c r="W105" i="17" s="1"/>
  <c r="W106" i="17" s="1"/>
  <c r="W107" i="17" s="1"/>
  <c r="W108" i="17" s="1"/>
  <c r="W109" i="17" s="1"/>
  <c r="W110" i="17" s="1"/>
  <c r="W111" i="17" s="1"/>
  <c r="W112" i="17" s="1"/>
  <c r="W113" i="17" s="1"/>
  <c r="W114" i="17" s="1"/>
  <c r="W115" i="17" s="1"/>
  <c r="W116" i="17" s="1"/>
  <c r="W117" i="17" s="1"/>
  <c r="W118" i="17" s="1"/>
  <c r="W119" i="17" s="1"/>
  <c r="W120" i="17" s="1"/>
  <c r="W121" i="17" s="1"/>
  <c r="W122" i="17" s="1"/>
  <c r="W123" i="17" s="1"/>
  <c r="W124" i="17" s="1"/>
  <c r="W125" i="17" s="1"/>
  <c r="W126" i="17" s="1"/>
  <c r="W127" i="17" s="1"/>
  <c r="W128" i="17" s="1"/>
  <c r="W129" i="17" s="1"/>
  <c r="W130" i="17" s="1"/>
  <c r="W131" i="17" s="1"/>
  <c r="W132" i="17" s="1"/>
  <c r="W133" i="17" s="1"/>
  <c r="W134" i="17" s="1"/>
  <c r="W135" i="17" s="1"/>
  <c r="W136" i="17" s="1"/>
  <c r="W137" i="17" s="1"/>
  <c r="W138" i="17" s="1"/>
  <c r="W139" i="17" s="1"/>
  <c r="W140" i="17" s="1"/>
  <c r="W141" i="17" s="1"/>
  <c r="W142" i="17" s="1"/>
  <c r="W143" i="17" s="1"/>
  <c r="W144" i="17" s="1"/>
  <c r="W145" i="17" s="1"/>
  <c r="W146" i="17" s="1"/>
  <c r="W147" i="17" s="1"/>
  <c r="W148" i="17" s="1"/>
  <c r="W149" i="17" s="1"/>
  <c r="W150" i="17" s="1"/>
  <c r="W151" i="17" s="1"/>
  <c r="W152" i="17" s="1"/>
  <c r="W153" i="17" s="1"/>
  <c r="W154" i="17" s="1"/>
  <c r="W155" i="17" s="1"/>
  <c r="W156" i="17" s="1"/>
  <c r="W157" i="17" s="1"/>
  <c r="W158" i="17" s="1"/>
  <c r="W159" i="17" s="1"/>
  <c r="W160" i="17" s="1"/>
  <c r="W161" i="17" s="1"/>
  <c r="W162" i="17" s="1"/>
  <c r="W163" i="17" s="1"/>
  <c r="W164" i="17" s="1"/>
  <c r="W165" i="17" s="1"/>
  <c r="W166" i="17" s="1"/>
  <c r="W167" i="17" s="1"/>
  <c r="W168" i="17" s="1"/>
  <c r="W169" i="17" s="1"/>
  <c r="W170" i="17" s="1"/>
  <c r="W171" i="17" s="1"/>
  <c r="W172" i="17" s="1"/>
  <c r="W173" i="17" s="1"/>
  <c r="W174" i="17" s="1"/>
  <c r="W175" i="17" s="1"/>
  <c r="W176" i="17" s="1"/>
  <c r="W177" i="17" s="1"/>
  <c r="W178" i="17" s="1"/>
  <c r="W179" i="17" s="1"/>
  <c r="W180" i="17" s="1"/>
  <c r="W181" i="17" s="1"/>
  <c r="W182" i="17" s="1"/>
  <c r="W183" i="17" s="1"/>
  <c r="W184" i="17" s="1"/>
  <c r="W185" i="17" s="1"/>
  <c r="W186" i="17" s="1"/>
  <c r="W187" i="17" s="1"/>
  <c r="W188" i="17" s="1"/>
  <c r="W189" i="17" s="1"/>
  <c r="W190" i="17" s="1"/>
  <c r="W191" i="17" s="1"/>
  <c r="W192" i="17" s="1"/>
  <c r="W193" i="17" s="1"/>
  <c r="W194" i="17" s="1"/>
  <c r="W195" i="17" s="1"/>
  <c r="W196" i="17" s="1"/>
  <c r="W197" i="17" s="1"/>
  <c r="W198" i="17" s="1"/>
  <c r="W199" i="17" s="1"/>
  <c r="W200" i="17" s="1"/>
  <c r="W201" i="17" s="1"/>
  <c r="W202" i="17" s="1"/>
  <c r="W203" i="17" s="1"/>
  <c r="W204" i="17" s="1"/>
  <c r="W205" i="17" s="1"/>
  <c r="W206" i="17" s="1"/>
  <c r="W207" i="17" s="1"/>
  <c r="W208" i="17" s="1"/>
  <c r="W209" i="17" s="1"/>
  <c r="W210" i="17" s="1"/>
  <c r="W211" i="17" s="1"/>
  <c r="W212" i="17" s="1"/>
  <c r="W213" i="17" s="1"/>
  <c r="W214" i="17" s="1"/>
  <c r="W215" i="17" s="1"/>
  <c r="W216" i="17" s="1"/>
  <c r="W217" i="17" s="1"/>
  <c r="W218" i="17" s="1"/>
  <c r="W219" i="17" s="1"/>
  <c r="W220" i="17" s="1"/>
  <c r="W221" i="17" s="1"/>
  <c r="W222" i="17" s="1"/>
  <c r="W223" i="17" s="1"/>
  <c r="W224" i="17" s="1"/>
  <c r="W225" i="17" s="1"/>
  <c r="W226" i="17" s="1"/>
  <c r="W227" i="17" s="1"/>
  <c r="W228" i="17" s="1"/>
  <c r="W229" i="17" s="1"/>
  <c r="W230" i="17" s="1"/>
  <c r="W231" i="17" s="1"/>
  <c r="W232" i="17" s="1"/>
  <c r="W233" i="17" s="1"/>
  <c r="W234" i="17" s="1"/>
  <c r="W235" i="17" s="1"/>
  <c r="W236" i="17" s="1"/>
  <c r="W237" i="17" s="1"/>
  <c r="W238" i="17" s="1"/>
  <c r="W239" i="17" s="1"/>
  <c r="W240" i="17" s="1"/>
  <c r="W241" i="17" s="1"/>
  <c r="W242" i="17" s="1"/>
  <c r="W243" i="17" s="1"/>
  <c r="W244" i="17" s="1"/>
  <c r="W245" i="17" s="1"/>
  <c r="W246" i="17" s="1"/>
  <c r="W247" i="17" s="1"/>
  <c r="W248" i="17" s="1"/>
  <c r="W249" i="17" s="1"/>
  <c r="W250" i="17" s="1"/>
  <c r="W251" i="17" s="1"/>
  <c r="W252" i="17" s="1"/>
  <c r="W253" i="17" s="1"/>
  <c r="W254" i="17" s="1"/>
  <c r="W255" i="17" s="1"/>
  <c r="W256" i="17" s="1"/>
  <c r="W257" i="17" s="1"/>
  <c r="W258" i="17" s="1"/>
  <c r="W259" i="17" s="1"/>
  <c r="W260" i="17" s="1"/>
  <c r="W261" i="17" s="1"/>
  <c r="W262" i="17" s="1"/>
  <c r="W263" i="17" s="1"/>
  <c r="W264" i="17" s="1"/>
  <c r="W265" i="17" s="1"/>
  <c r="W266" i="17" s="1"/>
  <c r="W267" i="17" s="1"/>
  <c r="W268" i="17" s="1"/>
  <c r="W269" i="17" s="1"/>
  <c r="W270" i="17" s="1"/>
  <c r="W271" i="17" s="1"/>
  <c r="W272" i="17" s="1"/>
  <c r="W273" i="17" s="1"/>
  <c r="W274" i="17" s="1"/>
  <c r="W275" i="17" s="1"/>
  <c r="W276" i="17" s="1"/>
  <c r="W277" i="17" s="1"/>
  <c r="W278" i="17" s="1"/>
  <c r="W279" i="17" s="1"/>
  <c r="W280" i="17" s="1"/>
  <c r="W281" i="17" s="1"/>
  <c r="W282" i="17" s="1"/>
  <c r="W283" i="17" s="1"/>
  <c r="W284" i="17" s="1"/>
  <c r="W285" i="17" s="1"/>
  <c r="W286" i="17" s="1"/>
  <c r="W287" i="17" s="1"/>
  <c r="W288" i="17" s="1"/>
  <c r="W289" i="17" s="1"/>
  <c r="W290" i="17" s="1"/>
  <c r="W291" i="17" s="1"/>
  <c r="W292" i="17" s="1"/>
  <c r="W293" i="17" s="1"/>
  <c r="W294" i="17" s="1"/>
  <c r="W295" i="17" s="1"/>
  <c r="W296" i="17" s="1"/>
  <c r="W297" i="17" s="1"/>
  <c r="W298" i="17" s="1"/>
  <c r="W299" i="17" s="1"/>
  <c r="W300" i="17" s="1"/>
  <c r="W301" i="17" s="1"/>
  <c r="W302" i="17" s="1"/>
  <c r="W303" i="17" s="1"/>
  <c r="W304" i="17" s="1"/>
  <c r="W305" i="17" s="1"/>
  <c r="W306" i="17" s="1"/>
  <c r="W307" i="17" s="1"/>
  <c r="W308" i="17" s="1"/>
  <c r="W309" i="17" s="1"/>
  <c r="W310" i="17" s="1"/>
  <c r="W311" i="17" s="1"/>
  <c r="W312" i="17" s="1"/>
  <c r="W313" i="17" s="1"/>
  <c r="W314" i="17" s="1"/>
  <c r="W315" i="17" s="1"/>
  <c r="W316" i="17" s="1"/>
  <c r="W317" i="17" s="1"/>
  <c r="W318" i="17" s="1"/>
  <c r="W319" i="17" s="1"/>
  <c r="W320" i="17" s="1"/>
  <c r="W321" i="17" s="1"/>
  <c r="W322" i="17" s="1"/>
  <c r="W323" i="17" s="1"/>
  <c r="W324" i="17" s="1"/>
  <c r="W325" i="17" s="1"/>
  <c r="W326" i="17" s="1"/>
  <c r="W327" i="17" s="1"/>
  <c r="W328" i="17" s="1"/>
  <c r="W329" i="17" s="1"/>
  <c r="W330" i="17" s="1"/>
  <c r="W331" i="17" s="1"/>
  <c r="W332" i="17" s="1"/>
  <c r="W333" i="17" s="1"/>
  <c r="W334" i="17" s="1"/>
  <c r="W335" i="17" s="1"/>
  <c r="W336" i="17" s="1"/>
  <c r="W337" i="17" s="1"/>
  <c r="W338" i="17" s="1"/>
  <c r="W339" i="17" s="1"/>
  <c r="W340" i="17" s="1"/>
  <c r="W341" i="17" s="1"/>
  <c r="W342" i="17" s="1"/>
  <c r="W343" i="17" s="1"/>
  <c r="W344" i="17" s="1"/>
  <c r="W345" i="17" s="1"/>
  <c r="W346" i="17" s="1"/>
  <c r="W347" i="17" s="1"/>
  <c r="W348" i="17" s="1"/>
  <c r="W349" i="17" s="1"/>
  <c r="W350" i="17" s="1"/>
  <c r="W351" i="17" s="1"/>
  <c r="W352" i="17" s="1"/>
  <c r="W353" i="17" s="1"/>
  <c r="W354" i="17" s="1"/>
  <c r="W355" i="17" s="1"/>
  <c r="W356" i="17" s="1"/>
  <c r="W357" i="17" s="1"/>
  <c r="W358" i="17" s="1"/>
  <c r="W359" i="17" s="1"/>
  <c r="W360" i="17" s="1"/>
  <c r="W361" i="17" s="1"/>
  <c r="W362" i="17" s="1"/>
  <c r="W363" i="17" s="1"/>
  <c r="W364" i="17" s="1"/>
  <c r="W365" i="17" s="1"/>
  <c r="W366" i="17" s="1"/>
  <c r="W367" i="17" s="1"/>
  <c r="W368" i="17" s="1"/>
  <c r="W369" i="17" s="1"/>
  <c r="W370" i="17" s="1"/>
  <c r="W371" i="17" s="1"/>
  <c r="W372" i="17" s="1"/>
  <c r="W373" i="17" s="1"/>
  <c r="W374" i="17" s="1"/>
  <c r="W375" i="17" s="1"/>
  <c r="W376" i="17" s="1"/>
  <c r="W377" i="17" s="1"/>
  <c r="W378" i="17" s="1"/>
  <c r="W379" i="17" s="1"/>
  <c r="W380" i="17" s="1"/>
  <c r="W381" i="17" s="1"/>
  <c r="W382" i="17" s="1"/>
  <c r="W383" i="17" s="1"/>
  <c r="W384" i="17" s="1"/>
  <c r="W385" i="17" s="1"/>
  <c r="W386" i="17" s="1"/>
  <c r="W387" i="17" s="1"/>
  <c r="W388" i="17" s="1"/>
  <c r="W389" i="17" s="1"/>
  <c r="W390" i="17" s="1"/>
  <c r="W391" i="17" s="1"/>
  <c r="W392" i="17" s="1"/>
  <c r="W393" i="17" s="1"/>
  <c r="W394" i="17" s="1"/>
  <c r="W395" i="17" s="1"/>
  <c r="W396" i="17" s="1"/>
  <c r="W397" i="17" s="1"/>
  <c r="W398" i="17" s="1"/>
  <c r="W399" i="17" s="1"/>
  <c r="W400" i="17" s="1"/>
  <c r="W401" i="17" s="1"/>
  <c r="W402" i="17" s="1"/>
  <c r="W403" i="17" s="1"/>
  <c r="W404" i="17" s="1"/>
  <c r="W405" i="17" s="1"/>
  <c r="W406" i="17" s="1"/>
  <c r="W407" i="17" s="1"/>
  <c r="W408" i="17" s="1"/>
  <c r="W409" i="17" s="1"/>
  <c r="W410" i="17" s="1"/>
  <c r="W411" i="17" s="1"/>
  <c r="W412" i="17" s="1"/>
  <c r="W413" i="17" s="1"/>
  <c r="W414" i="17" s="1"/>
  <c r="W415" i="17" s="1"/>
  <c r="W416" i="17" s="1"/>
  <c r="W417" i="17" s="1"/>
  <c r="W418" i="17" s="1"/>
  <c r="W419" i="17" s="1"/>
  <c r="W420" i="17" s="1"/>
  <c r="W421" i="17" s="1"/>
  <c r="W422" i="17" s="1"/>
  <c r="W423" i="17" s="1"/>
  <c r="W424" i="17" s="1"/>
  <c r="W425" i="17" s="1"/>
  <c r="W426" i="17" s="1"/>
  <c r="W427" i="17" s="1"/>
  <c r="W428" i="17" s="1"/>
  <c r="W429" i="17" s="1"/>
  <c r="W430" i="17" s="1"/>
  <c r="W431" i="17" s="1"/>
  <c r="W432" i="17" s="1"/>
  <c r="W433" i="17" s="1"/>
  <c r="W434" i="17" s="1"/>
  <c r="W435" i="17" s="1"/>
  <c r="W436" i="17" s="1"/>
  <c r="W437" i="17" s="1"/>
  <c r="W438" i="17" s="1"/>
  <c r="W439" i="17" s="1"/>
  <c r="W440" i="17" s="1"/>
  <c r="W441" i="17" s="1"/>
  <c r="W442" i="17" s="1"/>
  <c r="W443" i="17" s="1"/>
  <c r="W444" i="17" s="1"/>
  <c r="W445" i="17" s="1"/>
  <c r="W446" i="17" s="1"/>
  <c r="W447" i="17" s="1"/>
  <c r="W448" i="17" s="1"/>
  <c r="W449" i="17" s="1"/>
  <c r="W450" i="17" s="1"/>
  <c r="W451" i="17" s="1"/>
  <c r="W452" i="17" s="1"/>
  <c r="W453" i="17" s="1"/>
  <c r="W454" i="17" s="1"/>
  <c r="W455" i="17" s="1"/>
  <c r="W456" i="17" s="1"/>
  <c r="W457" i="17" s="1"/>
  <c r="W458" i="17" s="1"/>
  <c r="W459" i="17" s="1"/>
  <c r="W460" i="17" s="1"/>
  <c r="W461" i="17" s="1"/>
  <c r="W462" i="17" s="1"/>
  <c r="W463" i="17" s="1"/>
  <c r="W464" i="17" s="1"/>
  <c r="W465" i="17" s="1"/>
  <c r="W466" i="17" s="1"/>
  <c r="W467" i="17" s="1"/>
  <c r="W468" i="17" s="1"/>
  <c r="W469" i="17" s="1"/>
  <c r="W470" i="17" s="1"/>
  <c r="W471" i="17" s="1"/>
  <c r="W472" i="17" s="1"/>
  <c r="W473" i="17" s="1"/>
  <c r="W474" i="17" s="1"/>
  <c r="W475" i="17" s="1"/>
  <c r="W476" i="17" s="1"/>
  <c r="W477" i="17" s="1"/>
  <c r="W478" i="17" s="1"/>
  <c r="W479" i="17" s="1"/>
  <c r="W480" i="17" s="1"/>
  <c r="W481" i="17" s="1"/>
  <c r="W482" i="17" s="1"/>
  <c r="W483" i="17" s="1"/>
  <c r="W484" i="17" s="1"/>
  <c r="W485" i="17" s="1"/>
  <c r="W486" i="17" s="1"/>
  <c r="W487" i="17" s="1"/>
  <c r="W488" i="17" s="1"/>
  <c r="W489" i="17" s="1"/>
  <c r="W490" i="17" s="1"/>
  <c r="W491" i="17" s="1"/>
  <c r="W492" i="17" s="1"/>
  <c r="W493" i="17" s="1"/>
  <c r="W494" i="17" s="1"/>
  <c r="W495" i="17" s="1"/>
  <c r="W496" i="17" s="1"/>
  <c r="W497" i="17" s="1"/>
  <c r="W498" i="17" s="1"/>
  <c r="W499" i="17" s="1"/>
  <c r="W500" i="17" s="1"/>
  <c r="W501" i="17" s="1"/>
  <c r="W502" i="17" s="1"/>
  <c r="W503" i="17" s="1"/>
  <c r="W504" i="17" s="1"/>
  <c r="W505" i="17" s="1"/>
  <c r="W506" i="17" s="1"/>
  <c r="W507" i="17" s="1"/>
  <c r="W508" i="17" s="1"/>
  <c r="W509" i="17" s="1"/>
  <c r="W510" i="17" s="1"/>
  <c r="V12" i="17"/>
  <c r="V13" i="17" s="1"/>
  <c r="V14" i="17" s="1"/>
  <c r="V15" i="17" s="1"/>
  <c r="V16" i="17" s="1"/>
  <c r="V17" i="17" s="1"/>
  <c r="V18" i="17" s="1"/>
  <c r="V19" i="17" s="1"/>
  <c r="V20" i="17" s="1"/>
  <c r="V21" i="17" s="1"/>
  <c r="V22" i="17" s="1"/>
  <c r="V23" i="17" s="1"/>
  <c r="V24" i="17" s="1"/>
  <c r="V25" i="17" s="1"/>
  <c r="V26" i="17" s="1"/>
  <c r="V27" i="17" s="1"/>
  <c r="V28" i="17" s="1"/>
  <c r="V29" i="17" s="1"/>
  <c r="V30" i="17" s="1"/>
  <c r="V31" i="17" s="1"/>
  <c r="V32" i="17" s="1"/>
  <c r="V33" i="17" s="1"/>
  <c r="V34" i="17" s="1"/>
  <c r="V35" i="17" s="1"/>
  <c r="V36" i="17" s="1"/>
  <c r="V37" i="17" s="1"/>
  <c r="V38" i="17" s="1"/>
  <c r="V39" i="17" s="1"/>
  <c r="V40" i="17" s="1"/>
  <c r="V41" i="17" s="1"/>
  <c r="V42" i="17" s="1"/>
  <c r="V43" i="17" s="1"/>
  <c r="V44" i="17" s="1"/>
  <c r="V45" i="17" s="1"/>
  <c r="V46" i="17" s="1"/>
  <c r="V47" i="17" s="1"/>
  <c r="V48" i="17" s="1"/>
  <c r="V49" i="17" s="1"/>
  <c r="V50" i="17" s="1"/>
  <c r="V51" i="17" s="1"/>
  <c r="V52" i="17" s="1"/>
  <c r="V53" i="17" s="1"/>
  <c r="V54" i="17" s="1"/>
  <c r="V55" i="17" s="1"/>
  <c r="V56" i="17" s="1"/>
  <c r="V57" i="17" s="1"/>
  <c r="V58" i="17" s="1"/>
  <c r="V59" i="17" s="1"/>
  <c r="V60" i="17" s="1"/>
  <c r="V61" i="17" s="1"/>
  <c r="V62" i="17" s="1"/>
  <c r="V63" i="17" s="1"/>
  <c r="V64" i="17" s="1"/>
  <c r="V65" i="17" s="1"/>
  <c r="V66" i="17" s="1"/>
  <c r="V67" i="17" s="1"/>
  <c r="V68" i="17" s="1"/>
  <c r="V69" i="17" s="1"/>
  <c r="V70" i="17" s="1"/>
  <c r="V71" i="17" s="1"/>
  <c r="V72" i="17" s="1"/>
  <c r="V73" i="17" s="1"/>
  <c r="V74" i="17" s="1"/>
  <c r="V75" i="17" s="1"/>
  <c r="V76" i="17" s="1"/>
  <c r="V77" i="17" s="1"/>
  <c r="V78" i="17" s="1"/>
  <c r="V79" i="17" s="1"/>
  <c r="V80" i="17" s="1"/>
  <c r="V81" i="17" s="1"/>
  <c r="V82" i="17" s="1"/>
  <c r="V83" i="17" s="1"/>
  <c r="V84" i="17" s="1"/>
  <c r="V85" i="17" s="1"/>
  <c r="V86" i="17" s="1"/>
  <c r="V87" i="17" s="1"/>
  <c r="V88" i="17" s="1"/>
  <c r="V89" i="17" s="1"/>
  <c r="V90" i="17" s="1"/>
  <c r="V91" i="17" s="1"/>
  <c r="V92" i="17" s="1"/>
  <c r="V93" i="17" s="1"/>
  <c r="V94" i="17" s="1"/>
  <c r="V95" i="17" s="1"/>
  <c r="V96" i="17" s="1"/>
  <c r="V97" i="17" s="1"/>
  <c r="V98" i="17" s="1"/>
  <c r="V99" i="17" s="1"/>
  <c r="V100" i="17" s="1"/>
  <c r="V101" i="17" s="1"/>
  <c r="V102" i="17" s="1"/>
  <c r="V103" i="17" s="1"/>
  <c r="V104" i="17" s="1"/>
  <c r="V105" i="17" s="1"/>
  <c r="V106" i="17" s="1"/>
  <c r="V107" i="17" s="1"/>
  <c r="V108" i="17" s="1"/>
  <c r="V109" i="17" s="1"/>
  <c r="V110" i="17" s="1"/>
  <c r="V111" i="17" s="1"/>
  <c r="V112" i="17" s="1"/>
  <c r="V113" i="17" s="1"/>
  <c r="V114" i="17" s="1"/>
  <c r="V115" i="17" s="1"/>
  <c r="V116" i="17" s="1"/>
  <c r="V117" i="17" s="1"/>
  <c r="V118" i="17" s="1"/>
  <c r="V119" i="17" s="1"/>
  <c r="V120" i="17" s="1"/>
  <c r="V121" i="17" s="1"/>
  <c r="V122" i="17" s="1"/>
  <c r="V123" i="17" s="1"/>
  <c r="V124" i="17" s="1"/>
  <c r="V125" i="17" s="1"/>
  <c r="V126" i="17" s="1"/>
  <c r="V127" i="17" s="1"/>
  <c r="V128" i="17" s="1"/>
  <c r="V129" i="17" s="1"/>
  <c r="V130" i="17" s="1"/>
  <c r="V131" i="17" s="1"/>
  <c r="V132" i="17" s="1"/>
  <c r="V133" i="17" s="1"/>
  <c r="V134" i="17" s="1"/>
  <c r="V135" i="17" s="1"/>
  <c r="V136" i="17" s="1"/>
  <c r="V137" i="17" s="1"/>
  <c r="V138" i="17" s="1"/>
  <c r="V139" i="17" s="1"/>
  <c r="V140" i="17" s="1"/>
  <c r="V141" i="17" s="1"/>
  <c r="V142" i="17" s="1"/>
  <c r="V143" i="17" s="1"/>
  <c r="V144" i="17" s="1"/>
  <c r="V145" i="17" s="1"/>
  <c r="V146" i="17" s="1"/>
  <c r="V147" i="17" s="1"/>
  <c r="V148" i="17" s="1"/>
  <c r="V149" i="17" s="1"/>
  <c r="V150" i="17" s="1"/>
  <c r="V151" i="17" s="1"/>
  <c r="V152" i="17" s="1"/>
  <c r="V153" i="17" s="1"/>
  <c r="V154" i="17" s="1"/>
  <c r="V155" i="17" s="1"/>
  <c r="V156" i="17" s="1"/>
  <c r="V157" i="17" s="1"/>
  <c r="V158" i="17" s="1"/>
  <c r="V159" i="17" s="1"/>
  <c r="V160" i="17" s="1"/>
  <c r="V161" i="17" s="1"/>
  <c r="V162" i="17" s="1"/>
  <c r="V163" i="17" s="1"/>
  <c r="V164" i="17" s="1"/>
  <c r="V165" i="17" s="1"/>
  <c r="V166" i="17" s="1"/>
  <c r="V167" i="17" s="1"/>
  <c r="V168" i="17" s="1"/>
  <c r="V169" i="17" s="1"/>
  <c r="V170" i="17" s="1"/>
  <c r="V171" i="17" s="1"/>
  <c r="V172" i="17" s="1"/>
  <c r="V173" i="17" s="1"/>
  <c r="V174" i="17" s="1"/>
  <c r="V175" i="17" s="1"/>
  <c r="V176" i="17" s="1"/>
  <c r="V177" i="17" s="1"/>
  <c r="V178" i="17" s="1"/>
  <c r="V179" i="17" s="1"/>
  <c r="V180" i="17" s="1"/>
  <c r="V181" i="17" s="1"/>
  <c r="V182" i="17" s="1"/>
  <c r="V183" i="17" s="1"/>
  <c r="V184" i="17" s="1"/>
  <c r="V185" i="17" s="1"/>
  <c r="V186" i="17" s="1"/>
  <c r="V187" i="17" s="1"/>
  <c r="V188" i="17" s="1"/>
  <c r="V189" i="17" s="1"/>
  <c r="V190" i="17" s="1"/>
  <c r="V191" i="17" s="1"/>
  <c r="V192" i="17" s="1"/>
  <c r="V193" i="17" s="1"/>
  <c r="V194" i="17" s="1"/>
  <c r="V195" i="17" s="1"/>
  <c r="V196" i="17" s="1"/>
  <c r="V197" i="17" s="1"/>
  <c r="V198" i="17" s="1"/>
  <c r="V199" i="17" s="1"/>
  <c r="V200" i="17" s="1"/>
  <c r="V201" i="17" s="1"/>
  <c r="V202" i="17" s="1"/>
  <c r="V203" i="17" s="1"/>
  <c r="V204" i="17" s="1"/>
  <c r="V205" i="17" s="1"/>
  <c r="V206" i="17" s="1"/>
  <c r="V207" i="17" s="1"/>
  <c r="V208" i="17" s="1"/>
  <c r="V209" i="17" s="1"/>
  <c r="V210" i="17" s="1"/>
  <c r="V211" i="17" s="1"/>
  <c r="V212" i="17" s="1"/>
  <c r="V213" i="17" s="1"/>
  <c r="V214" i="17" s="1"/>
  <c r="V215" i="17" s="1"/>
  <c r="V216" i="17" s="1"/>
  <c r="V217" i="17" s="1"/>
  <c r="V218" i="17" s="1"/>
  <c r="V219" i="17" s="1"/>
  <c r="V220" i="17" s="1"/>
  <c r="V221" i="17" s="1"/>
  <c r="V222" i="17" s="1"/>
  <c r="V223" i="17" s="1"/>
  <c r="V224" i="17" s="1"/>
  <c r="V225" i="17" s="1"/>
  <c r="V226" i="17" s="1"/>
  <c r="V227" i="17" s="1"/>
  <c r="V228" i="17" s="1"/>
  <c r="V229" i="17" s="1"/>
  <c r="V230" i="17" s="1"/>
  <c r="V231" i="17" s="1"/>
  <c r="V232" i="17" s="1"/>
  <c r="V233" i="17" s="1"/>
  <c r="V234" i="17" s="1"/>
  <c r="V235" i="17" s="1"/>
  <c r="V236" i="17" s="1"/>
  <c r="V237" i="17" s="1"/>
  <c r="V238" i="17" s="1"/>
  <c r="V239" i="17" s="1"/>
  <c r="V240" i="17" s="1"/>
  <c r="V241" i="17" s="1"/>
  <c r="V242" i="17" s="1"/>
  <c r="V243" i="17" s="1"/>
  <c r="V244" i="17" s="1"/>
  <c r="V245" i="17" s="1"/>
  <c r="V246" i="17" s="1"/>
  <c r="V247" i="17" s="1"/>
  <c r="V248" i="17" s="1"/>
  <c r="V249" i="17" s="1"/>
  <c r="V250" i="17" s="1"/>
  <c r="V251" i="17" s="1"/>
  <c r="V252" i="17" s="1"/>
  <c r="V253" i="17" s="1"/>
  <c r="V254" i="17" s="1"/>
  <c r="V255" i="17" s="1"/>
  <c r="V256" i="17" s="1"/>
  <c r="V257" i="17" s="1"/>
  <c r="V258" i="17" s="1"/>
  <c r="V259" i="17" s="1"/>
  <c r="V260" i="17" s="1"/>
  <c r="V261" i="17" s="1"/>
  <c r="V262" i="17" s="1"/>
  <c r="V263" i="17" s="1"/>
  <c r="V264" i="17" s="1"/>
  <c r="V265" i="17" s="1"/>
  <c r="V266" i="17" s="1"/>
  <c r="V267" i="17" s="1"/>
  <c r="V268" i="17" s="1"/>
  <c r="V269" i="17" s="1"/>
  <c r="V270" i="17" s="1"/>
  <c r="V271" i="17" s="1"/>
  <c r="V272" i="17" s="1"/>
  <c r="V273" i="17" s="1"/>
  <c r="V274" i="17" s="1"/>
  <c r="V275" i="17" s="1"/>
  <c r="V276" i="17" s="1"/>
  <c r="V277" i="17" s="1"/>
  <c r="V278" i="17" s="1"/>
  <c r="V279" i="17" s="1"/>
  <c r="V280" i="17" s="1"/>
  <c r="V281" i="17" s="1"/>
  <c r="V282" i="17" s="1"/>
  <c r="V283" i="17" s="1"/>
  <c r="V284" i="17" s="1"/>
  <c r="V285" i="17" s="1"/>
  <c r="V286" i="17" s="1"/>
  <c r="V287" i="17" s="1"/>
  <c r="V288" i="17" s="1"/>
  <c r="V289" i="17" s="1"/>
  <c r="V290" i="17" s="1"/>
  <c r="V291" i="17" s="1"/>
  <c r="V292" i="17" s="1"/>
  <c r="V293" i="17" s="1"/>
  <c r="V294" i="17" s="1"/>
  <c r="V295" i="17" s="1"/>
  <c r="V296" i="17" s="1"/>
  <c r="V297" i="17" s="1"/>
  <c r="V298" i="17" s="1"/>
  <c r="V299" i="17" s="1"/>
  <c r="V300" i="17" s="1"/>
  <c r="V301" i="17" s="1"/>
  <c r="V302" i="17" s="1"/>
  <c r="V303" i="17" s="1"/>
  <c r="V304" i="17" s="1"/>
  <c r="V305" i="17" s="1"/>
  <c r="V306" i="17" s="1"/>
  <c r="V307" i="17" s="1"/>
  <c r="V308" i="17" s="1"/>
  <c r="V309" i="17" s="1"/>
  <c r="V310" i="17" s="1"/>
  <c r="V311" i="17" s="1"/>
  <c r="V312" i="17" s="1"/>
  <c r="V313" i="17" s="1"/>
  <c r="V314" i="17" s="1"/>
  <c r="V315" i="17" s="1"/>
  <c r="V316" i="17" s="1"/>
  <c r="V317" i="17" s="1"/>
  <c r="V318" i="17" s="1"/>
  <c r="V319" i="17" s="1"/>
  <c r="V320" i="17" s="1"/>
  <c r="V321" i="17" s="1"/>
  <c r="V322" i="17" s="1"/>
  <c r="V323" i="17" s="1"/>
  <c r="V324" i="17" s="1"/>
  <c r="V325" i="17" s="1"/>
  <c r="V326" i="17" s="1"/>
  <c r="V327" i="17" s="1"/>
  <c r="V328" i="17" s="1"/>
  <c r="V329" i="17" s="1"/>
  <c r="V330" i="17" s="1"/>
  <c r="V331" i="17" s="1"/>
  <c r="V332" i="17" s="1"/>
  <c r="V333" i="17" s="1"/>
  <c r="V334" i="17" s="1"/>
  <c r="V335" i="17" s="1"/>
  <c r="V336" i="17" s="1"/>
  <c r="V337" i="17" s="1"/>
  <c r="V338" i="17" s="1"/>
  <c r="V339" i="17" s="1"/>
  <c r="V340" i="17" s="1"/>
  <c r="V341" i="17" s="1"/>
  <c r="V342" i="17" s="1"/>
  <c r="V343" i="17" s="1"/>
  <c r="V344" i="17" s="1"/>
  <c r="V345" i="17" s="1"/>
  <c r="V346" i="17" s="1"/>
  <c r="V347" i="17" s="1"/>
  <c r="V348" i="17" s="1"/>
  <c r="V349" i="17" s="1"/>
  <c r="V350" i="17" s="1"/>
  <c r="V351" i="17" s="1"/>
  <c r="V352" i="17" s="1"/>
  <c r="V353" i="17" s="1"/>
  <c r="V354" i="17" s="1"/>
  <c r="V355" i="17" s="1"/>
  <c r="V356" i="17" s="1"/>
  <c r="V357" i="17" s="1"/>
  <c r="V358" i="17" s="1"/>
  <c r="V359" i="17" s="1"/>
  <c r="V360" i="17" s="1"/>
  <c r="V361" i="17" s="1"/>
  <c r="V362" i="17" s="1"/>
  <c r="V363" i="17" s="1"/>
  <c r="V364" i="17" s="1"/>
  <c r="V365" i="17" s="1"/>
  <c r="V366" i="17" s="1"/>
  <c r="V367" i="17" s="1"/>
  <c r="V368" i="17" s="1"/>
  <c r="V369" i="17" s="1"/>
  <c r="V370" i="17" s="1"/>
  <c r="V371" i="17" s="1"/>
  <c r="V372" i="17" s="1"/>
  <c r="V373" i="17" s="1"/>
  <c r="V374" i="17" s="1"/>
  <c r="V375" i="17" s="1"/>
  <c r="V376" i="17" s="1"/>
  <c r="V377" i="17" s="1"/>
  <c r="V378" i="17" s="1"/>
  <c r="V379" i="17" s="1"/>
  <c r="V380" i="17" s="1"/>
  <c r="V381" i="17" s="1"/>
  <c r="V382" i="17" s="1"/>
  <c r="V383" i="17" s="1"/>
  <c r="V384" i="17" s="1"/>
  <c r="V385" i="17" s="1"/>
  <c r="V386" i="17" s="1"/>
  <c r="V387" i="17" s="1"/>
  <c r="V388" i="17" s="1"/>
  <c r="V389" i="17" s="1"/>
  <c r="V390" i="17" s="1"/>
  <c r="V391" i="17" s="1"/>
  <c r="V392" i="17" s="1"/>
  <c r="V393" i="17" s="1"/>
  <c r="V394" i="17" s="1"/>
  <c r="V395" i="17" s="1"/>
  <c r="V396" i="17" s="1"/>
  <c r="V397" i="17" s="1"/>
  <c r="V398" i="17" s="1"/>
  <c r="V399" i="17" s="1"/>
  <c r="V400" i="17" s="1"/>
  <c r="V401" i="17" s="1"/>
  <c r="V402" i="17" s="1"/>
  <c r="V403" i="17" s="1"/>
  <c r="V404" i="17" s="1"/>
  <c r="V405" i="17" s="1"/>
  <c r="V406" i="17" s="1"/>
  <c r="V407" i="17" s="1"/>
  <c r="V408" i="17" s="1"/>
  <c r="V409" i="17" s="1"/>
  <c r="V410" i="17" s="1"/>
  <c r="V411" i="17" s="1"/>
  <c r="V412" i="17" s="1"/>
  <c r="V413" i="17" s="1"/>
  <c r="V414" i="17" s="1"/>
  <c r="V415" i="17" s="1"/>
  <c r="V416" i="17" s="1"/>
  <c r="V417" i="17" s="1"/>
  <c r="V418" i="17" s="1"/>
  <c r="V419" i="17" s="1"/>
  <c r="V420" i="17" s="1"/>
  <c r="V421" i="17" s="1"/>
  <c r="V422" i="17" s="1"/>
  <c r="V423" i="17" s="1"/>
  <c r="V424" i="17" s="1"/>
  <c r="V425" i="17" s="1"/>
  <c r="V426" i="17" s="1"/>
  <c r="V427" i="17" s="1"/>
  <c r="V428" i="17" s="1"/>
  <c r="V429" i="17" s="1"/>
  <c r="V430" i="17" s="1"/>
  <c r="V431" i="17" s="1"/>
  <c r="V432" i="17" s="1"/>
  <c r="V433" i="17" s="1"/>
  <c r="V434" i="17" s="1"/>
  <c r="V435" i="17" s="1"/>
  <c r="V436" i="17" s="1"/>
  <c r="V437" i="17" s="1"/>
  <c r="V438" i="17" s="1"/>
  <c r="V439" i="17" s="1"/>
  <c r="V440" i="17" s="1"/>
  <c r="V441" i="17" s="1"/>
  <c r="V442" i="17" s="1"/>
  <c r="V443" i="17" s="1"/>
  <c r="V444" i="17" s="1"/>
  <c r="V445" i="17" s="1"/>
  <c r="V446" i="17" s="1"/>
  <c r="V447" i="17" s="1"/>
  <c r="V448" i="17" s="1"/>
  <c r="V449" i="17" s="1"/>
  <c r="V450" i="17" s="1"/>
  <c r="V451" i="17" s="1"/>
  <c r="V452" i="17" s="1"/>
  <c r="V453" i="17" s="1"/>
  <c r="V454" i="17" s="1"/>
  <c r="V455" i="17" s="1"/>
  <c r="V456" i="17" s="1"/>
  <c r="V457" i="17" s="1"/>
  <c r="V458" i="17" s="1"/>
  <c r="V459" i="17" s="1"/>
  <c r="V460" i="17" s="1"/>
  <c r="V461" i="17" s="1"/>
  <c r="V462" i="17" s="1"/>
  <c r="V463" i="17" s="1"/>
  <c r="V464" i="17" s="1"/>
  <c r="V465" i="17" s="1"/>
  <c r="V466" i="17" s="1"/>
  <c r="V467" i="17" s="1"/>
  <c r="V468" i="17" s="1"/>
  <c r="V469" i="17" s="1"/>
  <c r="V470" i="17" s="1"/>
  <c r="V471" i="17" s="1"/>
  <c r="V472" i="17" s="1"/>
  <c r="V473" i="17" s="1"/>
  <c r="V474" i="17" s="1"/>
  <c r="V475" i="17" s="1"/>
  <c r="V476" i="17" s="1"/>
  <c r="V477" i="17" s="1"/>
  <c r="V478" i="17" s="1"/>
  <c r="V479" i="17" s="1"/>
  <c r="V480" i="17" s="1"/>
  <c r="V481" i="17" s="1"/>
  <c r="V482" i="17" s="1"/>
  <c r="V483" i="17" s="1"/>
  <c r="V484" i="17" s="1"/>
  <c r="V485" i="17" s="1"/>
  <c r="V486" i="17" s="1"/>
  <c r="V487" i="17" s="1"/>
  <c r="V488" i="17" s="1"/>
  <c r="V489" i="17" s="1"/>
  <c r="V490" i="17" s="1"/>
  <c r="V491" i="17" s="1"/>
  <c r="V492" i="17" s="1"/>
  <c r="V493" i="17" s="1"/>
  <c r="V494" i="17" s="1"/>
  <c r="V495" i="17" s="1"/>
  <c r="V496" i="17" s="1"/>
  <c r="V497" i="17" s="1"/>
  <c r="V498" i="17" s="1"/>
  <c r="V499" i="17" s="1"/>
  <c r="V500" i="17" s="1"/>
  <c r="V501" i="17" s="1"/>
  <c r="V502" i="17" s="1"/>
  <c r="V503" i="17" s="1"/>
  <c r="V504" i="17" s="1"/>
  <c r="V505" i="17" s="1"/>
  <c r="V506" i="17" s="1"/>
  <c r="V507" i="17" s="1"/>
  <c r="V508" i="17" s="1"/>
  <c r="V509" i="17" s="1"/>
  <c r="V510" i="17" s="1"/>
  <c r="U12" i="17"/>
  <c r="U13" i="17" s="1"/>
  <c r="U14" i="17" s="1"/>
  <c r="U15" i="17" s="1"/>
  <c r="U16" i="17" s="1"/>
  <c r="U17" i="17" s="1"/>
  <c r="U18" i="17" s="1"/>
  <c r="U19" i="17" s="1"/>
  <c r="U20" i="17" s="1"/>
  <c r="U21" i="17" s="1"/>
  <c r="U22" i="17" s="1"/>
  <c r="U23" i="17" s="1"/>
  <c r="U24" i="17" s="1"/>
  <c r="U25" i="17" s="1"/>
  <c r="U26" i="17" s="1"/>
  <c r="U27" i="17" s="1"/>
  <c r="U28" i="17" s="1"/>
  <c r="U29" i="17" s="1"/>
  <c r="U30" i="17" s="1"/>
  <c r="U31" i="17" s="1"/>
  <c r="U32" i="17" s="1"/>
  <c r="U33" i="17" s="1"/>
  <c r="U34" i="17" s="1"/>
  <c r="U35" i="17" s="1"/>
  <c r="U36" i="17" s="1"/>
  <c r="U37" i="17" s="1"/>
  <c r="U38" i="17" s="1"/>
  <c r="U39" i="17" s="1"/>
  <c r="U40" i="17" s="1"/>
  <c r="U41" i="17" s="1"/>
  <c r="U42" i="17" s="1"/>
  <c r="U43" i="17" s="1"/>
  <c r="U44" i="17" s="1"/>
  <c r="U45" i="17" s="1"/>
  <c r="U46" i="17" s="1"/>
  <c r="U47" i="17" s="1"/>
  <c r="U48" i="17" s="1"/>
  <c r="U49" i="17" s="1"/>
  <c r="U50" i="17" s="1"/>
  <c r="U51" i="17" s="1"/>
  <c r="U52" i="17" s="1"/>
  <c r="U53" i="17" s="1"/>
  <c r="U54" i="17" s="1"/>
  <c r="U55" i="17" s="1"/>
  <c r="U56" i="17" s="1"/>
  <c r="U57" i="17" s="1"/>
  <c r="U58" i="17" s="1"/>
  <c r="U59" i="17" s="1"/>
  <c r="U60" i="17" s="1"/>
  <c r="U61" i="17" s="1"/>
  <c r="U62" i="17" s="1"/>
  <c r="U63" i="17" s="1"/>
  <c r="U64" i="17" s="1"/>
  <c r="U65" i="17" s="1"/>
  <c r="U66" i="17" s="1"/>
  <c r="U67" i="17" s="1"/>
  <c r="U68" i="17" s="1"/>
  <c r="U69" i="17" s="1"/>
  <c r="U70" i="17" s="1"/>
  <c r="U71" i="17" s="1"/>
  <c r="U72" i="17" s="1"/>
  <c r="U73" i="17" s="1"/>
  <c r="U74" i="17" s="1"/>
  <c r="U75" i="17" s="1"/>
  <c r="U76" i="17" s="1"/>
  <c r="U77" i="17" s="1"/>
  <c r="U78" i="17" s="1"/>
  <c r="U79" i="17" s="1"/>
  <c r="U80" i="17" s="1"/>
  <c r="U81" i="17" s="1"/>
  <c r="U82" i="17" s="1"/>
  <c r="U83" i="17" s="1"/>
  <c r="U84" i="17" s="1"/>
  <c r="U85" i="17" s="1"/>
  <c r="U86" i="17" s="1"/>
  <c r="U87" i="17" s="1"/>
  <c r="U88" i="17" s="1"/>
  <c r="U89" i="17" s="1"/>
  <c r="U90" i="17" s="1"/>
  <c r="U91" i="17" s="1"/>
  <c r="U92" i="17" s="1"/>
  <c r="U93" i="17" s="1"/>
  <c r="U94" i="17" s="1"/>
  <c r="U95" i="17" s="1"/>
  <c r="U96" i="17" s="1"/>
  <c r="U97" i="17" s="1"/>
  <c r="U98" i="17" s="1"/>
  <c r="U99" i="17" s="1"/>
  <c r="U100" i="17" s="1"/>
  <c r="U101" i="17" s="1"/>
  <c r="U102" i="17" s="1"/>
  <c r="U103" i="17" s="1"/>
  <c r="U104" i="17" s="1"/>
  <c r="U105" i="17" s="1"/>
  <c r="U106" i="17" s="1"/>
  <c r="U107" i="17" s="1"/>
  <c r="U108" i="17" s="1"/>
  <c r="U109" i="17" s="1"/>
  <c r="U110" i="17" s="1"/>
  <c r="U111" i="17" s="1"/>
  <c r="U112" i="17" s="1"/>
  <c r="U113" i="17" s="1"/>
  <c r="U114" i="17" s="1"/>
  <c r="U115" i="17" s="1"/>
  <c r="U116" i="17" s="1"/>
  <c r="U117" i="17" s="1"/>
  <c r="U118" i="17" s="1"/>
  <c r="U119" i="17" s="1"/>
  <c r="U120" i="17" s="1"/>
  <c r="U121" i="17" s="1"/>
  <c r="U122" i="17" s="1"/>
  <c r="U123" i="17" s="1"/>
  <c r="U124" i="17" s="1"/>
  <c r="U125" i="17" s="1"/>
  <c r="U126" i="17" s="1"/>
  <c r="U127" i="17" s="1"/>
  <c r="U128" i="17" s="1"/>
  <c r="U129" i="17" s="1"/>
  <c r="U130" i="17" s="1"/>
  <c r="U131" i="17" s="1"/>
  <c r="U132" i="17" s="1"/>
  <c r="U133" i="17" s="1"/>
  <c r="U134" i="17" s="1"/>
  <c r="U135" i="17" s="1"/>
  <c r="U136" i="17" s="1"/>
  <c r="U137" i="17" s="1"/>
  <c r="U138" i="17" s="1"/>
  <c r="U139" i="17" s="1"/>
  <c r="U140" i="17" s="1"/>
  <c r="U141" i="17" s="1"/>
  <c r="U142" i="17" s="1"/>
  <c r="U143" i="17" s="1"/>
  <c r="U144" i="17" s="1"/>
  <c r="U145" i="17" s="1"/>
  <c r="U146" i="17" s="1"/>
  <c r="U147" i="17" s="1"/>
  <c r="U148" i="17" s="1"/>
  <c r="U149" i="17" s="1"/>
  <c r="U150" i="17" s="1"/>
  <c r="U151" i="17" s="1"/>
  <c r="U152" i="17" s="1"/>
  <c r="U153" i="17" s="1"/>
  <c r="U154" i="17" s="1"/>
  <c r="U155" i="17" s="1"/>
  <c r="U156" i="17" s="1"/>
  <c r="U157" i="17" s="1"/>
  <c r="U158" i="17" s="1"/>
  <c r="U159" i="17" s="1"/>
  <c r="U160" i="17" s="1"/>
  <c r="U161" i="17" s="1"/>
  <c r="U162" i="17" s="1"/>
  <c r="U163" i="17" s="1"/>
  <c r="U164" i="17" s="1"/>
  <c r="U165" i="17" s="1"/>
  <c r="U166" i="17" s="1"/>
  <c r="U167" i="17" s="1"/>
  <c r="U168" i="17" s="1"/>
  <c r="U169" i="17" s="1"/>
  <c r="U170" i="17" s="1"/>
  <c r="U171" i="17" s="1"/>
  <c r="U172" i="17" s="1"/>
  <c r="U173" i="17" s="1"/>
  <c r="U174" i="17" s="1"/>
  <c r="U175" i="17" s="1"/>
  <c r="U176" i="17" s="1"/>
  <c r="U177" i="17" s="1"/>
  <c r="U178" i="17" s="1"/>
  <c r="U179" i="17" s="1"/>
  <c r="U180" i="17" s="1"/>
  <c r="U181" i="17" s="1"/>
  <c r="U182" i="17" s="1"/>
  <c r="U183" i="17" s="1"/>
  <c r="U184" i="17" s="1"/>
  <c r="U185" i="17" s="1"/>
  <c r="U186" i="17" s="1"/>
  <c r="U187" i="17" s="1"/>
  <c r="U188" i="17" s="1"/>
  <c r="U189" i="17" s="1"/>
  <c r="U190" i="17" s="1"/>
  <c r="U191" i="17" s="1"/>
  <c r="U192" i="17" s="1"/>
  <c r="U193" i="17" s="1"/>
  <c r="U194" i="17" s="1"/>
  <c r="U195" i="17" s="1"/>
  <c r="U196" i="17" s="1"/>
  <c r="U197" i="17" s="1"/>
  <c r="U198" i="17" s="1"/>
  <c r="U199" i="17" s="1"/>
  <c r="U200" i="17" s="1"/>
  <c r="U201" i="17" s="1"/>
  <c r="U202" i="17" s="1"/>
  <c r="U203" i="17" s="1"/>
  <c r="U204" i="17" s="1"/>
  <c r="U205" i="17" s="1"/>
  <c r="U206" i="17" s="1"/>
  <c r="U207" i="17" s="1"/>
  <c r="U208" i="17" s="1"/>
  <c r="U209" i="17" s="1"/>
  <c r="U210" i="17" s="1"/>
  <c r="U211" i="17" s="1"/>
  <c r="U212" i="17" s="1"/>
  <c r="U213" i="17" s="1"/>
  <c r="U214" i="17" s="1"/>
  <c r="U215" i="17" s="1"/>
  <c r="U216" i="17" s="1"/>
  <c r="U217" i="17" s="1"/>
  <c r="U218" i="17" s="1"/>
  <c r="U219" i="17" s="1"/>
  <c r="U220" i="17" s="1"/>
  <c r="U221" i="17" s="1"/>
  <c r="U222" i="17" s="1"/>
  <c r="U223" i="17" s="1"/>
  <c r="U224" i="17" s="1"/>
  <c r="U225" i="17" s="1"/>
  <c r="U226" i="17" s="1"/>
  <c r="U227" i="17" s="1"/>
  <c r="U228" i="17" s="1"/>
  <c r="U229" i="17" s="1"/>
  <c r="U230" i="17" s="1"/>
  <c r="U231" i="17" s="1"/>
  <c r="U232" i="17" s="1"/>
  <c r="U233" i="17" s="1"/>
  <c r="U234" i="17" s="1"/>
  <c r="U235" i="17" s="1"/>
  <c r="U236" i="17" s="1"/>
  <c r="U237" i="17" s="1"/>
  <c r="U238" i="17" s="1"/>
  <c r="U239" i="17" s="1"/>
  <c r="U240" i="17" s="1"/>
  <c r="U241" i="17" s="1"/>
  <c r="U242" i="17" s="1"/>
  <c r="U243" i="17" s="1"/>
  <c r="U244" i="17" s="1"/>
  <c r="U245" i="17" s="1"/>
  <c r="U246" i="17" s="1"/>
  <c r="U247" i="17" s="1"/>
  <c r="U248" i="17" s="1"/>
  <c r="U249" i="17" s="1"/>
  <c r="U250" i="17" s="1"/>
  <c r="U251" i="17" s="1"/>
  <c r="U252" i="17" s="1"/>
  <c r="U253" i="17" s="1"/>
  <c r="U254" i="17" s="1"/>
  <c r="U255" i="17" s="1"/>
  <c r="U256" i="17" s="1"/>
  <c r="U257" i="17" s="1"/>
  <c r="U258" i="17" s="1"/>
  <c r="U259" i="17" s="1"/>
  <c r="U260" i="17" s="1"/>
  <c r="U261" i="17" s="1"/>
  <c r="U262" i="17" s="1"/>
  <c r="U263" i="17" s="1"/>
  <c r="U264" i="17" s="1"/>
  <c r="U265" i="17" s="1"/>
  <c r="U266" i="17" s="1"/>
  <c r="U267" i="17" s="1"/>
  <c r="U268" i="17" s="1"/>
  <c r="U269" i="17" s="1"/>
  <c r="U270" i="17" s="1"/>
  <c r="U271" i="17" s="1"/>
  <c r="U272" i="17" s="1"/>
  <c r="U273" i="17" s="1"/>
  <c r="U274" i="17" s="1"/>
  <c r="U275" i="17" s="1"/>
  <c r="U276" i="17" s="1"/>
  <c r="U277" i="17" s="1"/>
  <c r="U278" i="17" s="1"/>
  <c r="U279" i="17" s="1"/>
  <c r="U280" i="17" s="1"/>
  <c r="U281" i="17" s="1"/>
  <c r="U282" i="17" s="1"/>
  <c r="U283" i="17" s="1"/>
  <c r="U284" i="17" s="1"/>
  <c r="U285" i="17" s="1"/>
  <c r="U286" i="17" s="1"/>
  <c r="U287" i="17" s="1"/>
  <c r="U288" i="17" s="1"/>
  <c r="U289" i="17" s="1"/>
  <c r="U290" i="17" s="1"/>
  <c r="U291" i="17" s="1"/>
  <c r="U292" i="17" s="1"/>
  <c r="U293" i="17" s="1"/>
  <c r="U294" i="17" s="1"/>
  <c r="U295" i="17" s="1"/>
  <c r="U296" i="17" s="1"/>
  <c r="U297" i="17" s="1"/>
  <c r="U298" i="17" s="1"/>
  <c r="U299" i="17" s="1"/>
  <c r="U300" i="17" s="1"/>
  <c r="U301" i="17" s="1"/>
  <c r="U302" i="17" s="1"/>
  <c r="U303" i="17" s="1"/>
  <c r="U304" i="17" s="1"/>
  <c r="U305" i="17" s="1"/>
  <c r="U306" i="17" s="1"/>
  <c r="U307" i="17" s="1"/>
  <c r="U308" i="17" s="1"/>
  <c r="U309" i="17" s="1"/>
  <c r="U310" i="17" s="1"/>
  <c r="U311" i="17" s="1"/>
  <c r="U312" i="17" s="1"/>
  <c r="U313" i="17" s="1"/>
  <c r="U314" i="17" s="1"/>
  <c r="U315" i="17" s="1"/>
  <c r="U316" i="17" s="1"/>
  <c r="U317" i="17" s="1"/>
  <c r="U318" i="17" s="1"/>
  <c r="U319" i="17" s="1"/>
  <c r="U320" i="17" s="1"/>
  <c r="U321" i="17" s="1"/>
  <c r="U322" i="17" s="1"/>
  <c r="U323" i="17" s="1"/>
  <c r="U324" i="17" s="1"/>
  <c r="U325" i="17" s="1"/>
  <c r="U326" i="17" s="1"/>
  <c r="U327" i="17" s="1"/>
  <c r="U328" i="17" s="1"/>
  <c r="U329" i="17" s="1"/>
  <c r="U330" i="17" s="1"/>
  <c r="U331" i="17" s="1"/>
  <c r="U332" i="17" s="1"/>
  <c r="U333" i="17" s="1"/>
  <c r="U334" i="17" s="1"/>
  <c r="U335" i="17" s="1"/>
  <c r="U336" i="17" s="1"/>
  <c r="U337" i="17" s="1"/>
  <c r="U338" i="17" s="1"/>
  <c r="U339" i="17" s="1"/>
  <c r="U340" i="17" s="1"/>
  <c r="U341" i="17" s="1"/>
  <c r="U342" i="17" s="1"/>
  <c r="U343" i="17" s="1"/>
  <c r="U344" i="17" s="1"/>
  <c r="U345" i="17" s="1"/>
  <c r="U346" i="17" s="1"/>
  <c r="U347" i="17" s="1"/>
  <c r="U348" i="17" s="1"/>
  <c r="U349" i="17" s="1"/>
  <c r="U350" i="17" s="1"/>
  <c r="U351" i="17" s="1"/>
  <c r="U352" i="17" s="1"/>
  <c r="U353" i="17" s="1"/>
  <c r="U354" i="17" s="1"/>
  <c r="U355" i="17" s="1"/>
  <c r="U356" i="17" s="1"/>
  <c r="U357" i="17" s="1"/>
  <c r="U358" i="17" s="1"/>
  <c r="U359" i="17" s="1"/>
  <c r="U360" i="17" s="1"/>
  <c r="U361" i="17" s="1"/>
  <c r="U362" i="17" s="1"/>
  <c r="U363" i="17" s="1"/>
  <c r="U364" i="17" s="1"/>
  <c r="U365" i="17" s="1"/>
  <c r="U366" i="17" s="1"/>
  <c r="U367" i="17" s="1"/>
  <c r="U368" i="17" s="1"/>
  <c r="U369" i="17" s="1"/>
  <c r="U370" i="17" s="1"/>
  <c r="U371" i="17" s="1"/>
  <c r="U372" i="17" s="1"/>
  <c r="U373" i="17" s="1"/>
  <c r="U374" i="17" s="1"/>
  <c r="U375" i="17" s="1"/>
  <c r="U376" i="17" s="1"/>
  <c r="U377" i="17" s="1"/>
  <c r="U378" i="17" s="1"/>
  <c r="U379" i="17" s="1"/>
  <c r="U380" i="17" s="1"/>
  <c r="U381" i="17" s="1"/>
  <c r="U382" i="17" s="1"/>
  <c r="U383" i="17" s="1"/>
  <c r="U384" i="17" s="1"/>
  <c r="U385" i="17" s="1"/>
  <c r="U386" i="17" s="1"/>
  <c r="U387" i="17" s="1"/>
  <c r="U388" i="17" s="1"/>
  <c r="U389" i="17" s="1"/>
  <c r="U390" i="17" s="1"/>
  <c r="U391" i="17" s="1"/>
  <c r="U392" i="17" s="1"/>
  <c r="U393" i="17" s="1"/>
  <c r="U394" i="17" s="1"/>
  <c r="U395" i="17" s="1"/>
  <c r="U396" i="17" s="1"/>
  <c r="U397" i="17" s="1"/>
  <c r="U398" i="17" s="1"/>
  <c r="U399" i="17" s="1"/>
  <c r="U400" i="17" s="1"/>
  <c r="U401" i="17" s="1"/>
  <c r="U402" i="17" s="1"/>
  <c r="U403" i="17" s="1"/>
  <c r="U404" i="17" s="1"/>
  <c r="U405" i="17" s="1"/>
  <c r="U406" i="17" s="1"/>
  <c r="U407" i="17" s="1"/>
  <c r="U408" i="17" s="1"/>
  <c r="U409" i="17" s="1"/>
  <c r="U410" i="17" s="1"/>
  <c r="U411" i="17" s="1"/>
  <c r="U412" i="17" s="1"/>
  <c r="U413" i="17" s="1"/>
  <c r="U414" i="17" s="1"/>
  <c r="U415" i="17" s="1"/>
  <c r="U416" i="17" s="1"/>
  <c r="U417" i="17" s="1"/>
  <c r="U418" i="17" s="1"/>
  <c r="U419" i="17" s="1"/>
  <c r="U420" i="17" s="1"/>
  <c r="U421" i="17" s="1"/>
  <c r="U422" i="17" s="1"/>
  <c r="U423" i="17" s="1"/>
  <c r="U424" i="17" s="1"/>
  <c r="U425" i="17" s="1"/>
  <c r="U426" i="17" s="1"/>
  <c r="U427" i="17" s="1"/>
  <c r="U428" i="17" s="1"/>
  <c r="U429" i="17" s="1"/>
  <c r="U430" i="17" s="1"/>
  <c r="U431" i="17" s="1"/>
  <c r="U432" i="17" s="1"/>
  <c r="U433" i="17" s="1"/>
  <c r="U434" i="17" s="1"/>
  <c r="U435" i="17" s="1"/>
  <c r="U436" i="17" s="1"/>
  <c r="U437" i="17" s="1"/>
  <c r="U438" i="17" s="1"/>
  <c r="U439" i="17" s="1"/>
  <c r="U440" i="17" s="1"/>
  <c r="U441" i="17" s="1"/>
  <c r="U442" i="17" s="1"/>
  <c r="U443" i="17" s="1"/>
  <c r="U444" i="17" s="1"/>
  <c r="U445" i="17" s="1"/>
  <c r="U446" i="17" s="1"/>
  <c r="U447" i="17" s="1"/>
  <c r="U448" i="17" s="1"/>
  <c r="U449" i="17" s="1"/>
  <c r="U450" i="17" s="1"/>
  <c r="U451" i="17" s="1"/>
  <c r="U452" i="17" s="1"/>
  <c r="U453" i="17" s="1"/>
  <c r="U454" i="17" s="1"/>
  <c r="U455" i="17" s="1"/>
  <c r="U456" i="17" s="1"/>
  <c r="U457" i="17" s="1"/>
  <c r="U458" i="17" s="1"/>
  <c r="U459" i="17" s="1"/>
  <c r="U460" i="17" s="1"/>
  <c r="U461" i="17" s="1"/>
  <c r="U462" i="17" s="1"/>
  <c r="U463" i="17" s="1"/>
  <c r="U464" i="17" s="1"/>
  <c r="U465" i="17" s="1"/>
  <c r="U466" i="17" s="1"/>
  <c r="U467" i="17" s="1"/>
  <c r="U468" i="17" s="1"/>
  <c r="U469" i="17" s="1"/>
  <c r="U470" i="17" s="1"/>
  <c r="U471" i="17" s="1"/>
  <c r="U472" i="17" s="1"/>
  <c r="U473" i="17" s="1"/>
  <c r="U474" i="17" s="1"/>
  <c r="U475" i="17" s="1"/>
  <c r="U476" i="17" s="1"/>
  <c r="U477" i="17" s="1"/>
  <c r="U478" i="17" s="1"/>
  <c r="U479" i="17" s="1"/>
  <c r="U480" i="17" s="1"/>
  <c r="U481" i="17" s="1"/>
  <c r="U482" i="17" s="1"/>
  <c r="U483" i="17" s="1"/>
  <c r="U484" i="17" s="1"/>
  <c r="U485" i="17" s="1"/>
  <c r="U486" i="17" s="1"/>
  <c r="U487" i="17" s="1"/>
  <c r="U488" i="17" s="1"/>
  <c r="U489" i="17" s="1"/>
  <c r="U490" i="17" s="1"/>
  <c r="U491" i="17" s="1"/>
  <c r="U492" i="17" s="1"/>
  <c r="U493" i="17" s="1"/>
  <c r="U494" i="17" s="1"/>
  <c r="U495" i="17" s="1"/>
  <c r="U496" i="17" s="1"/>
  <c r="U497" i="17" s="1"/>
  <c r="U498" i="17" s="1"/>
  <c r="U499" i="17" s="1"/>
  <c r="U500" i="17" s="1"/>
  <c r="U501" i="17" s="1"/>
  <c r="U502" i="17" s="1"/>
  <c r="U503" i="17" s="1"/>
  <c r="U504" i="17" s="1"/>
  <c r="U505" i="17" s="1"/>
  <c r="U506" i="17" s="1"/>
  <c r="U507" i="17" s="1"/>
  <c r="U508" i="17" s="1"/>
  <c r="U509" i="17" s="1"/>
  <c r="U510" i="17" s="1"/>
  <c r="T12" i="17"/>
  <c r="T13" i="17" s="1"/>
  <c r="T14" i="17" s="1"/>
  <c r="T15" i="17" s="1"/>
  <c r="T16" i="17" s="1"/>
  <c r="T17" i="17" s="1"/>
  <c r="T18" i="17" s="1"/>
  <c r="T19" i="17" s="1"/>
  <c r="T20" i="17" s="1"/>
  <c r="T21" i="17" s="1"/>
  <c r="T22" i="17" s="1"/>
  <c r="T23" i="17" s="1"/>
  <c r="T24" i="17" s="1"/>
  <c r="T25" i="17" s="1"/>
  <c r="T26" i="17" s="1"/>
  <c r="T27" i="17" s="1"/>
  <c r="T28" i="17" s="1"/>
  <c r="T29" i="17" s="1"/>
  <c r="T30" i="17" s="1"/>
  <c r="T31" i="17" s="1"/>
  <c r="T32" i="17" s="1"/>
  <c r="T33" i="17" s="1"/>
  <c r="T34" i="17" s="1"/>
  <c r="T35" i="17" s="1"/>
  <c r="T36" i="17" s="1"/>
  <c r="T37" i="17" s="1"/>
  <c r="T38" i="17" s="1"/>
  <c r="T39" i="17" s="1"/>
  <c r="T40" i="17" s="1"/>
  <c r="T41" i="17" s="1"/>
  <c r="T42" i="17" s="1"/>
  <c r="T43" i="17" s="1"/>
  <c r="T44" i="17" s="1"/>
  <c r="T45" i="17" s="1"/>
  <c r="T46" i="17" s="1"/>
  <c r="T47" i="17" s="1"/>
  <c r="T48" i="17" s="1"/>
  <c r="T49" i="17" s="1"/>
  <c r="T50" i="17" s="1"/>
  <c r="T51" i="17" s="1"/>
  <c r="T52" i="17" s="1"/>
  <c r="T53" i="17" s="1"/>
  <c r="T54" i="17" s="1"/>
  <c r="T55" i="17" s="1"/>
  <c r="T56" i="17" s="1"/>
  <c r="T57" i="17" s="1"/>
  <c r="T58" i="17" s="1"/>
  <c r="T59" i="17" s="1"/>
  <c r="T60" i="17" s="1"/>
  <c r="T61" i="17" s="1"/>
  <c r="T62" i="17" s="1"/>
  <c r="T63" i="17" s="1"/>
  <c r="T64" i="17" s="1"/>
  <c r="T65" i="17" s="1"/>
  <c r="T66" i="17" s="1"/>
  <c r="T67" i="17" s="1"/>
  <c r="T68" i="17" s="1"/>
  <c r="T69" i="17" s="1"/>
  <c r="T70" i="17" s="1"/>
  <c r="T71" i="17" s="1"/>
  <c r="T72" i="17" s="1"/>
  <c r="T73" i="17" s="1"/>
  <c r="T74" i="17" s="1"/>
  <c r="T75" i="17" s="1"/>
  <c r="T76" i="17" s="1"/>
  <c r="T77" i="17" s="1"/>
  <c r="T78" i="17" s="1"/>
  <c r="T79" i="17" s="1"/>
  <c r="T80" i="17" s="1"/>
  <c r="T81" i="17" s="1"/>
  <c r="T82" i="17" s="1"/>
  <c r="T83" i="17" s="1"/>
  <c r="T84" i="17" s="1"/>
  <c r="T85" i="17" s="1"/>
  <c r="T86" i="17" s="1"/>
  <c r="T87" i="17" s="1"/>
  <c r="T88" i="17" s="1"/>
  <c r="T89" i="17" s="1"/>
  <c r="T90" i="17" s="1"/>
  <c r="T91" i="17" s="1"/>
  <c r="T92" i="17" s="1"/>
  <c r="T93" i="17" s="1"/>
  <c r="T94" i="17" s="1"/>
  <c r="T95" i="17" s="1"/>
  <c r="T96" i="17" s="1"/>
  <c r="T97" i="17" s="1"/>
  <c r="T98" i="17" s="1"/>
  <c r="T99" i="17" s="1"/>
  <c r="T100" i="17" s="1"/>
  <c r="T101" i="17" s="1"/>
  <c r="T102" i="17" s="1"/>
  <c r="T103" i="17" s="1"/>
  <c r="T104" i="17" s="1"/>
  <c r="T105" i="17" s="1"/>
  <c r="T106" i="17" s="1"/>
  <c r="T107" i="17" s="1"/>
  <c r="T108" i="17" s="1"/>
  <c r="T109" i="17" s="1"/>
  <c r="T110" i="17" s="1"/>
  <c r="T111" i="17" s="1"/>
  <c r="T112" i="17" s="1"/>
  <c r="T113" i="17" s="1"/>
  <c r="T114" i="17" s="1"/>
  <c r="T115" i="17" s="1"/>
  <c r="T116" i="17" s="1"/>
  <c r="T117" i="17" s="1"/>
  <c r="T118" i="17" s="1"/>
  <c r="T119" i="17" s="1"/>
  <c r="T120" i="17" s="1"/>
  <c r="T121" i="17" s="1"/>
  <c r="T122" i="17" s="1"/>
  <c r="T123" i="17" s="1"/>
  <c r="T124" i="17" s="1"/>
  <c r="T125" i="17" s="1"/>
  <c r="T126" i="17" s="1"/>
  <c r="T127" i="17" s="1"/>
  <c r="T128" i="17" s="1"/>
  <c r="T129" i="17" s="1"/>
  <c r="T130" i="17" s="1"/>
  <c r="T131" i="17" s="1"/>
  <c r="T132" i="17" s="1"/>
  <c r="T133" i="17" s="1"/>
  <c r="T134" i="17" s="1"/>
  <c r="T135" i="17" s="1"/>
  <c r="T136" i="17" s="1"/>
  <c r="T137" i="17" s="1"/>
  <c r="T138" i="17" s="1"/>
  <c r="T139" i="17" s="1"/>
  <c r="T140" i="17" s="1"/>
  <c r="T141" i="17" s="1"/>
  <c r="T142" i="17" s="1"/>
  <c r="T143" i="17" s="1"/>
  <c r="T144" i="17" s="1"/>
  <c r="T145" i="17" s="1"/>
  <c r="T146" i="17" s="1"/>
  <c r="T147" i="17" s="1"/>
  <c r="T148" i="17" s="1"/>
  <c r="T149" i="17" s="1"/>
  <c r="T150" i="17" s="1"/>
  <c r="T151" i="17" s="1"/>
  <c r="T152" i="17" s="1"/>
  <c r="T153" i="17" s="1"/>
  <c r="T154" i="17" s="1"/>
  <c r="T155" i="17" s="1"/>
  <c r="T156" i="17" s="1"/>
  <c r="T157" i="17" s="1"/>
  <c r="T158" i="17" s="1"/>
  <c r="T159" i="17" s="1"/>
  <c r="T160" i="17" s="1"/>
  <c r="T161" i="17" s="1"/>
  <c r="T162" i="17" s="1"/>
  <c r="T163" i="17" s="1"/>
  <c r="T164" i="17" s="1"/>
  <c r="T165" i="17" s="1"/>
  <c r="T166" i="17" s="1"/>
  <c r="T167" i="17" s="1"/>
  <c r="T168" i="17" s="1"/>
  <c r="T169" i="17" s="1"/>
  <c r="T170" i="17" s="1"/>
  <c r="T171" i="17" s="1"/>
  <c r="T172" i="17" s="1"/>
  <c r="T173" i="17" s="1"/>
  <c r="T174" i="17" s="1"/>
  <c r="T175" i="17" s="1"/>
  <c r="T176" i="17" s="1"/>
  <c r="T177" i="17" s="1"/>
  <c r="T178" i="17" s="1"/>
  <c r="T179" i="17" s="1"/>
  <c r="T180" i="17" s="1"/>
  <c r="T181" i="17" s="1"/>
  <c r="T182" i="17" s="1"/>
  <c r="T183" i="17" s="1"/>
  <c r="T184" i="17" s="1"/>
  <c r="T185" i="17" s="1"/>
  <c r="T186" i="17" s="1"/>
  <c r="T187" i="17" s="1"/>
  <c r="T188" i="17" s="1"/>
  <c r="T189" i="17" s="1"/>
  <c r="T190" i="17" s="1"/>
  <c r="T191" i="17" s="1"/>
  <c r="T192" i="17" s="1"/>
  <c r="T193" i="17" s="1"/>
  <c r="T194" i="17" s="1"/>
  <c r="T195" i="17" s="1"/>
  <c r="T196" i="17" s="1"/>
  <c r="T197" i="17" s="1"/>
  <c r="T198" i="17" s="1"/>
  <c r="T199" i="17" s="1"/>
  <c r="T200" i="17" s="1"/>
  <c r="T201" i="17" s="1"/>
  <c r="T202" i="17" s="1"/>
  <c r="T203" i="17" s="1"/>
  <c r="T204" i="17" s="1"/>
  <c r="T205" i="17" s="1"/>
  <c r="T206" i="17" s="1"/>
  <c r="T207" i="17" s="1"/>
  <c r="T208" i="17" s="1"/>
  <c r="T209" i="17" s="1"/>
  <c r="T210" i="17" s="1"/>
  <c r="T211" i="17" s="1"/>
  <c r="T212" i="17" s="1"/>
  <c r="T213" i="17" s="1"/>
  <c r="T214" i="17" s="1"/>
  <c r="T215" i="17" s="1"/>
  <c r="T216" i="17" s="1"/>
  <c r="T217" i="17" s="1"/>
  <c r="T218" i="17" s="1"/>
  <c r="T219" i="17" s="1"/>
  <c r="T220" i="17" s="1"/>
  <c r="T221" i="17" s="1"/>
  <c r="T222" i="17" s="1"/>
  <c r="T223" i="17" s="1"/>
  <c r="T224" i="17" s="1"/>
  <c r="T225" i="17" s="1"/>
  <c r="T226" i="17" s="1"/>
  <c r="T227" i="17" s="1"/>
  <c r="T228" i="17" s="1"/>
  <c r="T229" i="17" s="1"/>
  <c r="T230" i="17" s="1"/>
  <c r="T231" i="17" s="1"/>
  <c r="T232" i="17" s="1"/>
  <c r="T233" i="17" s="1"/>
  <c r="T234" i="17" s="1"/>
  <c r="T235" i="17" s="1"/>
  <c r="T236" i="17" s="1"/>
  <c r="T237" i="17" s="1"/>
  <c r="T238" i="17" s="1"/>
  <c r="T239" i="17" s="1"/>
  <c r="T240" i="17" s="1"/>
  <c r="T241" i="17" s="1"/>
  <c r="T242" i="17" s="1"/>
  <c r="T243" i="17" s="1"/>
  <c r="T244" i="17" s="1"/>
  <c r="T245" i="17" s="1"/>
  <c r="T246" i="17" s="1"/>
  <c r="T247" i="17" s="1"/>
  <c r="T248" i="17" s="1"/>
  <c r="T249" i="17" s="1"/>
  <c r="T250" i="17" s="1"/>
  <c r="T251" i="17" s="1"/>
  <c r="T252" i="17" s="1"/>
  <c r="T253" i="17" s="1"/>
  <c r="T254" i="17" s="1"/>
  <c r="T255" i="17" s="1"/>
  <c r="T256" i="17" s="1"/>
  <c r="T257" i="17" s="1"/>
  <c r="T258" i="17" s="1"/>
  <c r="T259" i="17" s="1"/>
  <c r="T260" i="17" s="1"/>
  <c r="T261" i="17" s="1"/>
  <c r="T262" i="17" s="1"/>
  <c r="T263" i="17" s="1"/>
  <c r="T264" i="17" s="1"/>
  <c r="T265" i="17" s="1"/>
  <c r="T266" i="17" s="1"/>
  <c r="T267" i="17" s="1"/>
  <c r="T268" i="17" s="1"/>
  <c r="T269" i="17" s="1"/>
  <c r="T270" i="17" s="1"/>
  <c r="T271" i="17" s="1"/>
  <c r="T272" i="17" s="1"/>
  <c r="T273" i="17" s="1"/>
  <c r="T274" i="17" s="1"/>
  <c r="T275" i="17" s="1"/>
  <c r="T276" i="17" s="1"/>
  <c r="T277" i="17" s="1"/>
  <c r="T278" i="17" s="1"/>
  <c r="T279" i="17" s="1"/>
  <c r="T280" i="17" s="1"/>
  <c r="T281" i="17" s="1"/>
  <c r="T282" i="17" s="1"/>
  <c r="T283" i="17" s="1"/>
  <c r="T284" i="17" s="1"/>
  <c r="T285" i="17" s="1"/>
  <c r="T286" i="17" s="1"/>
  <c r="T287" i="17" s="1"/>
  <c r="T288" i="17" s="1"/>
  <c r="T289" i="17" s="1"/>
  <c r="T290" i="17" s="1"/>
  <c r="T291" i="17" s="1"/>
  <c r="T292" i="17" s="1"/>
  <c r="T293" i="17" s="1"/>
  <c r="T294" i="17" s="1"/>
  <c r="T295" i="17" s="1"/>
  <c r="T296" i="17" s="1"/>
  <c r="T297" i="17" s="1"/>
  <c r="T298" i="17" s="1"/>
  <c r="T299" i="17" s="1"/>
  <c r="T300" i="17" s="1"/>
  <c r="T301" i="17" s="1"/>
  <c r="T302" i="17" s="1"/>
  <c r="T303" i="17" s="1"/>
  <c r="T304" i="17" s="1"/>
  <c r="T305" i="17" s="1"/>
  <c r="T306" i="17" s="1"/>
  <c r="T307" i="17" s="1"/>
  <c r="T308" i="17" s="1"/>
  <c r="T309" i="17" s="1"/>
  <c r="T310" i="17" s="1"/>
  <c r="T311" i="17" s="1"/>
  <c r="T312" i="17" s="1"/>
  <c r="T313" i="17" s="1"/>
  <c r="T314" i="17" s="1"/>
  <c r="T315" i="17" s="1"/>
  <c r="T316" i="17" s="1"/>
  <c r="T317" i="17" s="1"/>
  <c r="T318" i="17" s="1"/>
  <c r="T319" i="17" s="1"/>
  <c r="T320" i="17" s="1"/>
  <c r="T321" i="17" s="1"/>
  <c r="T322" i="17" s="1"/>
  <c r="T323" i="17" s="1"/>
  <c r="T324" i="17" s="1"/>
  <c r="T325" i="17" s="1"/>
  <c r="T326" i="17" s="1"/>
  <c r="T327" i="17" s="1"/>
  <c r="T328" i="17" s="1"/>
  <c r="T329" i="17" s="1"/>
  <c r="T330" i="17" s="1"/>
  <c r="T331" i="17" s="1"/>
  <c r="T332" i="17" s="1"/>
  <c r="T333" i="17" s="1"/>
  <c r="T334" i="17" s="1"/>
  <c r="T335" i="17" s="1"/>
  <c r="T336" i="17" s="1"/>
  <c r="T337" i="17" s="1"/>
  <c r="T338" i="17" s="1"/>
  <c r="T339" i="17" s="1"/>
  <c r="T340" i="17" s="1"/>
  <c r="T341" i="17" s="1"/>
  <c r="T342" i="17" s="1"/>
  <c r="T343" i="17" s="1"/>
  <c r="T344" i="17" s="1"/>
  <c r="T345" i="17" s="1"/>
  <c r="T346" i="17" s="1"/>
  <c r="T347" i="17" s="1"/>
  <c r="T348" i="17" s="1"/>
  <c r="T349" i="17" s="1"/>
  <c r="T350" i="17" s="1"/>
  <c r="T351" i="17" s="1"/>
  <c r="T352" i="17" s="1"/>
  <c r="T353" i="17" s="1"/>
  <c r="T354" i="17" s="1"/>
  <c r="T355" i="17" s="1"/>
  <c r="T356" i="17" s="1"/>
  <c r="T357" i="17" s="1"/>
  <c r="T358" i="17" s="1"/>
  <c r="T359" i="17" s="1"/>
  <c r="T360" i="17" s="1"/>
  <c r="T361" i="17" s="1"/>
  <c r="T362" i="17" s="1"/>
  <c r="T363" i="17" s="1"/>
  <c r="T364" i="17" s="1"/>
  <c r="T365" i="17" s="1"/>
  <c r="T366" i="17" s="1"/>
  <c r="T367" i="17" s="1"/>
  <c r="T368" i="17" s="1"/>
  <c r="T369" i="17" s="1"/>
  <c r="T370" i="17" s="1"/>
  <c r="T371" i="17" s="1"/>
  <c r="T372" i="17" s="1"/>
  <c r="T373" i="17" s="1"/>
  <c r="T374" i="17" s="1"/>
  <c r="T375" i="17" s="1"/>
  <c r="T376" i="17" s="1"/>
  <c r="T377" i="17" s="1"/>
  <c r="T378" i="17" s="1"/>
  <c r="T379" i="17" s="1"/>
  <c r="T380" i="17" s="1"/>
  <c r="T381" i="17" s="1"/>
  <c r="T382" i="17" s="1"/>
  <c r="T383" i="17" s="1"/>
  <c r="T384" i="17" s="1"/>
  <c r="T385" i="17" s="1"/>
  <c r="T386" i="17" s="1"/>
  <c r="T387" i="17" s="1"/>
  <c r="T388" i="17" s="1"/>
  <c r="T389" i="17" s="1"/>
  <c r="T390" i="17" s="1"/>
  <c r="T391" i="17" s="1"/>
  <c r="T392" i="17" s="1"/>
  <c r="T393" i="17" s="1"/>
  <c r="T394" i="17" s="1"/>
  <c r="T395" i="17" s="1"/>
  <c r="T396" i="17" s="1"/>
  <c r="T397" i="17" s="1"/>
  <c r="T398" i="17" s="1"/>
  <c r="T399" i="17" s="1"/>
  <c r="T400" i="17" s="1"/>
  <c r="T401" i="17" s="1"/>
  <c r="T402" i="17" s="1"/>
  <c r="T403" i="17" s="1"/>
  <c r="T404" i="17" s="1"/>
  <c r="T405" i="17" s="1"/>
  <c r="T406" i="17" s="1"/>
  <c r="T407" i="17" s="1"/>
  <c r="T408" i="17" s="1"/>
  <c r="T409" i="17" s="1"/>
  <c r="T410" i="17" s="1"/>
  <c r="T411" i="17" s="1"/>
  <c r="T412" i="17" s="1"/>
  <c r="T413" i="17" s="1"/>
  <c r="T414" i="17" s="1"/>
  <c r="T415" i="17" s="1"/>
  <c r="T416" i="17" s="1"/>
  <c r="T417" i="17" s="1"/>
  <c r="T418" i="17" s="1"/>
  <c r="T419" i="17" s="1"/>
  <c r="T420" i="17" s="1"/>
  <c r="T421" i="17" s="1"/>
  <c r="T422" i="17" s="1"/>
  <c r="T423" i="17" s="1"/>
  <c r="T424" i="17" s="1"/>
  <c r="T425" i="17" s="1"/>
  <c r="T426" i="17" s="1"/>
  <c r="T427" i="17" s="1"/>
  <c r="T428" i="17" s="1"/>
  <c r="T429" i="17" s="1"/>
  <c r="T430" i="17" s="1"/>
  <c r="T431" i="17" s="1"/>
  <c r="T432" i="17" s="1"/>
  <c r="T433" i="17" s="1"/>
  <c r="T434" i="17" s="1"/>
  <c r="T435" i="17" s="1"/>
  <c r="T436" i="17" s="1"/>
  <c r="T437" i="17" s="1"/>
  <c r="T438" i="17" s="1"/>
  <c r="T439" i="17" s="1"/>
  <c r="T440" i="17" s="1"/>
  <c r="T441" i="17" s="1"/>
  <c r="T442" i="17" s="1"/>
  <c r="T443" i="17" s="1"/>
  <c r="T444" i="17" s="1"/>
  <c r="T445" i="17" s="1"/>
  <c r="T446" i="17" s="1"/>
  <c r="T447" i="17" s="1"/>
  <c r="T448" i="17" s="1"/>
  <c r="T449" i="17" s="1"/>
  <c r="T450" i="17" s="1"/>
  <c r="T451" i="17" s="1"/>
  <c r="T452" i="17" s="1"/>
  <c r="T453" i="17" s="1"/>
  <c r="T454" i="17" s="1"/>
  <c r="T455" i="17" s="1"/>
  <c r="T456" i="17" s="1"/>
  <c r="T457" i="17" s="1"/>
  <c r="T458" i="17" s="1"/>
  <c r="T459" i="17" s="1"/>
  <c r="T460" i="17" s="1"/>
  <c r="T461" i="17" s="1"/>
  <c r="T462" i="17" s="1"/>
  <c r="T463" i="17" s="1"/>
  <c r="T464" i="17" s="1"/>
  <c r="T465" i="17" s="1"/>
  <c r="T466" i="17" s="1"/>
  <c r="T467" i="17" s="1"/>
  <c r="T468" i="17" s="1"/>
  <c r="T469" i="17" s="1"/>
  <c r="T470" i="17" s="1"/>
  <c r="T471" i="17" s="1"/>
  <c r="T472" i="17" s="1"/>
  <c r="T473" i="17" s="1"/>
  <c r="T474" i="17" s="1"/>
  <c r="T475" i="17" s="1"/>
  <c r="T476" i="17" s="1"/>
  <c r="T477" i="17" s="1"/>
  <c r="T478" i="17" s="1"/>
  <c r="T479" i="17" s="1"/>
  <c r="T480" i="17" s="1"/>
  <c r="T481" i="17" s="1"/>
  <c r="T482" i="17" s="1"/>
  <c r="T483" i="17" s="1"/>
  <c r="T484" i="17" s="1"/>
  <c r="T485" i="17" s="1"/>
  <c r="T486" i="17" s="1"/>
  <c r="T487" i="17" s="1"/>
  <c r="T488" i="17" s="1"/>
  <c r="T489" i="17" s="1"/>
  <c r="T490" i="17" s="1"/>
  <c r="T491" i="17" s="1"/>
  <c r="T492" i="17" s="1"/>
  <c r="T493" i="17" s="1"/>
  <c r="T494" i="17" s="1"/>
  <c r="T495" i="17" s="1"/>
  <c r="T496" i="17" s="1"/>
  <c r="T497" i="17" s="1"/>
  <c r="T498" i="17" s="1"/>
  <c r="T499" i="17" s="1"/>
  <c r="T500" i="17" s="1"/>
  <c r="T501" i="17" s="1"/>
  <c r="T502" i="17" s="1"/>
  <c r="T503" i="17" s="1"/>
  <c r="T504" i="17" s="1"/>
  <c r="T505" i="17" s="1"/>
  <c r="T506" i="17" s="1"/>
  <c r="T507" i="17" s="1"/>
  <c r="T508" i="17" s="1"/>
  <c r="T509" i="17" s="1"/>
  <c r="T510" i="17" s="1"/>
  <c r="S12" i="17"/>
  <c r="S13" i="17" s="1"/>
  <c r="S14" i="17" s="1"/>
  <c r="S15" i="17" s="1"/>
  <c r="S16" i="17" s="1"/>
  <c r="S17" i="17" s="1"/>
  <c r="S18" i="17" s="1"/>
  <c r="S19" i="17" s="1"/>
  <c r="S20" i="17" s="1"/>
  <c r="S21" i="17" s="1"/>
  <c r="S22" i="17" s="1"/>
  <c r="S23" i="17" s="1"/>
  <c r="S24" i="17" s="1"/>
  <c r="S25" i="17" s="1"/>
  <c r="S26" i="17" s="1"/>
  <c r="S27" i="17" s="1"/>
  <c r="S28" i="17" s="1"/>
  <c r="S29" i="17" s="1"/>
  <c r="S30" i="17" s="1"/>
  <c r="S31" i="17" s="1"/>
  <c r="S32" i="17" s="1"/>
  <c r="S33" i="17" s="1"/>
  <c r="S34" i="17" s="1"/>
  <c r="S35" i="17" s="1"/>
  <c r="S36" i="17" s="1"/>
  <c r="S37" i="17" s="1"/>
  <c r="S38" i="17" s="1"/>
  <c r="S39" i="17" s="1"/>
  <c r="S40" i="17" s="1"/>
  <c r="S41" i="17" s="1"/>
  <c r="S42" i="17" s="1"/>
  <c r="S43" i="17" s="1"/>
  <c r="S44" i="17" s="1"/>
  <c r="S45" i="17" s="1"/>
  <c r="S46" i="17" s="1"/>
  <c r="S47" i="17" s="1"/>
  <c r="S48" i="17" s="1"/>
  <c r="S49" i="17" s="1"/>
  <c r="S50" i="17" s="1"/>
  <c r="S51" i="17" s="1"/>
  <c r="S52" i="17" s="1"/>
  <c r="S53" i="17" s="1"/>
  <c r="S54" i="17" s="1"/>
  <c r="S55" i="17" s="1"/>
  <c r="S56" i="17" s="1"/>
  <c r="S57" i="17" s="1"/>
  <c r="S58" i="17" s="1"/>
  <c r="S59" i="17" s="1"/>
  <c r="S60" i="17" s="1"/>
  <c r="S61" i="17" s="1"/>
  <c r="S62" i="17" s="1"/>
  <c r="S63" i="17" s="1"/>
  <c r="S64" i="17" s="1"/>
  <c r="S65" i="17" s="1"/>
  <c r="S66" i="17" s="1"/>
  <c r="S67" i="17" s="1"/>
  <c r="S68" i="17" s="1"/>
  <c r="S69" i="17" s="1"/>
  <c r="S70" i="17" s="1"/>
  <c r="S71" i="17" s="1"/>
  <c r="S72" i="17" s="1"/>
  <c r="S73" i="17" s="1"/>
  <c r="S74" i="17" s="1"/>
  <c r="S75" i="17" s="1"/>
  <c r="S76" i="17" s="1"/>
  <c r="S77" i="17" s="1"/>
  <c r="S78" i="17" s="1"/>
  <c r="S79" i="17" s="1"/>
  <c r="S80" i="17" s="1"/>
  <c r="S81" i="17" s="1"/>
  <c r="S82" i="17" s="1"/>
  <c r="S83" i="17" s="1"/>
  <c r="S84" i="17" s="1"/>
  <c r="S85" i="17" s="1"/>
  <c r="S86" i="17" s="1"/>
  <c r="S87" i="17" s="1"/>
  <c r="S88" i="17" s="1"/>
  <c r="S89" i="17" s="1"/>
  <c r="S90" i="17" s="1"/>
  <c r="S91" i="17" s="1"/>
  <c r="S92" i="17" s="1"/>
  <c r="S93" i="17" s="1"/>
  <c r="S94" i="17" s="1"/>
  <c r="S95" i="17" s="1"/>
  <c r="S96" i="17" s="1"/>
  <c r="S97" i="17" s="1"/>
  <c r="S98" i="17" s="1"/>
  <c r="S99" i="17" s="1"/>
  <c r="S100" i="17" s="1"/>
  <c r="S101" i="17" s="1"/>
  <c r="S102" i="17" s="1"/>
  <c r="S103" i="17" s="1"/>
  <c r="S104" i="17" s="1"/>
  <c r="S105" i="17" s="1"/>
  <c r="S106" i="17" s="1"/>
  <c r="S107" i="17" s="1"/>
  <c r="S108" i="17" s="1"/>
  <c r="S109" i="17" s="1"/>
  <c r="S110" i="17" s="1"/>
  <c r="S111" i="17" s="1"/>
  <c r="S112" i="17" s="1"/>
  <c r="S113" i="17" s="1"/>
  <c r="S114" i="17" s="1"/>
  <c r="S115" i="17" s="1"/>
  <c r="S116" i="17" s="1"/>
  <c r="S117" i="17" s="1"/>
  <c r="S118" i="17" s="1"/>
  <c r="S119" i="17" s="1"/>
  <c r="S120" i="17" s="1"/>
  <c r="S121" i="17" s="1"/>
  <c r="S122" i="17" s="1"/>
  <c r="S123" i="17" s="1"/>
  <c r="S124" i="17" s="1"/>
  <c r="S125" i="17" s="1"/>
  <c r="S126" i="17" s="1"/>
  <c r="S127" i="17" s="1"/>
  <c r="S128" i="17" s="1"/>
  <c r="S129" i="17" s="1"/>
  <c r="S130" i="17" s="1"/>
  <c r="S131" i="17" s="1"/>
  <c r="S132" i="17" s="1"/>
  <c r="S133" i="17" s="1"/>
  <c r="S134" i="17" s="1"/>
  <c r="S135" i="17" s="1"/>
  <c r="S136" i="17" s="1"/>
  <c r="S137" i="17" s="1"/>
  <c r="S138" i="17" s="1"/>
  <c r="S139" i="17" s="1"/>
  <c r="S140" i="17" s="1"/>
  <c r="S141" i="17" s="1"/>
  <c r="S142" i="17" s="1"/>
  <c r="S143" i="17" s="1"/>
  <c r="S144" i="17" s="1"/>
  <c r="S145" i="17" s="1"/>
  <c r="S146" i="17" s="1"/>
  <c r="S147" i="17" s="1"/>
  <c r="S148" i="17" s="1"/>
  <c r="S149" i="17" s="1"/>
  <c r="S150" i="17" s="1"/>
  <c r="S151" i="17" s="1"/>
  <c r="S152" i="17" s="1"/>
  <c r="S153" i="17" s="1"/>
  <c r="S154" i="17" s="1"/>
  <c r="S155" i="17" s="1"/>
  <c r="S156" i="17" s="1"/>
  <c r="S157" i="17" s="1"/>
  <c r="S158" i="17" s="1"/>
  <c r="S159" i="17" s="1"/>
  <c r="S160" i="17" s="1"/>
  <c r="S161" i="17" s="1"/>
  <c r="S162" i="17" s="1"/>
  <c r="S163" i="17" s="1"/>
  <c r="S164" i="17" s="1"/>
  <c r="S165" i="17" s="1"/>
  <c r="S166" i="17" s="1"/>
  <c r="S167" i="17" s="1"/>
  <c r="S168" i="17" s="1"/>
  <c r="S169" i="17" s="1"/>
  <c r="S170" i="17" s="1"/>
  <c r="S171" i="17" s="1"/>
  <c r="S172" i="17" s="1"/>
  <c r="S173" i="17" s="1"/>
  <c r="S174" i="17" s="1"/>
  <c r="S175" i="17" s="1"/>
  <c r="S176" i="17" s="1"/>
  <c r="S177" i="17" s="1"/>
  <c r="S178" i="17" s="1"/>
  <c r="S179" i="17" s="1"/>
  <c r="S180" i="17" s="1"/>
  <c r="S181" i="17" s="1"/>
  <c r="S182" i="17" s="1"/>
  <c r="S183" i="17" s="1"/>
  <c r="S184" i="17" s="1"/>
  <c r="S185" i="17" s="1"/>
  <c r="S186" i="17" s="1"/>
  <c r="S187" i="17" s="1"/>
  <c r="S188" i="17" s="1"/>
  <c r="S189" i="17" s="1"/>
  <c r="S190" i="17" s="1"/>
  <c r="S191" i="17" s="1"/>
  <c r="S192" i="17" s="1"/>
  <c r="S193" i="17" s="1"/>
  <c r="S194" i="17" s="1"/>
  <c r="S195" i="17" s="1"/>
  <c r="S196" i="17" s="1"/>
  <c r="S197" i="17" s="1"/>
  <c r="S198" i="17" s="1"/>
  <c r="S199" i="17" s="1"/>
  <c r="S200" i="17" s="1"/>
  <c r="S201" i="17" s="1"/>
  <c r="S202" i="17" s="1"/>
  <c r="S203" i="17" s="1"/>
  <c r="S204" i="17" s="1"/>
  <c r="S205" i="17" s="1"/>
  <c r="S206" i="17" s="1"/>
  <c r="S207" i="17" s="1"/>
  <c r="S208" i="17" s="1"/>
  <c r="S209" i="17" s="1"/>
  <c r="S210" i="17" s="1"/>
  <c r="S211" i="17" s="1"/>
  <c r="S212" i="17" s="1"/>
  <c r="S213" i="17" s="1"/>
  <c r="S214" i="17" s="1"/>
  <c r="S215" i="17" s="1"/>
  <c r="S216" i="17" s="1"/>
  <c r="S217" i="17" s="1"/>
  <c r="S218" i="17" s="1"/>
  <c r="S219" i="17" s="1"/>
  <c r="S220" i="17" s="1"/>
  <c r="S221" i="17" s="1"/>
  <c r="S222" i="17" s="1"/>
  <c r="S223" i="17" s="1"/>
  <c r="S224" i="17" s="1"/>
  <c r="S225" i="17" s="1"/>
  <c r="S226" i="17" s="1"/>
  <c r="S227" i="17" s="1"/>
  <c r="S228" i="17" s="1"/>
  <c r="S229" i="17" s="1"/>
  <c r="S230" i="17" s="1"/>
  <c r="S231" i="17" s="1"/>
  <c r="S232" i="17" s="1"/>
  <c r="S233" i="17" s="1"/>
  <c r="S234" i="17" s="1"/>
  <c r="S235" i="17" s="1"/>
  <c r="S236" i="17" s="1"/>
  <c r="S237" i="17" s="1"/>
  <c r="S238" i="17" s="1"/>
  <c r="S239" i="17" s="1"/>
  <c r="S240" i="17" s="1"/>
  <c r="S241" i="17" s="1"/>
  <c r="S242" i="17" s="1"/>
  <c r="S243" i="17" s="1"/>
  <c r="S244" i="17" s="1"/>
  <c r="S245" i="17" s="1"/>
  <c r="S246" i="17" s="1"/>
  <c r="S247" i="17" s="1"/>
  <c r="S248" i="17" s="1"/>
  <c r="S249" i="17" s="1"/>
  <c r="S250" i="17" s="1"/>
  <c r="S251" i="17" s="1"/>
  <c r="S252" i="17" s="1"/>
  <c r="S253" i="17" s="1"/>
  <c r="S254" i="17" s="1"/>
  <c r="S255" i="17" s="1"/>
  <c r="S256" i="17" s="1"/>
  <c r="S257" i="17" s="1"/>
  <c r="S258" i="17" s="1"/>
  <c r="S259" i="17" s="1"/>
  <c r="S260" i="17" s="1"/>
  <c r="S261" i="17" s="1"/>
  <c r="S262" i="17" s="1"/>
  <c r="S263" i="17" s="1"/>
  <c r="S264" i="17" s="1"/>
  <c r="S265" i="17" s="1"/>
  <c r="S266" i="17" s="1"/>
  <c r="S267" i="17" s="1"/>
  <c r="S268" i="17" s="1"/>
  <c r="S269" i="17" s="1"/>
  <c r="S270" i="17" s="1"/>
  <c r="S271" i="17" s="1"/>
  <c r="S272" i="17" s="1"/>
  <c r="S273" i="17" s="1"/>
  <c r="S274" i="17" s="1"/>
  <c r="S275" i="17" s="1"/>
  <c r="S276" i="17" s="1"/>
  <c r="S277" i="17" s="1"/>
  <c r="S278" i="17" s="1"/>
  <c r="S279" i="17" s="1"/>
  <c r="S280" i="17" s="1"/>
  <c r="S281" i="17" s="1"/>
  <c r="S282" i="17" s="1"/>
  <c r="S283" i="17" s="1"/>
  <c r="S284" i="17" s="1"/>
  <c r="S285" i="17" s="1"/>
  <c r="S286" i="17" s="1"/>
  <c r="S287" i="17" s="1"/>
  <c r="S288" i="17" s="1"/>
  <c r="S289" i="17" s="1"/>
  <c r="S290" i="17" s="1"/>
  <c r="S291" i="17" s="1"/>
  <c r="S292" i="17" s="1"/>
  <c r="S293" i="17" s="1"/>
  <c r="S294" i="17" s="1"/>
  <c r="S295" i="17" s="1"/>
  <c r="S296" i="17" s="1"/>
  <c r="S297" i="17" s="1"/>
  <c r="S298" i="17" s="1"/>
  <c r="S299" i="17" s="1"/>
  <c r="S300" i="17" s="1"/>
  <c r="S301" i="17" s="1"/>
  <c r="S302" i="17" s="1"/>
  <c r="S303" i="17" s="1"/>
  <c r="S304" i="17" s="1"/>
  <c r="S305" i="17" s="1"/>
  <c r="S306" i="17" s="1"/>
  <c r="S307" i="17" s="1"/>
  <c r="S308" i="17" s="1"/>
  <c r="S309" i="17" s="1"/>
  <c r="S310" i="17" s="1"/>
  <c r="S311" i="17" s="1"/>
  <c r="S312" i="17" s="1"/>
  <c r="S313" i="17" s="1"/>
  <c r="S314" i="17" s="1"/>
  <c r="S315" i="17" s="1"/>
  <c r="S316" i="17" s="1"/>
  <c r="S317" i="17" s="1"/>
  <c r="S318" i="17" s="1"/>
  <c r="S319" i="17" s="1"/>
  <c r="S320" i="17" s="1"/>
  <c r="S321" i="17" s="1"/>
  <c r="S322" i="17" s="1"/>
  <c r="S323" i="17" s="1"/>
  <c r="S324" i="17" s="1"/>
  <c r="S325" i="17" s="1"/>
  <c r="S326" i="17" s="1"/>
  <c r="S327" i="17" s="1"/>
  <c r="S328" i="17" s="1"/>
  <c r="S329" i="17" s="1"/>
  <c r="S330" i="17" s="1"/>
  <c r="S331" i="17" s="1"/>
  <c r="S332" i="17" s="1"/>
  <c r="S333" i="17" s="1"/>
  <c r="S334" i="17" s="1"/>
  <c r="S335" i="17" s="1"/>
  <c r="S336" i="17" s="1"/>
  <c r="S337" i="17" s="1"/>
  <c r="S338" i="17" s="1"/>
  <c r="S339" i="17" s="1"/>
  <c r="S340" i="17" s="1"/>
  <c r="S341" i="17" s="1"/>
  <c r="S342" i="17" s="1"/>
  <c r="S343" i="17" s="1"/>
  <c r="S344" i="17" s="1"/>
  <c r="S345" i="17" s="1"/>
  <c r="S346" i="17" s="1"/>
  <c r="S347" i="17" s="1"/>
  <c r="S348" i="17" s="1"/>
  <c r="S349" i="17" s="1"/>
  <c r="S350" i="17" s="1"/>
  <c r="S351" i="17" s="1"/>
  <c r="S352" i="17" s="1"/>
  <c r="S353" i="17" s="1"/>
  <c r="S354" i="17" s="1"/>
  <c r="S355" i="17" s="1"/>
  <c r="S356" i="17" s="1"/>
  <c r="S357" i="17" s="1"/>
  <c r="S358" i="17" s="1"/>
  <c r="S359" i="17" s="1"/>
  <c r="S360" i="17" s="1"/>
  <c r="S361" i="17" s="1"/>
  <c r="S362" i="17" s="1"/>
  <c r="S363" i="17" s="1"/>
  <c r="S364" i="17" s="1"/>
  <c r="S365" i="17" s="1"/>
  <c r="S366" i="17" s="1"/>
  <c r="S367" i="17" s="1"/>
  <c r="S368" i="17" s="1"/>
  <c r="S369" i="17" s="1"/>
  <c r="S370" i="17" s="1"/>
  <c r="S371" i="17" s="1"/>
  <c r="S372" i="17" s="1"/>
  <c r="S373" i="17" s="1"/>
  <c r="S374" i="17" s="1"/>
  <c r="S375" i="17" s="1"/>
  <c r="S376" i="17" s="1"/>
  <c r="S377" i="17" s="1"/>
  <c r="S378" i="17" s="1"/>
  <c r="S379" i="17" s="1"/>
  <c r="S380" i="17" s="1"/>
  <c r="S381" i="17" s="1"/>
  <c r="S382" i="17" s="1"/>
  <c r="S383" i="17" s="1"/>
  <c r="S384" i="17" s="1"/>
  <c r="S385" i="17" s="1"/>
  <c r="S386" i="17" s="1"/>
  <c r="S387" i="17" s="1"/>
  <c r="S388" i="17" s="1"/>
  <c r="S389" i="17" s="1"/>
  <c r="S390" i="17" s="1"/>
  <c r="S391" i="17" s="1"/>
  <c r="S392" i="17" s="1"/>
  <c r="S393" i="17" s="1"/>
  <c r="S394" i="17" s="1"/>
  <c r="S395" i="17" s="1"/>
  <c r="S396" i="17" s="1"/>
  <c r="S397" i="17" s="1"/>
  <c r="S398" i="17" s="1"/>
  <c r="S399" i="17" s="1"/>
  <c r="S400" i="17" s="1"/>
  <c r="S401" i="17" s="1"/>
  <c r="S402" i="17" s="1"/>
  <c r="S403" i="17" s="1"/>
  <c r="S404" i="17" s="1"/>
  <c r="S405" i="17" s="1"/>
  <c r="S406" i="17" s="1"/>
  <c r="S407" i="17" s="1"/>
  <c r="S408" i="17" s="1"/>
  <c r="S409" i="17" s="1"/>
  <c r="S410" i="17" s="1"/>
  <c r="S411" i="17" s="1"/>
  <c r="S412" i="17" s="1"/>
  <c r="S413" i="17" s="1"/>
  <c r="S414" i="17" s="1"/>
  <c r="S415" i="17" s="1"/>
  <c r="S416" i="17" s="1"/>
  <c r="S417" i="17" s="1"/>
  <c r="S418" i="17" s="1"/>
  <c r="S419" i="17" s="1"/>
  <c r="S420" i="17" s="1"/>
  <c r="S421" i="17" s="1"/>
  <c r="S422" i="17" s="1"/>
  <c r="S423" i="17" s="1"/>
  <c r="S424" i="17" s="1"/>
  <c r="S425" i="17" s="1"/>
  <c r="S426" i="17" s="1"/>
  <c r="S427" i="17" s="1"/>
  <c r="S428" i="17" s="1"/>
  <c r="S429" i="17" s="1"/>
  <c r="S430" i="17" s="1"/>
  <c r="S431" i="17" s="1"/>
  <c r="S432" i="17" s="1"/>
  <c r="S433" i="17" s="1"/>
  <c r="S434" i="17" s="1"/>
  <c r="S435" i="17" s="1"/>
  <c r="S436" i="17" s="1"/>
  <c r="S437" i="17" s="1"/>
  <c r="S438" i="17" s="1"/>
  <c r="S439" i="17" s="1"/>
  <c r="S440" i="17" s="1"/>
  <c r="S441" i="17" s="1"/>
  <c r="S442" i="17" s="1"/>
  <c r="S443" i="17" s="1"/>
  <c r="S444" i="17" s="1"/>
  <c r="S445" i="17" s="1"/>
  <c r="S446" i="17" s="1"/>
  <c r="S447" i="17" s="1"/>
  <c r="S448" i="17" s="1"/>
  <c r="S449" i="17" s="1"/>
  <c r="S450" i="17" s="1"/>
  <c r="S451" i="17" s="1"/>
  <c r="S452" i="17" s="1"/>
  <c r="S453" i="17" s="1"/>
  <c r="S454" i="17" s="1"/>
  <c r="S455" i="17" s="1"/>
  <c r="S456" i="17" s="1"/>
  <c r="S457" i="17" s="1"/>
  <c r="S458" i="17" s="1"/>
  <c r="S459" i="17" s="1"/>
  <c r="S460" i="17" s="1"/>
  <c r="S461" i="17" s="1"/>
  <c r="S462" i="17" s="1"/>
  <c r="S463" i="17" s="1"/>
  <c r="S464" i="17" s="1"/>
  <c r="S465" i="17" s="1"/>
  <c r="S466" i="17" s="1"/>
  <c r="S467" i="17" s="1"/>
  <c r="S468" i="17" s="1"/>
  <c r="S469" i="17" s="1"/>
  <c r="S470" i="17" s="1"/>
  <c r="S471" i="17" s="1"/>
  <c r="S472" i="17" s="1"/>
  <c r="S473" i="17" s="1"/>
  <c r="S474" i="17" s="1"/>
  <c r="S475" i="17" s="1"/>
  <c r="S476" i="17" s="1"/>
  <c r="S477" i="17" s="1"/>
  <c r="S478" i="17" s="1"/>
  <c r="S479" i="17" s="1"/>
  <c r="S480" i="17" s="1"/>
  <c r="S481" i="17" s="1"/>
  <c r="S482" i="17" s="1"/>
  <c r="S483" i="17" s="1"/>
  <c r="S484" i="17" s="1"/>
  <c r="S485" i="17" s="1"/>
  <c r="S486" i="17" s="1"/>
  <c r="S487" i="17" s="1"/>
  <c r="S488" i="17" s="1"/>
  <c r="S489" i="17" s="1"/>
  <c r="S490" i="17" s="1"/>
  <c r="S491" i="17" s="1"/>
  <c r="S492" i="17" s="1"/>
  <c r="S493" i="17" s="1"/>
  <c r="S494" i="17" s="1"/>
  <c r="S495" i="17" s="1"/>
  <c r="S496" i="17" s="1"/>
  <c r="S497" i="17" s="1"/>
  <c r="S498" i="17" s="1"/>
  <c r="S499" i="17" s="1"/>
  <c r="S500" i="17" s="1"/>
  <c r="S501" i="17" s="1"/>
  <c r="S502" i="17" s="1"/>
  <c r="S503" i="17" s="1"/>
  <c r="S504" i="17" s="1"/>
  <c r="S505" i="17" s="1"/>
  <c r="S506" i="17" s="1"/>
  <c r="S507" i="17" s="1"/>
  <c r="S508" i="17" s="1"/>
  <c r="S509" i="17" s="1"/>
  <c r="S510" i="17" s="1"/>
  <c r="R12" i="17"/>
  <c r="R13" i="17" s="1"/>
  <c r="R14" i="17" s="1"/>
  <c r="R15" i="17" s="1"/>
  <c r="R16" i="17" s="1"/>
  <c r="R17" i="17" s="1"/>
  <c r="R18" i="17" s="1"/>
  <c r="R19" i="17" s="1"/>
  <c r="R20" i="17" s="1"/>
  <c r="R21" i="17" s="1"/>
  <c r="R22" i="17" s="1"/>
  <c r="R23" i="17" s="1"/>
  <c r="R24" i="17" s="1"/>
  <c r="R25" i="17" s="1"/>
  <c r="R26" i="17" s="1"/>
  <c r="R27" i="17" s="1"/>
  <c r="R28" i="17" s="1"/>
  <c r="R29" i="17" s="1"/>
  <c r="R30" i="17" s="1"/>
  <c r="R31" i="17" s="1"/>
  <c r="R32" i="17" s="1"/>
  <c r="R33" i="17" s="1"/>
  <c r="R34" i="17" s="1"/>
  <c r="R35" i="17" s="1"/>
  <c r="R36" i="17" s="1"/>
  <c r="R37" i="17" s="1"/>
  <c r="R38" i="17" s="1"/>
  <c r="R39" i="17" s="1"/>
  <c r="R40" i="17" s="1"/>
  <c r="R41" i="17" s="1"/>
  <c r="R42" i="17" s="1"/>
  <c r="R43" i="17" s="1"/>
  <c r="R44" i="17" s="1"/>
  <c r="R45" i="17" s="1"/>
  <c r="R46" i="17" s="1"/>
  <c r="R47" i="17" s="1"/>
  <c r="R48" i="17" s="1"/>
  <c r="R49" i="17" s="1"/>
  <c r="R50" i="17" s="1"/>
  <c r="R51" i="17" s="1"/>
  <c r="R52" i="17" s="1"/>
  <c r="R53" i="17" s="1"/>
  <c r="R54" i="17" s="1"/>
  <c r="R55" i="17" s="1"/>
  <c r="R56" i="17" s="1"/>
  <c r="R57" i="17" s="1"/>
  <c r="R58" i="17" s="1"/>
  <c r="R59" i="17" s="1"/>
  <c r="R60" i="17" s="1"/>
  <c r="R61" i="17" s="1"/>
  <c r="R62" i="17" s="1"/>
  <c r="R63" i="17" s="1"/>
  <c r="R64" i="17" s="1"/>
  <c r="R65" i="17" s="1"/>
  <c r="R66" i="17" s="1"/>
  <c r="R67" i="17" s="1"/>
  <c r="R68" i="17" s="1"/>
  <c r="R69" i="17" s="1"/>
  <c r="R70" i="17" s="1"/>
  <c r="R71" i="17" s="1"/>
  <c r="R72" i="17" s="1"/>
  <c r="R73" i="17" s="1"/>
  <c r="R74" i="17" s="1"/>
  <c r="R75" i="17" s="1"/>
  <c r="R76" i="17" s="1"/>
  <c r="R77" i="17" s="1"/>
  <c r="R78" i="17" s="1"/>
  <c r="R79" i="17" s="1"/>
  <c r="R80" i="17" s="1"/>
  <c r="R81" i="17" s="1"/>
  <c r="R82" i="17" s="1"/>
  <c r="R83" i="17" s="1"/>
  <c r="R84" i="17" s="1"/>
  <c r="R85" i="17" s="1"/>
  <c r="R86" i="17" s="1"/>
  <c r="R87" i="17" s="1"/>
  <c r="R88" i="17" s="1"/>
  <c r="R89" i="17" s="1"/>
  <c r="R90" i="17" s="1"/>
  <c r="R91" i="17" s="1"/>
  <c r="R92" i="17" s="1"/>
  <c r="R93" i="17" s="1"/>
  <c r="R94" i="17" s="1"/>
  <c r="R95" i="17" s="1"/>
  <c r="R96" i="17" s="1"/>
  <c r="R97" i="17" s="1"/>
  <c r="R98" i="17" s="1"/>
  <c r="R99" i="17" s="1"/>
  <c r="R100" i="17" s="1"/>
  <c r="R101" i="17" s="1"/>
  <c r="R102" i="17" s="1"/>
  <c r="R103" i="17" s="1"/>
  <c r="R104" i="17" s="1"/>
  <c r="R105" i="17" s="1"/>
  <c r="R106" i="17" s="1"/>
  <c r="R107" i="17" s="1"/>
  <c r="R108" i="17" s="1"/>
  <c r="R109" i="17" s="1"/>
  <c r="R110" i="17" s="1"/>
  <c r="R111" i="17" s="1"/>
  <c r="R112" i="17" s="1"/>
  <c r="R113" i="17" s="1"/>
  <c r="R114" i="17" s="1"/>
  <c r="R115" i="17" s="1"/>
  <c r="R116" i="17" s="1"/>
  <c r="R117" i="17" s="1"/>
  <c r="R118" i="17" s="1"/>
  <c r="R119" i="17" s="1"/>
  <c r="R120" i="17" s="1"/>
  <c r="R121" i="17" s="1"/>
  <c r="R122" i="17" s="1"/>
  <c r="R123" i="17" s="1"/>
  <c r="R124" i="17" s="1"/>
  <c r="R125" i="17" s="1"/>
  <c r="R126" i="17" s="1"/>
  <c r="R127" i="17" s="1"/>
  <c r="R128" i="17" s="1"/>
  <c r="R129" i="17" s="1"/>
  <c r="R130" i="17" s="1"/>
  <c r="R131" i="17" s="1"/>
  <c r="R132" i="17" s="1"/>
  <c r="R133" i="17" s="1"/>
  <c r="R134" i="17" s="1"/>
  <c r="R135" i="17" s="1"/>
  <c r="R136" i="17" s="1"/>
  <c r="R137" i="17" s="1"/>
  <c r="R138" i="17" s="1"/>
  <c r="R139" i="17" s="1"/>
  <c r="R140" i="17" s="1"/>
  <c r="R141" i="17" s="1"/>
  <c r="R142" i="17" s="1"/>
  <c r="R143" i="17" s="1"/>
  <c r="R144" i="17" s="1"/>
  <c r="R145" i="17" s="1"/>
  <c r="R146" i="17" s="1"/>
  <c r="R147" i="17" s="1"/>
  <c r="R148" i="17" s="1"/>
  <c r="R149" i="17" s="1"/>
  <c r="R150" i="17" s="1"/>
  <c r="R151" i="17" s="1"/>
  <c r="R152" i="17" s="1"/>
  <c r="R153" i="17" s="1"/>
  <c r="R154" i="17" s="1"/>
  <c r="R155" i="17" s="1"/>
  <c r="R156" i="17" s="1"/>
  <c r="R157" i="17" s="1"/>
  <c r="R158" i="17" s="1"/>
  <c r="R159" i="17" s="1"/>
  <c r="R160" i="17" s="1"/>
  <c r="R161" i="17" s="1"/>
  <c r="R162" i="17" s="1"/>
  <c r="R163" i="17" s="1"/>
  <c r="R164" i="17" s="1"/>
  <c r="R165" i="17" s="1"/>
  <c r="R166" i="17" s="1"/>
  <c r="R167" i="17" s="1"/>
  <c r="R168" i="17" s="1"/>
  <c r="R169" i="17" s="1"/>
  <c r="R170" i="17" s="1"/>
  <c r="R171" i="17" s="1"/>
  <c r="R172" i="17" s="1"/>
  <c r="R173" i="17" s="1"/>
  <c r="R174" i="17" s="1"/>
  <c r="R175" i="17" s="1"/>
  <c r="R176" i="17" s="1"/>
  <c r="R177" i="17" s="1"/>
  <c r="R178" i="17" s="1"/>
  <c r="R179" i="17" s="1"/>
  <c r="R180" i="17" s="1"/>
  <c r="R181" i="17" s="1"/>
  <c r="R182" i="17" s="1"/>
  <c r="R183" i="17" s="1"/>
  <c r="R184" i="17" s="1"/>
  <c r="R185" i="17" s="1"/>
  <c r="R186" i="17" s="1"/>
  <c r="R187" i="17" s="1"/>
  <c r="R188" i="17" s="1"/>
  <c r="R189" i="17" s="1"/>
  <c r="R190" i="17" s="1"/>
  <c r="R191" i="17" s="1"/>
  <c r="R192" i="17" s="1"/>
  <c r="R193" i="17" s="1"/>
  <c r="R194" i="17" s="1"/>
  <c r="R195" i="17" s="1"/>
  <c r="R196" i="17" s="1"/>
  <c r="R197" i="17" s="1"/>
  <c r="R198" i="17" s="1"/>
  <c r="R199" i="17" s="1"/>
  <c r="R200" i="17" s="1"/>
  <c r="R201" i="17" s="1"/>
  <c r="R202" i="17" s="1"/>
  <c r="R203" i="17" s="1"/>
  <c r="R204" i="17" s="1"/>
  <c r="R205" i="17" s="1"/>
  <c r="R206" i="17" s="1"/>
  <c r="R207" i="17" s="1"/>
  <c r="R208" i="17" s="1"/>
  <c r="R209" i="17" s="1"/>
  <c r="R210" i="17" s="1"/>
  <c r="R211" i="17" s="1"/>
  <c r="R212" i="17" s="1"/>
  <c r="R213" i="17" s="1"/>
  <c r="R214" i="17" s="1"/>
  <c r="R215" i="17" s="1"/>
  <c r="R216" i="17" s="1"/>
  <c r="R217" i="17" s="1"/>
  <c r="R218" i="17" s="1"/>
  <c r="R219" i="17" s="1"/>
  <c r="R220" i="17" s="1"/>
  <c r="R221" i="17" s="1"/>
  <c r="R222" i="17" s="1"/>
  <c r="R223" i="17" s="1"/>
  <c r="R224" i="17" s="1"/>
  <c r="R225" i="17" s="1"/>
  <c r="R226" i="17" s="1"/>
  <c r="R227" i="17" s="1"/>
  <c r="R228" i="17" s="1"/>
  <c r="R229" i="17" s="1"/>
  <c r="R230" i="17" s="1"/>
  <c r="R231" i="17" s="1"/>
  <c r="R232" i="17" s="1"/>
  <c r="R233" i="17" s="1"/>
  <c r="R234" i="17" s="1"/>
  <c r="R235" i="17" s="1"/>
  <c r="R236" i="17" s="1"/>
  <c r="R237" i="17" s="1"/>
  <c r="R238" i="17" s="1"/>
  <c r="R239" i="17" s="1"/>
  <c r="R240" i="17" s="1"/>
  <c r="R241" i="17" s="1"/>
  <c r="R242" i="17" s="1"/>
  <c r="R243" i="17" s="1"/>
  <c r="R244" i="17" s="1"/>
  <c r="R245" i="17" s="1"/>
  <c r="R246" i="17" s="1"/>
  <c r="R247" i="17" s="1"/>
  <c r="R248" i="17" s="1"/>
  <c r="R249" i="17" s="1"/>
  <c r="R250" i="17" s="1"/>
  <c r="R251" i="17" s="1"/>
  <c r="R252" i="17" s="1"/>
  <c r="R253" i="17" s="1"/>
  <c r="R254" i="17" s="1"/>
  <c r="R255" i="17" s="1"/>
  <c r="R256" i="17" s="1"/>
  <c r="R257" i="17" s="1"/>
  <c r="R258" i="17" s="1"/>
  <c r="R259" i="17" s="1"/>
  <c r="R260" i="17" s="1"/>
  <c r="R261" i="17" s="1"/>
  <c r="R262" i="17" s="1"/>
  <c r="R263" i="17" s="1"/>
  <c r="R264" i="17" s="1"/>
  <c r="R265" i="17" s="1"/>
  <c r="R266" i="17" s="1"/>
  <c r="R267" i="17" s="1"/>
  <c r="R268" i="17" s="1"/>
  <c r="R269" i="17" s="1"/>
  <c r="R270" i="17" s="1"/>
  <c r="R271" i="17" s="1"/>
  <c r="R272" i="17" s="1"/>
  <c r="R273" i="17" s="1"/>
  <c r="R274" i="17" s="1"/>
  <c r="R275" i="17" s="1"/>
  <c r="R276" i="17" s="1"/>
  <c r="R277" i="17" s="1"/>
  <c r="R278" i="17" s="1"/>
  <c r="R279" i="17" s="1"/>
  <c r="R280" i="17" s="1"/>
  <c r="R281" i="17" s="1"/>
  <c r="R282" i="17" s="1"/>
  <c r="R283" i="17" s="1"/>
  <c r="R284" i="17" s="1"/>
  <c r="R285" i="17" s="1"/>
  <c r="R286" i="17" s="1"/>
  <c r="R287" i="17" s="1"/>
  <c r="R288" i="17" s="1"/>
  <c r="R289" i="17" s="1"/>
  <c r="R290" i="17" s="1"/>
  <c r="R291" i="17" s="1"/>
  <c r="R292" i="17" s="1"/>
  <c r="R293" i="17" s="1"/>
  <c r="R294" i="17" s="1"/>
  <c r="R295" i="17" s="1"/>
  <c r="R296" i="17" s="1"/>
  <c r="R297" i="17" s="1"/>
  <c r="R298" i="17" s="1"/>
  <c r="R299" i="17" s="1"/>
  <c r="R300" i="17" s="1"/>
  <c r="R301" i="17" s="1"/>
  <c r="R302" i="17" s="1"/>
  <c r="R303" i="17" s="1"/>
  <c r="R304" i="17" s="1"/>
  <c r="R305" i="17" s="1"/>
  <c r="R306" i="17" s="1"/>
  <c r="R307" i="17" s="1"/>
  <c r="R308" i="17" s="1"/>
  <c r="R309" i="17" s="1"/>
  <c r="R310" i="17" s="1"/>
  <c r="R311" i="17" s="1"/>
  <c r="R312" i="17" s="1"/>
  <c r="R313" i="17" s="1"/>
  <c r="R314" i="17" s="1"/>
  <c r="R315" i="17" s="1"/>
  <c r="R316" i="17" s="1"/>
  <c r="R317" i="17" s="1"/>
  <c r="R318" i="17" s="1"/>
  <c r="R319" i="17" s="1"/>
  <c r="R320" i="17" s="1"/>
  <c r="R321" i="17" s="1"/>
  <c r="R322" i="17" s="1"/>
  <c r="R323" i="17" s="1"/>
  <c r="R324" i="17" s="1"/>
  <c r="R325" i="17" s="1"/>
  <c r="R326" i="17" s="1"/>
  <c r="R327" i="17" s="1"/>
  <c r="R328" i="17" s="1"/>
  <c r="R329" i="17" s="1"/>
  <c r="R330" i="17" s="1"/>
  <c r="R331" i="17" s="1"/>
  <c r="R332" i="17" s="1"/>
  <c r="R333" i="17" s="1"/>
  <c r="R334" i="17" s="1"/>
  <c r="R335" i="17" s="1"/>
  <c r="R336" i="17" s="1"/>
  <c r="R337" i="17" s="1"/>
  <c r="R338" i="17" s="1"/>
  <c r="R339" i="17" s="1"/>
  <c r="R340" i="17" s="1"/>
  <c r="R341" i="17" s="1"/>
  <c r="R342" i="17" s="1"/>
  <c r="R343" i="17" s="1"/>
  <c r="R344" i="17" s="1"/>
  <c r="R345" i="17" s="1"/>
  <c r="R346" i="17" s="1"/>
  <c r="R347" i="17" s="1"/>
  <c r="R348" i="17" s="1"/>
  <c r="R349" i="17" s="1"/>
  <c r="R350" i="17" s="1"/>
  <c r="R351" i="17" s="1"/>
  <c r="R352" i="17" s="1"/>
  <c r="R353" i="17" s="1"/>
  <c r="R354" i="17" s="1"/>
  <c r="R355" i="17" s="1"/>
  <c r="R356" i="17" s="1"/>
  <c r="R357" i="17" s="1"/>
  <c r="R358" i="17" s="1"/>
  <c r="R359" i="17" s="1"/>
  <c r="R360" i="17" s="1"/>
  <c r="R361" i="17" s="1"/>
  <c r="R362" i="17" s="1"/>
  <c r="R363" i="17" s="1"/>
  <c r="R364" i="17" s="1"/>
  <c r="R365" i="17" s="1"/>
  <c r="R366" i="17" s="1"/>
  <c r="R367" i="17" s="1"/>
  <c r="R368" i="17" s="1"/>
  <c r="R369" i="17" s="1"/>
  <c r="R370" i="17" s="1"/>
  <c r="R371" i="17" s="1"/>
  <c r="R372" i="17" s="1"/>
  <c r="R373" i="17" s="1"/>
  <c r="R374" i="17" s="1"/>
  <c r="R375" i="17" s="1"/>
  <c r="R376" i="17" s="1"/>
  <c r="R377" i="17" s="1"/>
  <c r="R378" i="17" s="1"/>
  <c r="R379" i="17" s="1"/>
  <c r="R380" i="17" s="1"/>
  <c r="R381" i="17" s="1"/>
  <c r="R382" i="17" s="1"/>
  <c r="R383" i="17" s="1"/>
  <c r="R384" i="17" s="1"/>
  <c r="R385" i="17" s="1"/>
  <c r="R386" i="17" s="1"/>
  <c r="R387" i="17" s="1"/>
  <c r="R388" i="17" s="1"/>
  <c r="R389" i="17" s="1"/>
  <c r="R390" i="17" s="1"/>
  <c r="R391" i="17" s="1"/>
  <c r="R392" i="17" s="1"/>
  <c r="R393" i="17" s="1"/>
  <c r="R394" i="17" s="1"/>
  <c r="R395" i="17" s="1"/>
  <c r="R396" i="17" s="1"/>
  <c r="R397" i="17" s="1"/>
  <c r="R398" i="17" s="1"/>
  <c r="R399" i="17" s="1"/>
  <c r="R400" i="17" s="1"/>
  <c r="R401" i="17" s="1"/>
  <c r="R402" i="17" s="1"/>
  <c r="R403" i="17" s="1"/>
  <c r="R404" i="17" s="1"/>
  <c r="R405" i="17" s="1"/>
  <c r="R406" i="17" s="1"/>
  <c r="R407" i="17" s="1"/>
  <c r="R408" i="17" s="1"/>
  <c r="R409" i="17" s="1"/>
  <c r="R410" i="17" s="1"/>
  <c r="R411" i="17" s="1"/>
  <c r="R412" i="17" s="1"/>
  <c r="R413" i="17" s="1"/>
  <c r="R414" i="17" s="1"/>
  <c r="R415" i="17" s="1"/>
  <c r="R416" i="17" s="1"/>
  <c r="R417" i="17" s="1"/>
  <c r="R418" i="17" s="1"/>
  <c r="R419" i="17" s="1"/>
  <c r="R420" i="17" s="1"/>
  <c r="R421" i="17" s="1"/>
  <c r="R422" i="17" s="1"/>
  <c r="R423" i="17" s="1"/>
  <c r="R424" i="17" s="1"/>
  <c r="R425" i="17" s="1"/>
  <c r="R426" i="17" s="1"/>
  <c r="R427" i="17" s="1"/>
  <c r="R428" i="17" s="1"/>
  <c r="R429" i="17" s="1"/>
  <c r="R430" i="17" s="1"/>
  <c r="R431" i="17" s="1"/>
  <c r="R432" i="17" s="1"/>
  <c r="R433" i="17" s="1"/>
  <c r="R434" i="17" s="1"/>
  <c r="R435" i="17" s="1"/>
  <c r="R436" i="17" s="1"/>
  <c r="R437" i="17" s="1"/>
  <c r="R438" i="17" s="1"/>
  <c r="R439" i="17" s="1"/>
  <c r="R440" i="17" s="1"/>
  <c r="R441" i="17" s="1"/>
  <c r="R442" i="17" s="1"/>
  <c r="R443" i="17" s="1"/>
  <c r="R444" i="17" s="1"/>
  <c r="R445" i="17" s="1"/>
  <c r="R446" i="17" s="1"/>
  <c r="R447" i="17" s="1"/>
  <c r="R448" i="17" s="1"/>
  <c r="R449" i="17" s="1"/>
  <c r="R450" i="17" s="1"/>
  <c r="R451" i="17" s="1"/>
  <c r="R452" i="17" s="1"/>
  <c r="R453" i="17" s="1"/>
  <c r="R454" i="17" s="1"/>
  <c r="R455" i="17" s="1"/>
  <c r="R456" i="17" s="1"/>
  <c r="R457" i="17" s="1"/>
  <c r="R458" i="17" s="1"/>
  <c r="R459" i="17" s="1"/>
  <c r="R460" i="17" s="1"/>
  <c r="R461" i="17" s="1"/>
  <c r="R462" i="17" s="1"/>
  <c r="R463" i="17" s="1"/>
  <c r="R464" i="17" s="1"/>
  <c r="R465" i="17" s="1"/>
  <c r="R466" i="17" s="1"/>
  <c r="R467" i="17" s="1"/>
  <c r="R468" i="17" s="1"/>
  <c r="R469" i="17" s="1"/>
  <c r="R470" i="17" s="1"/>
  <c r="R471" i="17" s="1"/>
  <c r="R472" i="17" s="1"/>
  <c r="R473" i="17" s="1"/>
  <c r="R474" i="17" s="1"/>
  <c r="R475" i="17" s="1"/>
  <c r="R476" i="17" s="1"/>
  <c r="R477" i="17" s="1"/>
  <c r="R478" i="17" s="1"/>
  <c r="R479" i="17" s="1"/>
  <c r="R480" i="17" s="1"/>
  <c r="R481" i="17" s="1"/>
  <c r="R482" i="17" s="1"/>
  <c r="R483" i="17" s="1"/>
  <c r="R484" i="17" s="1"/>
  <c r="R485" i="17" s="1"/>
  <c r="R486" i="17" s="1"/>
  <c r="R487" i="17" s="1"/>
  <c r="R488" i="17" s="1"/>
  <c r="R489" i="17" s="1"/>
  <c r="R490" i="17" s="1"/>
  <c r="R491" i="17" s="1"/>
  <c r="R492" i="17" s="1"/>
  <c r="R493" i="17" s="1"/>
  <c r="R494" i="17" s="1"/>
  <c r="R495" i="17" s="1"/>
  <c r="R496" i="17" s="1"/>
  <c r="R497" i="17" s="1"/>
  <c r="R498" i="17" s="1"/>
  <c r="R499" i="17" s="1"/>
  <c r="R500" i="17" s="1"/>
  <c r="R501" i="17" s="1"/>
  <c r="R502" i="17" s="1"/>
  <c r="R503" i="17" s="1"/>
  <c r="R504" i="17" s="1"/>
  <c r="R505" i="17" s="1"/>
  <c r="R506" i="17" s="1"/>
  <c r="R507" i="17" s="1"/>
  <c r="R508" i="17" s="1"/>
  <c r="R509" i="17" s="1"/>
  <c r="R510" i="17" s="1"/>
  <c r="Q12" i="17"/>
  <c r="Q13" i="17" s="1"/>
  <c r="Q14" i="17" s="1"/>
  <c r="Q15" i="17" s="1"/>
  <c r="Q16" i="17" s="1"/>
  <c r="Q17" i="17" s="1"/>
  <c r="Q18" i="17" s="1"/>
  <c r="Q19" i="17" s="1"/>
  <c r="Q20" i="17" s="1"/>
  <c r="Q21" i="17" s="1"/>
  <c r="Q22" i="17" s="1"/>
  <c r="Q23" i="17" s="1"/>
  <c r="Q24" i="17" s="1"/>
  <c r="Q25" i="17" s="1"/>
  <c r="Q26" i="17" s="1"/>
  <c r="Q27" i="17" s="1"/>
  <c r="Q28" i="17" s="1"/>
  <c r="Q29" i="17" s="1"/>
  <c r="Q30" i="17" s="1"/>
  <c r="Q31" i="17" s="1"/>
  <c r="Q32" i="17" s="1"/>
  <c r="Q33" i="17" s="1"/>
  <c r="Q34" i="17" s="1"/>
  <c r="Q35" i="17" s="1"/>
  <c r="Q36" i="17" s="1"/>
  <c r="Q37" i="17" s="1"/>
  <c r="Q38" i="17" s="1"/>
  <c r="Q39" i="17" s="1"/>
  <c r="Q40" i="17" s="1"/>
  <c r="Q41" i="17" s="1"/>
  <c r="Q42" i="17" s="1"/>
  <c r="Q43" i="17" s="1"/>
  <c r="Q44" i="17" s="1"/>
  <c r="Q45" i="17" s="1"/>
  <c r="Q46" i="17" s="1"/>
  <c r="Q47" i="17" s="1"/>
  <c r="Q48" i="17" s="1"/>
  <c r="Q49" i="17" s="1"/>
  <c r="Q50" i="17" s="1"/>
  <c r="Q51" i="17" s="1"/>
  <c r="Q52" i="17" s="1"/>
  <c r="Q53" i="17" s="1"/>
  <c r="Q54" i="17" s="1"/>
  <c r="Q55" i="17" s="1"/>
  <c r="Q56" i="17" s="1"/>
  <c r="Q57" i="17" s="1"/>
  <c r="Q58" i="17" s="1"/>
  <c r="Q59" i="17" s="1"/>
  <c r="Q60" i="17" s="1"/>
  <c r="Q61" i="17" s="1"/>
  <c r="Q62" i="17" s="1"/>
  <c r="Q63" i="17" s="1"/>
  <c r="Q64" i="17" s="1"/>
  <c r="Q65" i="17" s="1"/>
  <c r="Q66" i="17" s="1"/>
  <c r="Q67" i="17" s="1"/>
  <c r="Q68" i="17" s="1"/>
  <c r="Q69" i="17" s="1"/>
  <c r="Q70" i="17" s="1"/>
  <c r="Q71" i="17" s="1"/>
  <c r="Q72" i="17" s="1"/>
  <c r="Q73" i="17" s="1"/>
  <c r="Q74" i="17" s="1"/>
  <c r="Q75" i="17" s="1"/>
  <c r="Q76" i="17" s="1"/>
  <c r="Q77" i="17" s="1"/>
  <c r="Q78" i="17" s="1"/>
  <c r="Q79" i="17" s="1"/>
  <c r="Q80" i="17" s="1"/>
  <c r="Q81" i="17" s="1"/>
  <c r="Q82" i="17" s="1"/>
  <c r="Q83" i="17" s="1"/>
  <c r="Q84" i="17" s="1"/>
  <c r="Q85" i="17" s="1"/>
  <c r="Q86" i="17" s="1"/>
  <c r="Q87" i="17" s="1"/>
  <c r="Q88" i="17" s="1"/>
  <c r="Q89" i="17" s="1"/>
  <c r="Q90" i="17" s="1"/>
  <c r="Q91" i="17" s="1"/>
  <c r="Q92" i="17" s="1"/>
  <c r="Q93" i="17" s="1"/>
  <c r="Q94" i="17" s="1"/>
  <c r="Q95" i="17" s="1"/>
  <c r="Q96" i="17" s="1"/>
  <c r="Q97" i="17" s="1"/>
  <c r="Q98" i="17" s="1"/>
  <c r="Q99" i="17" s="1"/>
  <c r="Q100" i="17" s="1"/>
  <c r="Q101" i="17" s="1"/>
  <c r="Q102" i="17" s="1"/>
  <c r="Q103" i="17" s="1"/>
  <c r="Q104" i="17" s="1"/>
  <c r="Q105" i="17" s="1"/>
  <c r="Q106" i="17" s="1"/>
  <c r="Q107" i="17" s="1"/>
  <c r="Q108" i="17" s="1"/>
  <c r="Q109" i="17" s="1"/>
  <c r="Q110" i="17" s="1"/>
  <c r="Q111" i="17" s="1"/>
  <c r="Q112" i="17" s="1"/>
  <c r="Q113" i="17" s="1"/>
  <c r="Q114" i="17" s="1"/>
  <c r="Q115" i="17" s="1"/>
  <c r="Q116" i="17" s="1"/>
  <c r="Q117" i="17" s="1"/>
  <c r="Q118" i="17" s="1"/>
  <c r="Q119" i="17" s="1"/>
  <c r="Q120" i="17" s="1"/>
  <c r="Q121" i="17" s="1"/>
  <c r="Q122" i="17" s="1"/>
  <c r="Q123" i="17" s="1"/>
  <c r="Q124" i="17" s="1"/>
  <c r="Q125" i="17" s="1"/>
  <c r="Q126" i="17" s="1"/>
  <c r="Q127" i="17" s="1"/>
  <c r="Q128" i="17" s="1"/>
  <c r="Q129" i="17" s="1"/>
  <c r="Q130" i="17" s="1"/>
  <c r="Q131" i="17" s="1"/>
  <c r="Q132" i="17" s="1"/>
  <c r="Q133" i="17" s="1"/>
  <c r="Q134" i="17" s="1"/>
  <c r="Q135" i="17" s="1"/>
  <c r="Q136" i="17" s="1"/>
  <c r="Q137" i="17" s="1"/>
  <c r="Q138" i="17" s="1"/>
  <c r="Q139" i="17" s="1"/>
  <c r="Q140" i="17" s="1"/>
  <c r="Q141" i="17" s="1"/>
  <c r="Q142" i="17" s="1"/>
  <c r="Q143" i="17" s="1"/>
  <c r="Q144" i="17" s="1"/>
  <c r="Q145" i="17" s="1"/>
  <c r="Q146" i="17" s="1"/>
  <c r="Q147" i="17" s="1"/>
  <c r="Q148" i="17" s="1"/>
  <c r="Q149" i="17" s="1"/>
  <c r="Q150" i="17" s="1"/>
  <c r="Q151" i="17" s="1"/>
  <c r="Q152" i="17" s="1"/>
  <c r="Q153" i="17" s="1"/>
  <c r="Q154" i="17" s="1"/>
  <c r="Q155" i="17" s="1"/>
  <c r="Q156" i="17" s="1"/>
  <c r="Q157" i="17" s="1"/>
  <c r="Q158" i="17" s="1"/>
  <c r="Q159" i="17" s="1"/>
  <c r="Q160" i="17" s="1"/>
  <c r="Q161" i="17" s="1"/>
  <c r="Q162" i="17" s="1"/>
  <c r="Q163" i="17" s="1"/>
  <c r="Q164" i="17" s="1"/>
  <c r="Q165" i="17" s="1"/>
  <c r="Q166" i="17" s="1"/>
  <c r="Q167" i="17" s="1"/>
  <c r="Q168" i="17" s="1"/>
  <c r="Q169" i="17" s="1"/>
  <c r="Q170" i="17" s="1"/>
  <c r="Q171" i="17" s="1"/>
  <c r="Q172" i="17" s="1"/>
  <c r="Q173" i="17" s="1"/>
  <c r="Q174" i="17" s="1"/>
  <c r="Q175" i="17" s="1"/>
  <c r="Q176" i="17" s="1"/>
  <c r="Q177" i="17" s="1"/>
  <c r="Q178" i="17" s="1"/>
  <c r="Q179" i="17" s="1"/>
  <c r="Q180" i="17" s="1"/>
  <c r="Q181" i="17" s="1"/>
  <c r="Q182" i="17" s="1"/>
  <c r="Q183" i="17" s="1"/>
  <c r="Q184" i="17" s="1"/>
  <c r="Q185" i="17" s="1"/>
  <c r="Q186" i="17" s="1"/>
  <c r="Q187" i="17" s="1"/>
  <c r="Q188" i="17" s="1"/>
  <c r="Q189" i="17" s="1"/>
  <c r="Q190" i="17" s="1"/>
  <c r="Q191" i="17" s="1"/>
  <c r="Q192" i="17" s="1"/>
  <c r="Q193" i="17" s="1"/>
  <c r="Q194" i="17" s="1"/>
  <c r="Q195" i="17" s="1"/>
  <c r="Q196" i="17" s="1"/>
  <c r="Q197" i="17" s="1"/>
  <c r="Q198" i="17" s="1"/>
  <c r="Q199" i="17" s="1"/>
  <c r="Q200" i="17" s="1"/>
  <c r="Q201" i="17" s="1"/>
  <c r="Q202" i="17" s="1"/>
  <c r="Q203" i="17" s="1"/>
  <c r="Q204" i="17" s="1"/>
  <c r="Q205" i="17" s="1"/>
  <c r="Q206" i="17" s="1"/>
  <c r="Q207" i="17" s="1"/>
  <c r="Q208" i="17" s="1"/>
  <c r="Q209" i="17" s="1"/>
  <c r="Q210" i="17" s="1"/>
  <c r="Q211" i="17" s="1"/>
  <c r="Q212" i="17" s="1"/>
  <c r="Q213" i="17" s="1"/>
  <c r="Q214" i="17" s="1"/>
  <c r="Q215" i="17" s="1"/>
  <c r="Q216" i="17" s="1"/>
  <c r="Q217" i="17" s="1"/>
  <c r="Q218" i="17" s="1"/>
  <c r="Q219" i="17" s="1"/>
  <c r="Q220" i="17" s="1"/>
  <c r="Q221" i="17" s="1"/>
  <c r="Q222" i="17" s="1"/>
  <c r="Q223" i="17" s="1"/>
  <c r="Q224" i="17" s="1"/>
  <c r="Q225" i="17" s="1"/>
  <c r="Q226" i="17" s="1"/>
  <c r="Q227" i="17" s="1"/>
  <c r="Q228" i="17" s="1"/>
  <c r="Q229" i="17" s="1"/>
  <c r="Q230" i="17" s="1"/>
  <c r="Q231" i="17" s="1"/>
  <c r="Q232" i="17" s="1"/>
  <c r="Q233" i="17" s="1"/>
  <c r="Q234" i="17" s="1"/>
  <c r="Q235" i="17" s="1"/>
  <c r="Q236" i="17" s="1"/>
  <c r="Q237" i="17" s="1"/>
  <c r="Q238" i="17" s="1"/>
  <c r="Q239" i="17" s="1"/>
  <c r="Q240" i="17" s="1"/>
  <c r="Q241" i="17" s="1"/>
  <c r="Q242" i="17" s="1"/>
  <c r="Q243" i="17" s="1"/>
  <c r="Q244" i="17" s="1"/>
  <c r="Q245" i="17" s="1"/>
  <c r="Q246" i="17" s="1"/>
  <c r="Q247" i="17" s="1"/>
  <c r="Q248" i="17" s="1"/>
  <c r="Q249" i="17" s="1"/>
  <c r="Q250" i="17" s="1"/>
  <c r="Q251" i="17" s="1"/>
  <c r="Q252" i="17" s="1"/>
  <c r="Q253" i="17" s="1"/>
  <c r="Q254" i="17" s="1"/>
  <c r="Q255" i="17" s="1"/>
  <c r="Q256" i="17" s="1"/>
  <c r="Q257" i="17" s="1"/>
  <c r="Q258" i="17" s="1"/>
  <c r="Q259" i="17" s="1"/>
  <c r="Q260" i="17" s="1"/>
  <c r="Q261" i="17" s="1"/>
  <c r="Q262" i="17" s="1"/>
  <c r="Q263" i="17" s="1"/>
  <c r="Q264" i="17" s="1"/>
  <c r="Q265" i="17" s="1"/>
  <c r="Q266" i="17" s="1"/>
  <c r="Q267" i="17" s="1"/>
  <c r="Q268" i="17" s="1"/>
  <c r="Q269" i="17" s="1"/>
  <c r="Q270" i="17" s="1"/>
  <c r="Q271" i="17" s="1"/>
  <c r="Q272" i="17" s="1"/>
  <c r="Q273" i="17" s="1"/>
  <c r="Q274" i="17" s="1"/>
  <c r="Q275" i="17" s="1"/>
  <c r="Q276" i="17" s="1"/>
  <c r="Q277" i="17" s="1"/>
  <c r="Q278" i="17" s="1"/>
  <c r="Q279" i="17" s="1"/>
  <c r="Q280" i="17" s="1"/>
  <c r="Q281" i="17" s="1"/>
  <c r="Q282" i="17" s="1"/>
  <c r="Q283" i="17" s="1"/>
  <c r="Q284" i="17" s="1"/>
  <c r="Q285" i="17" s="1"/>
  <c r="Q286" i="17" s="1"/>
  <c r="Q287" i="17" s="1"/>
  <c r="Q288" i="17" s="1"/>
  <c r="Q289" i="17" s="1"/>
  <c r="Q290" i="17" s="1"/>
  <c r="Q291" i="17" s="1"/>
  <c r="Q292" i="17" s="1"/>
  <c r="Q293" i="17" s="1"/>
  <c r="Q294" i="17" s="1"/>
  <c r="Q295" i="17" s="1"/>
  <c r="Q296" i="17" s="1"/>
  <c r="Q297" i="17" s="1"/>
  <c r="Q298" i="17" s="1"/>
  <c r="Q299" i="17" s="1"/>
  <c r="Q300" i="17" s="1"/>
  <c r="Q301" i="17" s="1"/>
  <c r="Q302" i="17" s="1"/>
  <c r="Q303" i="17" s="1"/>
  <c r="Q304" i="17" s="1"/>
  <c r="Q305" i="17" s="1"/>
  <c r="Q306" i="17" s="1"/>
  <c r="Q307" i="17" s="1"/>
  <c r="Q308" i="17" s="1"/>
  <c r="Q309" i="17" s="1"/>
  <c r="Q310" i="17" s="1"/>
  <c r="Q311" i="17" s="1"/>
  <c r="Q312" i="17" s="1"/>
  <c r="Q313" i="17" s="1"/>
  <c r="Q314" i="17" s="1"/>
  <c r="Q315" i="17" s="1"/>
  <c r="Q316" i="17" s="1"/>
  <c r="Q317" i="17" s="1"/>
  <c r="Q318" i="17" s="1"/>
  <c r="Q319" i="17" s="1"/>
  <c r="Q320" i="17" s="1"/>
  <c r="Q321" i="17" s="1"/>
  <c r="Q322" i="17" s="1"/>
  <c r="Q323" i="17" s="1"/>
  <c r="Q324" i="17" s="1"/>
  <c r="Q325" i="17" s="1"/>
  <c r="Q326" i="17" s="1"/>
  <c r="Q327" i="17" s="1"/>
  <c r="Q328" i="17" s="1"/>
  <c r="Q329" i="17" s="1"/>
  <c r="Q330" i="17" s="1"/>
  <c r="Q331" i="17" s="1"/>
  <c r="Q332" i="17" s="1"/>
  <c r="Q333" i="17" s="1"/>
  <c r="Q334" i="17" s="1"/>
  <c r="Q335" i="17" s="1"/>
  <c r="Q336" i="17" s="1"/>
  <c r="Q337" i="17" s="1"/>
  <c r="Q338" i="17" s="1"/>
  <c r="Q339" i="17" s="1"/>
  <c r="Q340" i="17" s="1"/>
  <c r="Q341" i="17" s="1"/>
  <c r="Q342" i="17" s="1"/>
  <c r="Q343" i="17" s="1"/>
  <c r="Q344" i="17" s="1"/>
  <c r="Q345" i="17" s="1"/>
  <c r="Q346" i="17" s="1"/>
  <c r="Q347" i="17" s="1"/>
  <c r="Q348" i="17" s="1"/>
  <c r="Q349" i="17" s="1"/>
  <c r="Q350" i="17" s="1"/>
  <c r="Q351" i="17" s="1"/>
  <c r="Q352" i="17" s="1"/>
  <c r="Q353" i="17" s="1"/>
  <c r="Q354" i="17" s="1"/>
  <c r="Q355" i="17" s="1"/>
  <c r="Q356" i="17" s="1"/>
  <c r="Q357" i="17" s="1"/>
  <c r="Q358" i="17" s="1"/>
  <c r="Q359" i="17" s="1"/>
  <c r="Q360" i="17" s="1"/>
  <c r="Q361" i="17" s="1"/>
  <c r="Q362" i="17" s="1"/>
  <c r="Q363" i="17" s="1"/>
  <c r="Q364" i="17" s="1"/>
  <c r="Q365" i="17" s="1"/>
  <c r="Q366" i="17" s="1"/>
  <c r="Q367" i="17" s="1"/>
  <c r="Q368" i="17" s="1"/>
  <c r="Q369" i="17" s="1"/>
  <c r="Q370" i="17" s="1"/>
  <c r="Q371" i="17" s="1"/>
  <c r="Q372" i="17" s="1"/>
  <c r="Q373" i="17" s="1"/>
  <c r="Q374" i="17" s="1"/>
  <c r="Q375" i="17" s="1"/>
  <c r="Q376" i="17" s="1"/>
  <c r="Q377" i="17" s="1"/>
  <c r="Q378" i="17" s="1"/>
  <c r="Q379" i="17" s="1"/>
  <c r="Q380" i="17" s="1"/>
  <c r="Q381" i="17" s="1"/>
  <c r="Q382" i="17" s="1"/>
  <c r="Q383" i="17" s="1"/>
  <c r="Q384" i="17" s="1"/>
  <c r="Q385" i="17" s="1"/>
  <c r="Q386" i="17" s="1"/>
  <c r="Q387" i="17" s="1"/>
  <c r="Q388" i="17" s="1"/>
  <c r="Q389" i="17" s="1"/>
  <c r="Q390" i="17" s="1"/>
  <c r="Q391" i="17" s="1"/>
  <c r="Q392" i="17" s="1"/>
  <c r="Q393" i="17" s="1"/>
  <c r="Q394" i="17" s="1"/>
  <c r="Q395" i="17" s="1"/>
  <c r="Q396" i="17" s="1"/>
  <c r="Q397" i="17" s="1"/>
  <c r="Q398" i="17" s="1"/>
  <c r="Q399" i="17" s="1"/>
  <c r="Q400" i="17" s="1"/>
  <c r="Q401" i="17" s="1"/>
  <c r="Q402" i="17" s="1"/>
  <c r="Q403" i="17" s="1"/>
  <c r="Q404" i="17" s="1"/>
  <c r="Q405" i="17" s="1"/>
  <c r="Q406" i="17" s="1"/>
  <c r="Q407" i="17" s="1"/>
  <c r="Q408" i="17" s="1"/>
  <c r="Q409" i="17" s="1"/>
  <c r="Q410" i="17" s="1"/>
  <c r="Q411" i="17" s="1"/>
  <c r="Q412" i="17" s="1"/>
  <c r="Q413" i="17" s="1"/>
  <c r="Q414" i="17" s="1"/>
  <c r="Q415" i="17" s="1"/>
  <c r="Q416" i="17" s="1"/>
  <c r="Q417" i="17" s="1"/>
  <c r="Q418" i="17" s="1"/>
  <c r="Q419" i="17" s="1"/>
  <c r="Q420" i="17" s="1"/>
  <c r="Q421" i="17" s="1"/>
  <c r="Q422" i="17" s="1"/>
  <c r="Q423" i="17" s="1"/>
  <c r="Q424" i="17" s="1"/>
  <c r="Q425" i="17" s="1"/>
  <c r="Q426" i="17" s="1"/>
  <c r="Q427" i="17" s="1"/>
  <c r="Q428" i="17" s="1"/>
  <c r="Q429" i="17" s="1"/>
  <c r="Q430" i="17" s="1"/>
  <c r="Q431" i="17" s="1"/>
  <c r="Q432" i="17" s="1"/>
  <c r="Q433" i="17" s="1"/>
  <c r="Q434" i="17" s="1"/>
  <c r="Q435" i="17" s="1"/>
  <c r="Q436" i="17" s="1"/>
  <c r="Q437" i="17" s="1"/>
  <c r="Q438" i="17" s="1"/>
  <c r="Q439" i="17" s="1"/>
  <c r="Q440" i="17" s="1"/>
  <c r="Q441" i="17" s="1"/>
  <c r="Q442" i="17" s="1"/>
  <c r="Q443" i="17" s="1"/>
  <c r="Q444" i="17" s="1"/>
  <c r="Q445" i="17" s="1"/>
  <c r="Q446" i="17" s="1"/>
  <c r="Q447" i="17" s="1"/>
  <c r="Q448" i="17" s="1"/>
  <c r="Q449" i="17" s="1"/>
  <c r="Q450" i="17" s="1"/>
  <c r="Q451" i="17" s="1"/>
  <c r="Q452" i="17" s="1"/>
  <c r="Q453" i="17" s="1"/>
  <c r="Q454" i="17" s="1"/>
  <c r="Q455" i="17" s="1"/>
  <c r="Q456" i="17" s="1"/>
  <c r="Q457" i="17" s="1"/>
  <c r="Q458" i="17" s="1"/>
  <c r="Q459" i="17" s="1"/>
  <c r="Q460" i="17" s="1"/>
  <c r="Q461" i="17" s="1"/>
  <c r="Q462" i="17" s="1"/>
  <c r="Q463" i="17" s="1"/>
  <c r="Q464" i="17" s="1"/>
  <c r="Q465" i="17" s="1"/>
  <c r="Q466" i="17" s="1"/>
  <c r="Q467" i="17" s="1"/>
  <c r="Q468" i="17" s="1"/>
  <c r="Q469" i="17" s="1"/>
  <c r="Q470" i="17" s="1"/>
  <c r="Q471" i="17" s="1"/>
  <c r="Q472" i="17" s="1"/>
  <c r="Q473" i="17" s="1"/>
  <c r="Q474" i="17" s="1"/>
  <c r="Q475" i="17" s="1"/>
  <c r="Q476" i="17" s="1"/>
  <c r="Q477" i="17" s="1"/>
  <c r="Q478" i="17" s="1"/>
  <c r="Q479" i="17" s="1"/>
  <c r="Q480" i="17" s="1"/>
  <c r="Q481" i="17" s="1"/>
  <c r="Q482" i="17" s="1"/>
  <c r="Q483" i="17" s="1"/>
  <c r="Q484" i="17" s="1"/>
  <c r="Q485" i="17" s="1"/>
  <c r="Q486" i="17" s="1"/>
  <c r="Q487" i="17" s="1"/>
  <c r="Q488" i="17" s="1"/>
  <c r="Q489" i="17" s="1"/>
  <c r="Q490" i="17" s="1"/>
  <c r="Q491" i="17" s="1"/>
  <c r="Q492" i="17" s="1"/>
  <c r="Q493" i="17" s="1"/>
  <c r="Q494" i="17" s="1"/>
  <c r="Q495" i="17" s="1"/>
  <c r="Q496" i="17" s="1"/>
  <c r="Q497" i="17" s="1"/>
  <c r="Q498" i="17" s="1"/>
  <c r="Q499" i="17" s="1"/>
  <c r="Q500" i="17" s="1"/>
  <c r="Q501" i="17" s="1"/>
  <c r="Q502" i="17" s="1"/>
  <c r="Q503" i="17" s="1"/>
  <c r="Q504" i="17" s="1"/>
  <c r="Q505" i="17" s="1"/>
  <c r="Q506" i="17" s="1"/>
  <c r="Q507" i="17" s="1"/>
  <c r="Q508" i="17" s="1"/>
  <c r="Q509" i="17" s="1"/>
  <c r="Q510" i="17" s="1"/>
  <c r="N12" i="17"/>
  <c r="N13" i="17" s="1"/>
  <c r="N14" i="17" s="1"/>
  <c r="N15" i="17" s="1"/>
  <c r="N16" i="17" s="1"/>
  <c r="N17" i="17" s="1"/>
  <c r="N18" i="17" s="1"/>
  <c r="N19" i="17" s="1"/>
  <c r="N20" i="17" s="1"/>
  <c r="N21" i="17" s="1"/>
  <c r="N22" i="17" s="1"/>
  <c r="N23" i="17" s="1"/>
  <c r="N24" i="17" s="1"/>
  <c r="N25" i="17" s="1"/>
  <c r="N26" i="17" s="1"/>
  <c r="N27" i="17" s="1"/>
  <c r="N28" i="17" s="1"/>
  <c r="N29" i="17" s="1"/>
  <c r="N30" i="17" s="1"/>
  <c r="N31" i="17" s="1"/>
  <c r="N32" i="17" s="1"/>
  <c r="N33" i="17" s="1"/>
  <c r="N34" i="17" s="1"/>
  <c r="N35" i="17" s="1"/>
  <c r="N36" i="17" s="1"/>
  <c r="N37" i="17" s="1"/>
  <c r="N38" i="17" s="1"/>
  <c r="N39" i="17" s="1"/>
  <c r="N40" i="17" s="1"/>
  <c r="N41" i="17" s="1"/>
  <c r="N42" i="17" s="1"/>
  <c r="N43" i="17" s="1"/>
  <c r="N44" i="17" s="1"/>
  <c r="N45" i="17" s="1"/>
  <c r="N46" i="17" s="1"/>
  <c r="N47" i="17" s="1"/>
  <c r="N48" i="17" s="1"/>
  <c r="N49" i="17" s="1"/>
  <c r="N50" i="17" s="1"/>
  <c r="N51" i="17" s="1"/>
  <c r="N52" i="17" s="1"/>
  <c r="N53" i="17" s="1"/>
  <c r="N54" i="17" s="1"/>
  <c r="N55" i="17" s="1"/>
  <c r="N56" i="17" s="1"/>
  <c r="N57" i="17" s="1"/>
  <c r="N58" i="17" s="1"/>
  <c r="N59" i="17" s="1"/>
  <c r="N60" i="17" s="1"/>
  <c r="N61" i="17" s="1"/>
  <c r="N62" i="17" s="1"/>
  <c r="N63" i="17" s="1"/>
  <c r="N64" i="17" s="1"/>
  <c r="N65" i="17" s="1"/>
  <c r="N66" i="17" s="1"/>
  <c r="N67" i="17" s="1"/>
  <c r="N68" i="17" s="1"/>
  <c r="N69" i="17" s="1"/>
  <c r="N70" i="17" s="1"/>
  <c r="N71" i="17" s="1"/>
  <c r="N72" i="17" s="1"/>
  <c r="N73" i="17" s="1"/>
  <c r="N74" i="17" s="1"/>
  <c r="N75" i="17" s="1"/>
  <c r="N76" i="17" s="1"/>
  <c r="N77" i="17" s="1"/>
  <c r="N78" i="17" s="1"/>
  <c r="N79" i="17" s="1"/>
  <c r="N80" i="17" s="1"/>
  <c r="N81" i="17" s="1"/>
  <c r="N82" i="17" s="1"/>
  <c r="N83" i="17" s="1"/>
  <c r="N84" i="17" s="1"/>
  <c r="N85" i="17" s="1"/>
  <c r="N86" i="17" s="1"/>
  <c r="N87" i="17" s="1"/>
  <c r="N88" i="17" s="1"/>
  <c r="N89" i="17" s="1"/>
  <c r="N90" i="17" s="1"/>
  <c r="N91" i="17" s="1"/>
  <c r="N92" i="17" s="1"/>
  <c r="N93" i="17" s="1"/>
  <c r="N94" i="17" s="1"/>
  <c r="N95" i="17" s="1"/>
  <c r="N96" i="17" s="1"/>
  <c r="N97" i="17" s="1"/>
  <c r="N98" i="17" s="1"/>
  <c r="N99" i="17" s="1"/>
  <c r="N100" i="17" s="1"/>
  <c r="N101" i="17" s="1"/>
  <c r="N102" i="17" s="1"/>
  <c r="N103" i="17" s="1"/>
  <c r="N104" i="17" s="1"/>
  <c r="N105" i="17" s="1"/>
  <c r="N106" i="17" s="1"/>
  <c r="N107" i="17" s="1"/>
  <c r="N108" i="17" s="1"/>
  <c r="N109" i="17" s="1"/>
  <c r="N110" i="17" s="1"/>
  <c r="N111" i="17" s="1"/>
  <c r="N112" i="17" s="1"/>
  <c r="N113" i="17" s="1"/>
  <c r="N114" i="17" s="1"/>
  <c r="N115" i="17" s="1"/>
  <c r="N116" i="17" s="1"/>
  <c r="N117" i="17" s="1"/>
  <c r="N118" i="17" s="1"/>
  <c r="N119" i="17" s="1"/>
  <c r="N120" i="17" s="1"/>
  <c r="N121" i="17" s="1"/>
  <c r="N122" i="17" s="1"/>
  <c r="N123" i="17" s="1"/>
  <c r="N124" i="17" s="1"/>
  <c r="N125" i="17" s="1"/>
  <c r="N126" i="17" s="1"/>
  <c r="N127" i="17" s="1"/>
  <c r="N128" i="17" s="1"/>
  <c r="N129" i="17" s="1"/>
  <c r="N130" i="17" s="1"/>
  <c r="N131" i="17" s="1"/>
  <c r="N132" i="17" s="1"/>
  <c r="N133" i="17" s="1"/>
  <c r="N134" i="17" s="1"/>
  <c r="N135" i="17" s="1"/>
  <c r="N136" i="17" s="1"/>
  <c r="N137" i="17" s="1"/>
  <c r="N138" i="17" s="1"/>
  <c r="N139" i="17" s="1"/>
  <c r="N140" i="17" s="1"/>
  <c r="N141" i="17" s="1"/>
  <c r="N142" i="17" s="1"/>
  <c r="N143" i="17" s="1"/>
  <c r="N144" i="17" s="1"/>
  <c r="N145" i="17" s="1"/>
  <c r="N146" i="17" s="1"/>
  <c r="N147" i="17" s="1"/>
  <c r="N148" i="17" s="1"/>
  <c r="N149" i="17" s="1"/>
  <c r="N150" i="17" s="1"/>
  <c r="N151" i="17" s="1"/>
  <c r="N152" i="17" s="1"/>
  <c r="N153" i="17" s="1"/>
  <c r="N154" i="17" s="1"/>
  <c r="N155" i="17" s="1"/>
  <c r="N156" i="17" s="1"/>
  <c r="N157" i="17" s="1"/>
  <c r="N158" i="17" s="1"/>
  <c r="N159" i="17" s="1"/>
  <c r="N160" i="17" s="1"/>
  <c r="N161" i="17" s="1"/>
  <c r="N162" i="17" s="1"/>
  <c r="N163" i="17" s="1"/>
  <c r="N164" i="17" s="1"/>
  <c r="N165" i="17" s="1"/>
  <c r="N166" i="17" s="1"/>
  <c r="N167" i="17" s="1"/>
  <c r="N168" i="17" s="1"/>
  <c r="N169" i="17" s="1"/>
  <c r="N170" i="17" s="1"/>
  <c r="N171" i="17" s="1"/>
  <c r="N172" i="17" s="1"/>
  <c r="N173" i="17" s="1"/>
  <c r="N174" i="17" s="1"/>
  <c r="N175" i="17" s="1"/>
  <c r="N176" i="17" s="1"/>
  <c r="N177" i="17" s="1"/>
  <c r="N178" i="17" s="1"/>
  <c r="N179" i="17" s="1"/>
  <c r="N180" i="17" s="1"/>
  <c r="N181" i="17" s="1"/>
  <c r="N182" i="17" s="1"/>
  <c r="N183" i="17" s="1"/>
  <c r="N184" i="17" s="1"/>
  <c r="N185" i="17" s="1"/>
  <c r="N186" i="17" s="1"/>
  <c r="N187" i="17" s="1"/>
  <c r="N188" i="17" s="1"/>
  <c r="N189" i="17" s="1"/>
  <c r="N190" i="17" s="1"/>
  <c r="N191" i="17" s="1"/>
  <c r="N192" i="17" s="1"/>
  <c r="N193" i="17" s="1"/>
  <c r="N194" i="17" s="1"/>
  <c r="N195" i="17" s="1"/>
  <c r="N196" i="17" s="1"/>
  <c r="N197" i="17" s="1"/>
  <c r="N198" i="17" s="1"/>
  <c r="N199" i="17" s="1"/>
  <c r="N200" i="17" s="1"/>
  <c r="N201" i="17" s="1"/>
  <c r="N202" i="17" s="1"/>
  <c r="N203" i="17" s="1"/>
  <c r="N204" i="17" s="1"/>
  <c r="N205" i="17" s="1"/>
  <c r="N206" i="17" s="1"/>
  <c r="N207" i="17" s="1"/>
  <c r="N208" i="17" s="1"/>
  <c r="N209" i="17" s="1"/>
  <c r="N210" i="17" s="1"/>
  <c r="N211" i="17" s="1"/>
  <c r="N212" i="17" s="1"/>
  <c r="N213" i="17" s="1"/>
  <c r="N214" i="17" s="1"/>
  <c r="N215" i="17" s="1"/>
  <c r="N216" i="17" s="1"/>
  <c r="N217" i="17" s="1"/>
  <c r="N218" i="17" s="1"/>
  <c r="N219" i="17" s="1"/>
  <c r="N220" i="17" s="1"/>
  <c r="N221" i="17" s="1"/>
  <c r="N222" i="17" s="1"/>
  <c r="N223" i="17" s="1"/>
  <c r="N224" i="17" s="1"/>
  <c r="N225" i="17" s="1"/>
  <c r="N226" i="17" s="1"/>
  <c r="N227" i="17" s="1"/>
  <c r="N228" i="17" s="1"/>
  <c r="N229" i="17" s="1"/>
  <c r="N230" i="17" s="1"/>
  <c r="N231" i="17" s="1"/>
  <c r="N232" i="17" s="1"/>
  <c r="N233" i="17" s="1"/>
  <c r="N234" i="17" s="1"/>
  <c r="N235" i="17" s="1"/>
  <c r="N236" i="17" s="1"/>
  <c r="N237" i="17" s="1"/>
  <c r="N238" i="17" s="1"/>
  <c r="N239" i="17" s="1"/>
  <c r="N240" i="17" s="1"/>
  <c r="N241" i="17" s="1"/>
  <c r="N242" i="17" s="1"/>
  <c r="N243" i="17" s="1"/>
  <c r="N244" i="17" s="1"/>
  <c r="N245" i="17" s="1"/>
  <c r="N246" i="17" s="1"/>
  <c r="N247" i="17" s="1"/>
  <c r="N248" i="17" s="1"/>
  <c r="N249" i="17" s="1"/>
  <c r="N250" i="17" s="1"/>
  <c r="N251" i="17" s="1"/>
  <c r="N252" i="17" s="1"/>
  <c r="N253" i="17" s="1"/>
  <c r="N254" i="17" s="1"/>
  <c r="N255" i="17" s="1"/>
  <c r="N256" i="17" s="1"/>
  <c r="N257" i="17" s="1"/>
  <c r="N258" i="17" s="1"/>
  <c r="N259" i="17" s="1"/>
  <c r="N260" i="17" s="1"/>
  <c r="N261" i="17" s="1"/>
  <c r="N262" i="17" s="1"/>
  <c r="N263" i="17" s="1"/>
  <c r="N264" i="17" s="1"/>
  <c r="N265" i="17" s="1"/>
  <c r="N266" i="17" s="1"/>
  <c r="N267" i="17" s="1"/>
  <c r="N268" i="17" s="1"/>
  <c r="N269" i="17" s="1"/>
  <c r="N270" i="17" s="1"/>
  <c r="N271" i="17" s="1"/>
  <c r="N272" i="17" s="1"/>
  <c r="N273" i="17" s="1"/>
  <c r="N274" i="17" s="1"/>
  <c r="N275" i="17" s="1"/>
  <c r="N276" i="17" s="1"/>
  <c r="N277" i="17" s="1"/>
  <c r="N278" i="17" s="1"/>
  <c r="N279" i="17" s="1"/>
  <c r="N280" i="17" s="1"/>
  <c r="N281" i="17" s="1"/>
  <c r="N282" i="17" s="1"/>
  <c r="N283" i="17" s="1"/>
  <c r="N284" i="17" s="1"/>
  <c r="N285" i="17" s="1"/>
  <c r="N286" i="17" s="1"/>
  <c r="N287" i="17" s="1"/>
  <c r="N288" i="17" s="1"/>
  <c r="N289" i="17" s="1"/>
  <c r="N290" i="17" s="1"/>
  <c r="N291" i="17" s="1"/>
  <c r="N292" i="17" s="1"/>
  <c r="N293" i="17" s="1"/>
  <c r="N294" i="17" s="1"/>
  <c r="N295" i="17" s="1"/>
  <c r="N296" i="17" s="1"/>
  <c r="N297" i="17" s="1"/>
  <c r="N298" i="17" s="1"/>
  <c r="N299" i="17" s="1"/>
  <c r="N300" i="17" s="1"/>
  <c r="N301" i="17" s="1"/>
  <c r="N302" i="17" s="1"/>
  <c r="N303" i="17" s="1"/>
  <c r="N304" i="17" s="1"/>
  <c r="N305" i="17" s="1"/>
  <c r="N306" i="17" s="1"/>
  <c r="N307" i="17" s="1"/>
  <c r="N308" i="17" s="1"/>
  <c r="N309" i="17" s="1"/>
  <c r="N310" i="17" s="1"/>
  <c r="N311" i="17" s="1"/>
  <c r="N312" i="17" s="1"/>
  <c r="N313" i="17" s="1"/>
  <c r="N314" i="17" s="1"/>
  <c r="N315" i="17" s="1"/>
  <c r="N316" i="17" s="1"/>
  <c r="N317" i="17" s="1"/>
  <c r="N318" i="17" s="1"/>
  <c r="N319" i="17" s="1"/>
  <c r="N320" i="17" s="1"/>
  <c r="N321" i="17" s="1"/>
  <c r="N322" i="17" s="1"/>
  <c r="N323" i="17" s="1"/>
  <c r="N324" i="17" s="1"/>
  <c r="N325" i="17" s="1"/>
  <c r="N326" i="17" s="1"/>
  <c r="N327" i="17" s="1"/>
  <c r="N328" i="17" s="1"/>
  <c r="N329" i="17" s="1"/>
  <c r="N330" i="17" s="1"/>
  <c r="N331" i="17" s="1"/>
  <c r="N332" i="17" s="1"/>
  <c r="N333" i="17" s="1"/>
  <c r="N334" i="17" s="1"/>
  <c r="N335" i="17" s="1"/>
  <c r="N336" i="17" s="1"/>
  <c r="N337" i="17" s="1"/>
  <c r="N338" i="17" s="1"/>
  <c r="N339" i="17" s="1"/>
  <c r="N340" i="17" s="1"/>
  <c r="N341" i="17" s="1"/>
  <c r="N342" i="17" s="1"/>
  <c r="N343" i="17" s="1"/>
  <c r="N344" i="17" s="1"/>
  <c r="N345" i="17" s="1"/>
  <c r="N346" i="17" s="1"/>
  <c r="N347" i="17" s="1"/>
  <c r="N348" i="17" s="1"/>
  <c r="N349" i="17" s="1"/>
  <c r="N350" i="17" s="1"/>
  <c r="N351" i="17" s="1"/>
  <c r="N352" i="17" s="1"/>
  <c r="N353" i="17" s="1"/>
  <c r="N354" i="17" s="1"/>
  <c r="N355" i="17" s="1"/>
  <c r="N356" i="17" s="1"/>
  <c r="N357" i="17" s="1"/>
  <c r="N358" i="17" s="1"/>
  <c r="N359" i="17" s="1"/>
  <c r="N360" i="17" s="1"/>
  <c r="N361" i="17" s="1"/>
  <c r="N362" i="17" s="1"/>
  <c r="N363" i="17" s="1"/>
  <c r="N364" i="17" s="1"/>
  <c r="N365" i="17" s="1"/>
  <c r="N366" i="17" s="1"/>
  <c r="N367" i="17" s="1"/>
  <c r="N368" i="17" s="1"/>
  <c r="N369" i="17" s="1"/>
  <c r="N370" i="17" s="1"/>
  <c r="N371" i="17" s="1"/>
  <c r="N372" i="17" s="1"/>
  <c r="N373" i="17" s="1"/>
  <c r="N374" i="17" s="1"/>
  <c r="N375" i="17" s="1"/>
  <c r="N376" i="17" s="1"/>
  <c r="N377" i="17" s="1"/>
  <c r="N378" i="17" s="1"/>
  <c r="N379" i="17" s="1"/>
  <c r="N380" i="17" s="1"/>
  <c r="N381" i="17" s="1"/>
  <c r="N382" i="17" s="1"/>
  <c r="N383" i="17" s="1"/>
  <c r="N384" i="17" s="1"/>
  <c r="N385" i="17" s="1"/>
  <c r="N386" i="17" s="1"/>
  <c r="N387" i="17" s="1"/>
  <c r="N388" i="17" s="1"/>
  <c r="N389" i="17" s="1"/>
  <c r="N390" i="17" s="1"/>
  <c r="N391" i="17" s="1"/>
  <c r="N392" i="17" s="1"/>
  <c r="N393" i="17" s="1"/>
  <c r="N394" i="17" s="1"/>
  <c r="N395" i="17" s="1"/>
  <c r="N396" i="17" s="1"/>
  <c r="N397" i="17" s="1"/>
  <c r="N398" i="17" s="1"/>
  <c r="N399" i="17" s="1"/>
  <c r="N400" i="17" s="1"/>
  <c r="N401" i="17" s="1"/>
  <c r="N402" i="17" s="1"/>
  <c r="N403" i="17" s="1"/>
  <c r="N404" i="17" s="1"/>
  <c r="N405" i="17" s="1"/>
  <c r="N406" i="17" s="1"/>
  <c r="N407" i="17" s="1"/>
  <c r="N408" i="17" s="1"/>
  <c r="N409" i="17" s="1"/>
  <c r="N410" i="17" s="1"/>
  <c r="N411" i="17" s="1"/>
  <c r="N412" i="17" s="1"/>
  <c r="N413" i="17" s="1"/>
  <c r="N414" i="17" s="1"/>
  <c r="N415" i="17" s="1"/>
  <c r="N416" i="17" s="1"/>
  <c r="N417" i="17" s="1"/>
  <c r="N418" i="17" s="1"/>
  <c r="N419" i="17" s="1"/>
  <c r="N420" i="17" s="1"/>
  <c r="N421" i="17" s="1"/>
  <c r="N422" i="17" s="1"/>
  <c r="N423" i="17" s="1"/>
  <c r="N424" i="17" s="1"/>
  <c r="N425" i="17" s="1"/>
  <c r="N426" i="17" s="1"/>
  <c r="N427" i="17" s="1"/>
  <c r="N428" i="17" s="1"/>
  <c r="N429" i="17" s="1"/>
  <c r="N430" i="17" s="1"/>
  <c r="N431" i="17" s="1"/>
  <c r="N432" i="17" s="1"/>
  <c r="N433" i="17" s="1"/>
  <c r="N434" i="17" s="1"/>
  <c r="N435" i="17" s="1"/>
  <c r="N436" i="17" s="1"/>
  <c r="N437" i="17" s="1"/>
  <c r="N438" i="17" s="1"/>
  <c r="N439" i="17" s="1"/>
  <c r="N440" i="17" s="1"/>
  <c r="N441" i="17" s="1"/>
  <c r="N442" i="17" s="1"/>
  <c r="N443" i="17" s="1"/>
  <c r="N444" i="17" s="1"/>
  <c r="N445" i="17" s="1"/>
  <c r="N446" i="17" s="1"/>
  <c r="N447" i="17" s="1"/>
  <c r="N448" i="17" s="1"/>
  <c r="N449" i="17" s="1"/>
  <c r="N450" i="17" s="1"/>
  <c r="N451" i="17" s="1"/>
  <c r="N452" i="17" s="1"/>
  <c r="N453" i="17" s="1"/>
  <c r="N454" i="17" s="1"/>
  <c r="N455" i="17" s="1"/>
  <c r="N456" i="17" s="1"/>
  <c r="N457" i="17" s="1"/>
  <c r="N458" i="17" s="1"/>
  <c r="N459" i="17" s="1"/>
  <c r="N460" i="17" s="1"/>
  <c r="N461" i="17" s="1"/>
  <c r="N462" i="17" s="1"/>
  <c r="N463" i="17" s="1"/>
  <c r="N464" i="17" s="1"/>
  <c r="N465" i="17" s="1"/>
  <c r="N466" i="17" s="1"/>
  <c r="N467" i="17" s="1"/>
  <c r="N468" i="17" s="1"/>
  <c r="N469" i="17" s="1"/>
  <c r="N470" i="17" s="1"/>
  <c r="N471" i="17" s="1"/>
  <c r="N472" i="17" s="1"/>
  <c r="N473" i="17" s="1"/>
  <c r="N474" i="17" s="1"/>
  <c r="N475" i="17" s="1"/>
  <c r="N476" i="17" s="1"/>
  <c r="N477" i="17" s="1"/>
  <c r="N478" i="17" s="1"/>
  <c r="N479" i="17" s="1"/>
  <c r="N480" i="17" s="1"/>
  <c r="N481" i="17" s="1"/>
  <c r="N482" i="17" s="1"/>
  <c r="N483" i="17" s="1"/>
  <c r="N484" i="17" s="1"/>
  <c r="N485" i="17" s="1"/>
  <c r="N486" i="17" s="1"/>
  <c r="N487" i="17" s="1"/>
  <c r="N488" i="17" s="1"/>
  <c r="N489" i="17" s="1"/>
  <c r="N490" i="17" s="1"/>
  <c r="N491" i="17" s="1"/>
  <c r="N492" i="17" s="1"/>
  <c r="N493" i="17" s="1"/>
  <c r="N494" i="17" s="1"/>
  <c r="N495" i="17" s="1"/>
  <c r="N496" i="17" s="1"/>
  <c r="N497" i="17" s="1"/>
  <c r="N498" i="17" s="1"/>
  <c r="N499" i="17" s="1"/>
  <c r="N500" i="17" s="1"/>
  <c r="N501" i="17" s="1"/>
  <c r="N502" i="17" s="1"/>
  <c r="N503" i="17" s="1"/>
  <c r="N504" i="17" s="1"/>
  <c r="N505" i="17" s="1"/>
  <c r="N506" i="17" s="1"/>
  <c r="N507" i="17" s="1"/>
  <c r="N508" i="17" s="1"/>
  <c r="N509" i="17" s="1"/>
  <c r="N510" i="17" s="1"/>
  <c r="M12" i="17"/>
  <c r="M13" i="17" s="1"/>
  <c r="M14" i="17" s="1"/>
  <c r="M15" i="17" s="1"/>
  <c r="M16" i="17" s="1"/>
  <c r="M17" i="17" s="1"/>
  <c r="M18" i="17" s="1"/>
  <c r="M19" i="17" s="1"/>
  <c r="M20" i="17" s="1"/>
  <c r="M21" i="17" s="1"/>
  <c r="M22" i="17" s="1"/>
  <c r="M23" i="17" s="1"/>
  <c r="M24" i="17" s="1"/>
  <c r="M25" i="17" s="1"/>
  <c r="M26" i="17" s="1"/>
  <c r="M27" i="17" s="1"/>
  <c r="M28" i="17" s="1"/>
  <c r="M29" i="17" s="1"/>
  <c r="M30" i="17" s="1"/>
  <c r="M31" i="17" s="1"/>
  <c r="M32" i="17" s="1"/>
  <c r="M33" i="17" s="1"/>
  <c r="M34" i="17" s="1"/>
  <c r="M35" i="17" s="1"/>
  <c r="M36" i="17" s="1"/>
  <c r="M37" i="17" s="1"/>
  <c r="M38" i="17" s="1"/>
  <c r="M39" i="17" s="1"/>
  <c r="M40" i="17" s="1"/>
  <c r="M41" i="17" s="1"/>
  <c r="M42" i="17" s="1"/>
  <c r="M43" i="17" s="1"/>
  <c r="M44" i="17" s="1"/>
  <c r="M45" i="17" s="1"/>
  <c r="M46" i="17" s="1"/>
  <c r="M47" i="17" s="1"/>
  <c r="M48" i="17" s="1"/>
  <c r="M49" i="17" s="1"/>
  <c r="M50" i="17" s="1"/>
  <c r="M51" i="17" s="1"/>
  <c r="M52" i="17" s="1"/>
  <c r="M53" i="17" s="1"/>
  <c r="M54" i="17" s="1"/>
  <c r="M55" i="17" s="1"/>
  <c r="M56" i="17" s="1"/>
  <c r="M57" i="17" s="1"/>
  <c r="M58" i="17" s="1"/>
  <c r="M59" i="17" s="1"/>
  <c r="M60" i="17" s="1"/>
  <c r="M61" i="17" s="1"/>
  <c r="M62" i="17" s="1"/>
  <c r="M63" i="17" s="1"/>
  <c r="M64" i="17" s="1"/>
  <c r="M65" i="17" s="1"/>
  <c r="M66" i="17" s="1"/>
  <c r="M67" i="17" s="1"/>
  <c r="M68" i="17" s="1"/>
  <c r="M69" i="17" s="1"/>
  <c r="M70" i="17" s="1"/>
  <c r="M71" i="17" s="1"/>
  <c r="M72" i="17" s="1"/>
  <c r="M73" i="17" s="1"/>
  <c r="M74" i="17" s="1"/>
  <c r="M75" i="17" s="1"/>
  <c r="M76" i="17" s="1"/>
  <c r="M77" i="17" s="1"/>
  <c r="M78" i="17" s="1"/>
  <c r="M79" i="17" s="1"/>
  <c r="M80" i="17" s="1"/>
  <c r="M81" i="17" s="1"/>
  <c r="M82" i="17" s="1"/>
  <c r="M83" i="17" s="1"/>
  <c r="M84" i="17" s="1"/>
  <c r="M85" i="17" s="1"/>
  <c r="M86" i="17" s="1"/>
  <c r="M87" i="17" s="1"/>
  <c r="M88" i="17" s="1"/>
  <c r="M89" i="17" s="1"/>
  <c r="M90" i="17" s="1"/>
  <c r="M91" i="17" s="1"/>
  <c r="M92" i="17" s="1"/>
  <c r="M93" i="17" s="1"/>
  <c r="M94" i="17" s="1"/>
  <c r="M95" i="17" s="1"/>
  <c r="M96" i="17" s="1"/>
  <c r="M97" i="17" s="1"/>
  <c r="M98" i="17" s="1"/>
  <c r="M99" i="17" s="1"/>
  <c r="M100" i="17" s="1"/>
  <c r="M101" i="17" s="1"/>
  <c r="M102" i="17" s="1"/>
  <c r="M103" i="17" s="1"/>
  <c r="M104" i="17" s="1"/>
  <c r="M105" i="17" s="1"/>
  <c r="M106" i="17" s="1"/>
  <c r="M107" i="17" s="1"/>
  <c r="M108" i="17" s="1"/>
  <c r="M109" i="17" s="1"/>
  <c r="M110" i="17" s="1"/>
  <c r="M111" i="17" s="1"/>
  <c r="M112" i="17" s="1"/>
  <c r="M113" i="17" s="1"/>
  <c r="M114" i="17" s="1"/>
  <c r="M115" i="17" s="1"/>
  <c r="M116" i="17" s="1"/>
  <c r="M117" i="17" s="1"/>
  <c r="M118" i="17" s="1"/>
  <c r="M119" i="17" s="1"/>
  <c r="M120" i="17" s="1"/>
  <c r="M121" i="17" s="1"/>
  <c r="M122" i="17" s="1"/>
  <c r="M123" i="17" s="1"/>
  <c r="M124" i="17" s="1"/>
  <c r="M125" i="17" s="1"/>
  <c r="M126" i="17" s="1"/>
  <c r="M127" i="17" s="1"/>
  <c r="M128" i="17" s="1"/>
  <c r="M129" i="17" s="1"/>
  <c r="M130" i="17" s="1"/>
  <c r="M131" i="17" s="1"/>
  <c r="M132" i="17" s="1"/>
  <c r="M133" i="17" s="1"/>
  <c r="M134" i="17" s="1"/>
  <c r="M135" i="17" s="1"/>
  <c r="M136" i="17" s="1"/>
  <c r="M137" i="17" s="1"/>
  <c r="M138" i="17" s="1"/>
  <c r="M139" i="17" s="1"/>
  <c r="M140" i="17" s="1"/>
  <c r="M141" i="17" s="1"/>
  <c r="M142" i="17" s="1"/>
  <c r="M143" i="17" s="1"/>
  <c r="M144" i="17" s="1"/>
  <c r="M145" i="17" s="1"/>
  <c r="M146" i="17" s="1"/>
  <c r="M147" i="17" s="1"/>
  <c r="M148" i="17" s="1"/>
  <c r="M149" i="17" s="1"/>
  <c r="M150" i="17" s="1"/>
  <c r="M151" i="17" s="1"/>
  <c r="M152" i="17" s="1"/>
  <c r="M153" i="17" s="1"/>
  <c r="M154" i="17" s="1"/>
  <c r="M155" i="17" s="1"/>
  <c r="M156" i="17" s="1"/>
  <c r="M157" i="17" s="1"/>
  <c r="M158" i="17" s="1"/>
  <c r="M159" i="17" s="1"/>
  <c r="M160" i="17" s="1"/>
  <c r="M161" i="17" s="1"/>
  <c r="M162" i="17" s="1"/>
  <c r="M163" i="17" s="1"/>
  <c r="M164" i="17" s="1"/>
  <c r="M165" i="17" s="1"/>
  <c r="M166" i="17" s="1"/>
  <c r="M167" i="17" s="1"/>
  <c r="M168" i="17" s="1"/>
  <c r="M169" i="17" s="1"/>
  <c r="M170" i="17" s="1"/>
  <c r="M171" i="17" s="1"/>
  <c r="M172" i="17" s="1"/>
  <c r="M173" i="17" s="1"/>
  <c r="M174" i="17" s="1"/>
  <c r="M175" i="17" s="1"/>
  <c r="M176" i="17" s="1"/>
  <c r="M177" i="17" s="1"/>
  <c r="M178" i="17" s="1"/>
  <c r="M179" i="17" s="1"/>
  <c r="M180" i="17" s="1"/>
  <c r="M181" i="17" s="1"/>
  <c r="M182" i="17" s="1"/>
  <c r="M183" i="17" s="1"/>
  <c r="M184" i="17" s="1"/>
  <c r="M185" i="17" s="1"/>
  <c r="M186" i="17" s="1"/>
  <c r="M187" i="17" s="1"/>
  <c r="M188" i="17" s="1"/>
  <c r="M189" i="17" s="1"/>
  <c r="M190" i="17" s="1"/>
  <c r="M191" i="17" s="1"/>
  <c r="M192" i="17" s="1"/>
  <c r="M193" i="17" s="1"/>
  <c r="M194" i="17" s="1"/>
  <c r="M195" i="17" s="1"/>
  <c r="M196" i="17" s="1"/>
  <c r="M197" i="17" s="1"/>
  <c r="M198" i="17" s="1"/>
  <c r="M199" i="17" s="1"/>
  <c r="M200" i="17" s="1"/>
  <c r="M201" i="17" s="1"/>
  <c r="M202" i="17" s="1"/>
  <c r="M203" i="17" s="1"/>
  <c r="M204" i="17" s="1"/>
  <c r="M205" i="17" s="1"/>
  <c r="M206" i="17" s="1"/>
  <c r="M207" i="17" s="1"/>
  <c r="M208" i="17" s="1"/>
  <c r="M209" i="17" s="1"/>
  <c r="M210" i="17" s="1"/>
  <c r="M211" i="17" s="1"/>
  <c r="M212" i="17" s="1"/>
  <c r="M213" i="17" s="1"/>
  <c r="M214" i="17" s="1"/>
  <c r="M215" i="17" s="1"/>
  <c r="M216" i="17" s="1"/>
  <c r="M217" i="17" s="1"/>
  <c r="M218" i="17" s="1"/>
  <c r="M219" i="17" s="1"/>
  <c r="M220" i="17" s="1"/>
  <c r="M221" i="17" s="1"/>
  <c r="M222" i="17" s="1"/>
  <c r="M223" i="17" s="1"/>
  <c r="M224" i="17" s="1"/>
  <c r="M225" i="17" s="1"/>
  <c r="M226" i="17" s="1"/>
  <c r="M227" i="17" s="1"/>
  <c r="M228" i="17" s="1"/>
  <c r="M229" i="17" s="1"/>
  <c r="M230" i="17" s="1"/>
  <c r="M231" i="17" s="1"/>
  <c r="M232" i="17" s="1"/>
  <c r="M233" i="17" s="1"/>
  <c r="M234" i="17" s="1"/>
  <c r="M235" i="17" s="1"/>
  <c r="M236" i="17" s="1"/>
  <c r="M237" i="17" s="1"/>
  <c r="M238" i="17" s="1"/>
  <c r="M239" i="17" s="1"/>
  <c r="M240" i="17" s="1"/>
  <c r="M241" i="17" s="1"/>
  <c r="M242" i="17" s="1"/>
  <c r="M243" i="17" s="1"/>
  <c r="M244" i="17" s="1"/>
  <c r="M245" i="17" s="1"/>
  <c r="M246" i="17" s="1"/>
  <c r="M247" i="17" s="1"/>
  <c r="M248" i="17" s="1"/>
  <c r="M249" i="17" s="1"/>
  <c r="M250" i="17" s="1"/>
  <c r="M251" i="17" s="1"/>
  <c r="M252" i="17" s="1"/>
  <c r="M253" i="17" s="1"/>
  <c r="M254" i="17" s="1"/>
  <c r="M255" i="17" s="1"/>
  <c r="M256" i="17" s="1"/>
  <c r="M257" i="17" s="1"/>
  <c r="M258" i="17" s="1"/>
  <c r="M259" i="17" s="1"/>
  <c r="M260" i="17" s="1"/>
  <c r="M261" i="17" s="1"/>
  <c r="M262" i="17" s="1"/>
  <c r="M263" i="17" s="1"/>
  <c r="M264" i="17" s="1"/>
  <c r="M265" i="17" s="1"/>
  <c r="M266" i="17" s="1"/>
  <c r="M267" i="17" s="1"/>
  <c r="M268" i="17" s="1"/>
  <c r="M269" i="17" s="1"/>
  <c r="M270" i="17" s="1"/>
  <c r="M271" i="17" s="1"/>
  <c r="M272" i="17" s="1"/>
  <c r="M273" i="17" s="1"/>
  <c r="M274" i="17" s="1"/>
  <c r="M275" i="17" s="1"/>
  <c r="M276" i="17" s="1"/>
  <c r="M277" i="17" s="1"/>
  <c r="M278" i="17" s="1"/>
  <c r="M279" i="17" s="1"/>
  <c r="M280" i="17" s="1"/>
  <c r="M281" i="17" s="1"/>
  <c r="M282" i="17" s="1"/>
  <c r="M283" i="17" s="1"/>
  <c r="M284" i="17" s="1"/>
  <c r="M285" i="17" s="1"/>
  <c r="M286" i="17" s="1"/>
  <c r="M287" i="17" s="1"/>
  <c r="M288" i="17" s="1"/>
  <c r="M289" i="17" s="1"/>
  <c r="M290" i="17" s="1"/>
  <c r="M291" i="17" s="1"/>
  <c r="M292" i="17" s="1"/>
  <c r="M293" i="17" s="1"/>
  <c r="M294" i="17" s="1"/>
  <c r="M295" i="17" s="1"/>
  <c r="M296" i="17" s="1"/>
  <c r="M297" i="17" s="1"/>
  <c r="M298" i="17" s="1"/>
  <c r="M299" i="17" s="1"/>
  <c r="M300" i="17" s="1"/>
  <c r="M301" i="17" s="1"/>
  <c r="M302" i="17" s="1"/>
  <c r="M303" i="17" s="1"/>
  <c r="M304" i="17" s="1"/>
  <c r="M305" i="17" s="1"/>
  <c r="M306" i="17" s="1"/>
  <c r="M307" i="17" s="1"/>
  <c r="M308" i="17" s="1"/>
  <c r="M309" i="17" s="1"/>
  <c r="M310" i="17" s="1"/>
  <c r="M311" i="17" s="1"/>
  <c r="M312" i="17" s="1"/>
  <c r="M313" i="17" s="1"/>
  <c r="M314" i="17" s="1"/>
  <c r="M315" i="17" s="1"/>
  <c r="M316" i="17" s="1"/>
  <c r="M317" i="17" s="1"/>
  <c r="M318" i="17" s="1"/>
  <c r="M319" i="17" s="1"/>
  <c r="M320" i="17" s="1"/>
  <c r="M321" i="17" s="1"/>
  <c r="M322" i="17" s="1"/>
  <c r="M323" i="17" s="1"/>
  <c r="M324" i="17" s="1"/>
  <c r="M325" i="17" s="1"/>
  <c r="M326" i="17" s="1"/>
  <c r="M327" i="17" s="1"/>
  <c r="M328" i="17" s="1"/>
  <c r="M329" i="17" s="1"/>
  <c r="M330" i="17" s="1"/>
  <c r="M331" i="17" s="1"/>
  <c r="M332" i="17" s="1"/>
  <c r="M333" i="17" s="1"/>
  <c r="M334" i="17" s="1"/>
  <c r="M335" i="17" s="1"/>
  <c r="M336" i="17" s="1"/>
  <c r="M337" i="17" s="1"/>
  <c r="M338" i="17" s="1"/>
  <c r="M339" i="17" s="1"/>
  <c r="M340" i="17" s="1"/>
  <c r="M341" i="17" s="1"/>
  <c r="M342" i="17" s="1"/>
  <c r="M343" i="17" s="1"/>
  <c r="M344" i="17" s="1"/>
  <c r="M345" i="17" s="1"/>
  <c r="M346" i="17" s="1"/>
  <c r="M347" i="17" s="1"/>
  <c r="M348" i="17" s="1"/>
  <c r="M349" i="17" s="1"/>
  <c r="M350" i="17" s="1"/>
  <c r="M351" i="17" s="1"/>
  <c r="M352" i="17" s="1"/>
  <c r="M353" i="17" s="1"/>
  <c r="M354" i="17" s="1"/>
  <c r="M355" i="17" s="1"/>
  <c r="M356" i="17" s="1"/>
  <c r="M357" i="17" s="1"/>
  <c r="M358" i="17" s="1"/>
  <c r="M359" i="17" s="1"/>
  <c r="M360" i="17" s="1"/>
  <c r="M361" i="17" s="1"/>
  <c r="M362" i="17" s="1"/>
  <c r="M363" i="17" s="1"/>
  <c r="M364" i="17" s="1"/>
  <c r="M365" i="17" s="1"/>
  <c r="M366" i="17" s="1"/>
  <c r="M367" i="17" s="1"/>
  <c r="M368" i="17" s="1"/>
  <c r="M369" i="17" s="1"/>
  <c r="M370" i="17" s="1"/>
  <c r="M371" i="17" s="1"/>
  <c r="M372" i="17" s="1"/>
  <c r="M373" i="17" s="1"/>
  <c r="M374" i="17" s="1"/>
  <c r="M375" i="17" s="1"/>
  <c r="M376" i="17" s="1"/>
  <c r="M377" i="17" s="1"/>
  <c r="M378" i="17" s="1"/>
  <c r="M379" i="17" s="1"/>
  <c r="M380" i="17" s="1"/>
  <c r="M381" i="17" s="1"/>
  <c r="M382" i="17" s="1"/>
  <c r="M383" i="17" s="1"/>
  <c r="M384" i="17" s="1"/>
  <c r="M385" i="17" s="1"/>
  <c r="M386" i="17" s="1"/>
  <c r="M387" i="17" s="1"/>
  <c r="M388" i="17" s="1"/>
  <c r="M389" i="17" s="1"/>
  <c r="M390" i="17" s="1"/>
  <c r="M391" i="17" s="1"/>
  <c r="M392" i="17" s="1"/>
  <c r="M393" i="17" s="1"/>
  <c r="M394" i="17" s="1"/>
  <c r="M395" i="17" s="1"/>
  <c r="M396" i="17" s="1"/>
  <c r="M397" i="17" s="1"/>
  <c r="M398" i="17" s="1"/>
  <c r="M399" i="17" s="1"/>
  <c r="M400" i="17" s="1"/>
  <c r="M401" i="17" s="1"/>
  <c r="M402" i="17" s="1"/>
  <c r="M403" i="17" s="1"/>
  <c r="M404" i="17" s="1"/>
  <c r="M405" i="17" s="1"/>
  <c r="M406" i="17" s="1"/>
  <c r="M407" i="17" s="1"/>
  <c r="M408" i="17" s="1"/>
  <c r="M409" i="17" s="1"/>
  <c r="M410" i="17" s="1"/>
  <c r="M411" i="17" s="1"/>
  <c r="M412" i="17" s="1"/>
  <c r="M413" i="17" s="1"/>
  <c r="M414" i="17" s="1"/>
  <c r="M415" i="17" s="1"/>
  <c r="M416" i="17" s="1"/>
  <c r="M417" i="17" s="1"/>
  <c r="M418" i="17" s="1"/>
  <c r="M419" i="17" s="1"/>
  <c r="M420" i="17" s="1"/>
  <c r="M421" i="17" s="1"/>
  <c r="M422" i="17" s="1"/>
  <c r="M423" i="17" s="1"/>
  <c r="M424" i="17" s="1"/>
  <c r="M425" i="17" s="1"/>
  <c r="M426" i="17" s="1"/>
  <c r="M427" i="17" s="1"/>
  <c r="M428" i="17" s="1"/>
  <c r="M429" i="17" s="1"/>
  <c r="M430" i="17" s="1"/>
  <c r="M431" i="17" s="1"/>
  <c r="M432" i="17" s="1"/>
  <c r="M433" i="17" s="1"/>
  <c r="M434" i="17" s="1"/>
  <c r="M435" i="17" s="1"/>
  <c r="M436" i="17" s="1"/>
  <c r="M437" i="17" s="1"/>
  <c r="M438" i="17" s="1"/>
  <c r="M439" i="17" s="1"/>
  <c r="M440" i="17" s="1"/>
  <c r="M441" i="17" s="1"/>
  <c r="M442" i="17" s="1"/>
  <c r="M443" i="17" s="1"/>
  <c r="M444" i="17" s="1"/>
  <c r="M445" i="17" s="1"/>
  <c r="M446" i="17" s="1"/>
  <c r="M447" i="17" s="1"/>
  <c r="M448" i="17" s="1"/>
  <c r="M449" i="17" s="1"/>
  <c r="M450" i="17" s="1"/>
  <c r="M451" i="17" s="1"/>
  <c r="M452" i="17" s="1"/>
  <c r="M453" i="17" s="1"/>
  <c r="M454" i="17" s="1"/>
  <c r="M455" i="17" s="1"/>
  <c r="M456" i="17" s="1"/>
  <c r="M457" i="17" s="1"/>
  <c r="M458" i="17" s="1"/>
  <c r="M459" i="17" s="1"/>
  <c r="M460" i="17" s="1"/>
  <c r="M461" i="17" s="1"/>
  <c r="M462" i="17" s="1"/>
  <c r="M463" i="17" s="1"/>
  <c r="M464" i="17" s="1"/>
  <c r="M465" i="17" s="1"/>
  <c r="M466" i="17" s="1"/>
  <c r="M467" i="17" s="1"/>
  <c r="M468" i="17" s="1"/>
  <c r="M469" i="17" s="1"/>
  <c r="M470" i="17" s="1"/>
  <c r="M471" i="17" s="1"/>
  <c r="M472" i="17" s="1"/>
  <c r="M473" i="17" s="1"/>
  <c r="M474" i="17" s="1"/>
  <c r="M475" i="17" s="1"/>
  <c r="M476" i="17" s="1"/>
  <c r="M477" i="17" s="1"/>
  <c r="M478" i="17" s="1"/>
  <c r="M479" i="17" s="1"/>
  <c r="M480" i="17" s="1"/>
  <c r="M481" i="17" s="1"/>
  <c r="M482" i="17" s="1"/>
  <c r="M483" i="17" s="1"/>
  <c r="M484" i="17" s="1"/>
  <c r="M485" i="17" s="1"/>
  <c r="M486" i="17" s="1"/>
  <c r="M487" i="17" s="1"/>
  <c r="M488" i="17" s="1"/>
  <c r="M489" i="17" s="1"/>
  <c r="M490" i="17" s="1"/>
  <c r="M491" i="17" s="1"/>
  <c r="M492" i="17" s="1"/>
  <c r="M493" i="17" s="1"/>
  <c r="M494" i="17" s="1"/>
  <c r="M495" i="17" s="1"/>
  <c r="M496" i="17" s="1"/>
  <c r="M497" i="17" s="1"/>
  <c r="M498" i="17" s="1"/>
  <c r="M499" i="17" s="1"/>
  <c r="M500" i="17" s="1"/>
  <c r="M501" i="17" s="1"/>
  <c r="M502" i="17" s="1"/>
  <c r="M503" i="17" s="1"/>
  <c r="M504" i="17" s="1"/>
  <c r="M505" i="17" s="1"/>
  <c r="M506" i="17" s="1"/>
  <c r="M507" i="17" s="1"/>
  <c r="M508" i="17" s="1"/>
  <c r="M509" i="17" s="1"/>
  <c r="M510" i="17" s="1"/>
  <c r="L12" i="17"/>
  <c r="L13" i="17" s="1"/>
  <c r="L14" i="17" s="1"/>
  <c r="L15" i="17" s="1"/>
  <c r="L16" i="17" s="1"/>
  <c r="L17" i="17" s="1"/>
  <c r="L18" i="17" s="1"/>
  <c r="L19" i="17" s="1"/>
  <c r="L20" i="17" s="1"/>
  <c r="L21" i="17" s="1"/>
  <c r="L22" i="17" s="1"/>
  <c r="L23" i="17" s="1"/>
  <c r="L24" i="17" s="1"/>
  <c r="L25" i="17" s="1"/>
  <c r="L26" i="17" s="1"/>
  <c r="L27" i="17" s="1"/>
  <c r="L28" i="17" s="1"/>
  <c r="L29" i="17" s="1"/>
  <c r="L30" i="17" s="1"/>
  <c r="L31" i="17" s="1"/>
  <c r="L32" i="17" s="1"/>
  <c r="L33" i="17" s="1"/>
  <c r="L34" i="17" s="1"/>
  <c r="L35" i="17" s="1"/>
  <c r="L36" i="17" s="1"/>
  <c r="L37" i="17" s="1"/>
  <c r="L38" i="17" s="1"/>
  <c r="L39" i="17" s="1"/>
  <c r="L40" i="17" s="1"/>
  <c r="L41" i="17" s="1"/>
  <c r="L42" i="17" s="1"/>
  <c r="L43" i="17" s="1"/>
  <c r="L44" i="17" s="1"/>
  <c r="L45" i="17" s="1"/>
  <c r="L46" i="17" s="1"/>
  <c r="L47" i="17" s="1"/>
  <c r="L48" i="17" s="1"/>
  <c r="L49" i="17" s="1"/>
  <c r="L50" i="17" s="1"/>
  <c r="L51" i="17" s="1"/>
  <c r="L52" i="17" s="1"/>
  <c r="L53" i="17" s="1"/>
  <c r="L54" i="17" s="1"/>
  <c r="L55" i="17" s="1"/>
  <c r="L56" i="17" s="1"/>
  <c r="L57" i="17" s="1"/>
  <c r="L58" i="17" s="1"/>
  <c r="L59" i="17" s="1"/>
  <c r="L60" i="17" s="1"/>
  <c r="L61" i="17" s="1"/>
  <c r="L62" i="17" s="1"/>
  <c r="L63" i="17" s="1"/>
  <c r="L64" i="17" s="1"/>
  <c r="L65" i="17" s="1"/>
  <c r="L66" i="17" s="1"/>
  <c r="L67" i="17" s="1"/>
  <c r="L68" i="17" s="1"/>
  <c r="L69" i="17" s="1"/>
  <c r="L70" i="17" s="1"/>
  <c r="L71" i="17" s="1"/>
  <c r="L72" i="17" s="1"/>
  <c r="L73" i="17" s="1"/>
  <c r="L74" i="17" s="1"/>
  <c r="L75" i="17" s="1"/>
  <c r="L76" i="17" s="1"/>
  <c r="L77" i="17" s="1"/>
  <c r="L78" i="17" s="1"/>
  <c r="L79" i="17" s="1"/>
  <c r="L80" i="17" s="1"/>
  <c r="L81" i="17" s="1"/>
  <c r="L82" i="17" s="1"/>
  <c r="L83" i="17" s="1"/>
  <c r="L84" i="17" s="1"/>
  <c r="L85" i="17" s="1"/>
  <c r="L86" i="17" s="1"/>
  <c r="L87" i="17" s="1"/>
  <c r="L88" i="17" s="1"/>
  <c r="L89" i="17" s="1"/>
  <c r="L90" i="17" s="1"/>
  <c r="L91" i="17" s="1"/>
  <c r="L92" i="17" s="1"/>
  <c r="L93" i="17" s="1"/>
  <c r="L94" i="17" s="1"/>
  <c r="L95" i="17" s="1"/>
  <c r="L96" i="17" s="1"/>
  <c r="L97" i="17" s="1"/>
  <c r="L98" i="17" s="1"/>
  <c r="L99" i="17" s="1"/>
  <c r="L100" i="17" s="1"/>
  <c r="L101" i="17" s="1"/>
  <c r="L102" i="17" s="1"/>
  <c r="L103" i="17" s="1"/>
  <c r="L104" i="17" s="1"/>
  <c r="L105" i="17" s="1"/>
  <c r="L106" i="17" s="1"/>
  <c r="L107" i="17" s="1"/>
  <c r="L108" i="17" s="1"/>
  <c r="L109" i="17" s="1"/>
  <c r="L110" i="17" s="1"/>
  <c r="L111" i="17" s="1"/>
  <c r="L112" i="17" s="1"/>
  <c r="L113" i="17" s="1"/>
  <c r="L114" i="17" s="1"/>
  <c r="L115" i="17" s="1"/>
  <c r="L116" i="17" s="1"/>
  <c r="L117" i="17" s="1"/>
  <c r="L118" i="17" s="1"/>
  <c r="L119" i="17" s="1"/>
  <c r="L120" i="17" s="1"/>
  <c r="L121" i="17" s="1"/>
  <c r="L122" i="17" s="1"/>
  <c r="L123" i="17" s="1"/>
  <c r="L124" i="17" s="1"/>
  <c r="L125" i="17" s="1"/>
  <c r="L126" i="17" s="1"/>
  <c r="L127" i="17" s="1"/>
  <c r="L128" i="17" s="1"/>
  <c r="L129" i="17" s="1"/>
  <c r="L130" i="17" s="1"/>
  <c r="L131" i="17" s="1"/>
  <c r="L132" i="17" s="1"/>
  <c r="L133" i="17" s="1"/>
  <c r="L134" i="17" s="1"/>
  <c r="L135" i="17" s="1"/>
  <c r="L136" i="17" s="1"/>
  <c r="L137" i="17" s="1"/>
  <c r="L138" i="17" s="1"/>
  <c r="L139" i="17" s="1"/>
  <c r="L140" i="17" s="1"/>
  <c r="L141" i="17" s="1"/>
  <c r="L142" i="17" s="1"/>
  <c r="L143" i="17" s="1"/>
  <c r="L144" i="17" s="1"/>
  <c r="L145" i="17" s="1"/>
  <c r="L146" i="17" s="1"/>
  <c r="L147" i="17" s="1"/>
  <c r="L148" i="17" s="1"/>
  <c r="L149" i="17" s="1"/>
  <c r="L150" i="17" s="1"/>
  <c r="L151" i="17" s="1"/>
  <c r="L152" i="17" s="1"/>
  <c r="L153" i="17" s="1"/>
  <c r="L154" i="17" s="1"/>
  <c r="L155" i="17" s="1"/>
  <c r="L156" i="17" s="1"/>
  <c r="L157" i="17" s="1"/>
  <c r="L158" i="17" s="1"/>
  <c r="L159" i="17" s="1"/>
  <c r="L160" i="17" s="1"/>
  <c r="L161" i="17" s="1"/>
  <c r="L162" i="17" s="1"/>
  <c r="L163" i="17" s="1"/>
  <c r="L164" i="17" s="1"/>
  <c r="L165" i="17" s="1"/>
  <c r="L166" i="17" s="1"/>
  <c r="L167" i="17" s="1"/>
  <c r="L168" i="17" s="1"/>
  <c r="L169" i="17" s="1"/>
  <c r="L170" i="17" s="1"/>
  <c r="L171" i="17" s="1"/>
  <c r="L172" i="17" s="1"/>
  <c r="L173" i="17" s="1"/>
  <c r="L174" i="17" s="1"/>
  <c r="L175" i="17" s="1"/>
  <c r="L176" i="17" s="1"/>
  <c r="L177" i="17" s="1"/>
  <c r="L178" i="17" s="1"/>
  <c r="L179" i="17" s="1"/>
  <c r="L180" i="17" s="1"/>
  <c r="L181" i="17" s="1"/>
  <c r="L182" i="17" s="1"/>
  <c r="L183" i="17" s="1"/>
  <c r="L184" i="17" s="1"/>
  <c r="L185" i="17" s="1"/>
  <c r="L186" i="17" s="1"/>
  <c r="L187" i="17" s="1"/>
  <c r="L188" i="17" s="1"/>
  <c r="L189" i="17" s="1"/>
  <c r="L190" i="17" s="1"/>
  <c r="L191" i="17" s="1"/>
  <c r="L192" i="17" s="1"/>
  <c r="L193" i="17" s="1"/>
  <c r="L194" i="17" s="1"/>
  <c r="L195" i="17" s="1"/>
  <c r="L196" i="17" s="1"/>
  <c r="L197" i="17" s="1"/>
  <c r="L198" i="17" s="1"/>
  <c r="L199" i="17" s="1"/>
  <c r="L200" i="17" s="1"/>
  <c r="L201" i="17" s="1"/>
  <c r="L202" i="17" s="1"/>
  <c r="L203" i="17" s="1"/>
  <c r="L204" i="17" s="1"/>
  <c r="L205" i="17" s="1"/>
  <c r="L206" i="17" s="1"/>
  <c r="L207" i="17" s="1"/>
  <c r="L208" i="17" s="1"/>
  <c r="L209" i="17" s="1"/>
  <c r="L210" i="17" s="1"/>
  <c r="L211" i="17" s="1"/>
  <c r="L212" i="17" s="1"/>
  <c r="L213" i="17" s="1"/>
  <c r="L214" i="17" s="1"/>
  <c r="L215" i="17" s="1"/>
  <c r="L216" i="17" s="1"/>
  <c r="L217" i="17" s="1"/>
  <c r="L218" i="17" s="1"/>
  <c r="L219" i="17" s="1"/>
  <c r="L220" i="17" s="1"/>
  <c r="L221" i="17" s="1"/>
  <c r="L222" i="17" s="1"/>
  <c r="L223" i="17" s="1"/>
  <c r="L224" i="17" s="1"/>
  <c r="L225" i="17" s="1"/>
  <c r="L226" i="17" s="1"/>
  <c r="L227" i="17" s="1"/>
  <c r="L228" i="17" s="1"/>
  <c r="L229" i="17" s="1"/>
  <c r="L230" i="17" s="1"/>
  <c r="L231" i="17" s="1"/>
  <c r="L232" i="17" s="1"/>
  <c r="L233" i="17" s="1"/>
  <c r="L234" i="17" s="1"/>
  <c r="L235" i="17" s="1"/>
  <c r="L236" i="17" s="1"/>
  <c r="L237" i="17" s="1"/>
  <c r="L238" i="17" s="1"/>
  <c r="L239" i="17" s="1"/>
  <c r="L240" i="17" s="1"/>
  <c r="L241" i="17" s="1"/>
  <c r="L242" i="17" s="1"/>
  <c r="L243" i="17" s="1"/>
  <c r="L244" i="17" s="1"/>
  <c r="L245" i="17" s="1"/>
  <c r="L246" i="17" s="1"/>
  <c r="L247" i="17" s="1"/>
  <c r="L248" i="17" s="1"/>
  <c r="L249" i="17" s="1"/>
  <c r="L250" i="17" s="1"/>
  <c r="L251" i="17" s="1"/>
  <c r="L252" i="17" s="1"/>
  <c r="L253" i="17" s="1"/>
  <c r="L254" i="17" s="1"/>
  <c r="L255" i="17" s="1"/>
  <c r="L256" i="17" s="1"/>
  <c r="L257" i="17" s="1"/>
  <c r="L258" i="17" s="1"/>
  <c r="L259" i="17" s="1"/>
  <c r="L260" i="17" s="1"/>
  <c r="L261" i="17" s="1"/>
  <c r="L262" i="17" s="1"/>
  <c r="L263" i="17" s="1"/>
  <c r="L264" i="17" s="1"/>
  <c r="L265" i="17" s="1"/>
  <c r="L266" i="17" s="1"/>
  <c r="L267" i="17" s="1"/>
  <c r="L268" i="17" s="1"/>
  <c r="L269" i="17" s="1"/>
  <c r="L270" i="17" s="1"/>
  <c r="L271" i="17" s="1"/>
  <c r="L272" i="17" s="1"/>
  <c r="L273" i="17" s="1"/>
  <c r="L274" i="17" s="1"/>
  <c r="L275" i="17" s="1"/>
  <c r="L276" i="17" s="1"/>
  <c r="L277" i="17" s="1"/>
  <c r="L278" i="17" s="1"/>
  <c r="L279" i="17" s="1"/>
  <c r="L280" i="17" s="1"/>
  <c r="L281" i="17" s="1"/>
  <c r="L282" i="17" s="1"/>
  <c r="L283" i="17" s="1"/>
  <c r="L284" i="17" s="1"/>
  <c r="L285" i="17" s="1"/>
  <c r="L286" i="17" s="1"/>
  <c r="L287" i="17" s="1"/>
  <c r="L288" i="17" s="1"/>
  <c r="L289" i="17" s="1"/>
  <c r="L290" i="17" s="1"/>
  <c r="L291" i="17" s="1"/>
  <c r="L292" i="17" s="1"/>
  <c r="L293" i="17" s="1"/>
  <c r="L294" i="17" s="1"/>
  <c r="L295" i="17" s="1"/>
  <c r="L296" i="17" s="1"/>
  <c r="L297" i="17" s="1"/>
  <c r="L298" i="17" s="1"/>
  <c r="L299" i="17" s="1"/>
  <c r="L300" i="17" s="1"/>
  <c r="L301" i="17" s="1"/>
  <c r="L302" i="17" s="1"/>
  <c r="L303" i="17" s="1"/>
  <c r="L304" i="17" s="1"/>
  <c r="L305" i="17" s="1"/>
  <c r="L306" i="17" s="1"/>
  <c r="L307" i="17" s="1"/>
  <c r="L308" i="17" s="1"/>
  <c r="L309" i="17" s="1"/>
  <c r="L310" i="17" s="1"/>
  <c r="L311" i="17" s="1"/>
  <c r="L312" i="17" s="1"/>
  <c r="L313" i="17" s="1"/>
  <c r="L314" i="17" s="1"/>
  <c r="L315" i="17" s="1"/>
  <c r="L316" i="17" s="1"/>
  <c r="L317" i="17" s="1"/>
  <c r="L318" i="17" s="1"/>
  <c r="L319" i="17" s="1"/>
  <c r="L320" i="17" s="1"/>
  <c r="L321" i="17" s="1"/>
  <c r="L322" i="17" s="1"/>
  <c r="L323" i="17" s="1"/>
  <c r="L324" i="17" s="1"/>
  <c r="L325" i="17" s="1"/>
  <c r="L326" i="17" s="1"/>
  <c r="L327" i="17" s="1"/>
  <c r="L328" i="17" s="1"/>
  <c r="L329" i="17" s="1"/>
  <c r="L330" i="17" s="1"/>
  <c r="L331" i="17" s="1"/>
  <c r="L332" i="17" s="1"/>
  <c r="L333" i="17" s="1"/>
  <c r="L334" i="17" s="1"/>
  <c r="L335" i="17" s="1"/>
  <c r="L336" i="17" s="1"/>
  <c r="L337" i="17" s="1"/>
  <c r="L338" i="17" s="1"/>
  <c r="L339" i="17" s="1"/>
  <c r="L340" i="17" s="1"/>
  <c r="L341" i="17" s="1"/>
  <c r="L342" i="17" s="1"/>
  <c r="L343" i="17" s="1"/>
  <c r="L344" i="17" s="1"/>
  <c r="L345" i="17" s="1"/>
  <c r="L346" i="17" s="1"/>
  <c r="L347" i="17" s="1"/>
  <c r="L348" i="17" s="1"/>
  <c r="L349" i="17" s="1"/>
  <c r="L350" i="17" s="1"/>
  <c r="L351" i="17" s="1"/>
  <c r="L352" i="17" s="1"/>
  <c r="L353" i="17" s="1"/>
  <c r="L354" i="17" s="1"/>
  <c r="L355" i="17" s="1"/>
  <c r="L356" i="17" s="1"/>
  <c r="L357" i="17" s="1"/>
  <c r="L358" i="17" s="1"/>
  <c r="L359" i="17" s="1"/>
  <c r="L360" i="17" s="1"/>
  <c r="L361" i="17" s="1"/>
  <c r="L362" i="17" s="1"/>
  <c r="L363" i="17" s="1"/>
  <c r="L364" i="17" s="1"/>
  <c r="L365" i="17" s="1"/>
  <c r="L366" i="17" s="1"/>
  <c r="L367" i="17" s="1"/>
  <c r="L368" i="17" s="1"/>
  <c r="L369" i="17" s="1"/>
  <c r="L370" i="17" s="1"/>
  <c r="L371" i="17" s="1"/>
  <c r="L372" i="17" s="1"/>
  <c r="L373" i="17" s="1"/>
  <c r="L374" i="17" s="1"/>
  <c r="L375" i="17" s="1"/>
  <c r="L376" i="17" s="1"/>
  <c r="L377" i="17" s="1"/>
  <c r="L378" i="17" s="1"/>
  <c r="L379" i="17" s="1"/>
  <c r="L380" i="17" s="1"/>
  <c r="L381" i="17" s="1"/>
  <c r="L382" i="17" s="1"/>
  <c r="L383" i="17" s="1"/>
  <c r="L384" i="17" s="1"/>
  <c r="L385" i="17" s="1"/>
  <c r="L386" i="17" s="1"/>
  <c r="L387" i="17" s="1"/>
  <c r="L388" i="17" s="1"/>
  <c r="L389" i="17" s="1"/>
  <c r="L390" i="17" s="1"/>
  <c r="L391" i="17" s="1"/>
  <c r="L392" i="17" s="1"/>
  <c r="L393" i="17" s="1"/>
  <c r="L394" i="17" s="1"/>
  <c r="L395" i="17" s="1"/>
  <c r="L396" i="17" s="1"/>
  <c r="L397" i="17" s="1"/>
  <c r="L398" i="17" s="1"/>
  <c r="L399" i="17" s="1"/>
  <c r="L400" i="17" s="1"/>
  <c r="L401" i="17" s="1"/>
  <c r="L402" i="17" s="1"/>
  <c r="L403" i="17" s="1"/>
  <c r="L404" i="17" s="1"/>
  <c r="L405" i="17" s="1"/>
  <c r="L406" i="17" s="1"/>
  <c r="L407" i="17" s="1"/>
  <c r="L408" i="17" s="1"/>
  <c r="L409" i="17" s="1"/>
  <c r="L410" i="17" s="1"/>
  <c r="L411" i="17" s="1"/>
  <c r="L412" i="17" s="1"/>
  <c r="L413" i="17" s="1"/>
  <c r="L414" i="17" s="1"/>
  <c r="L415" i="17" s="1"/>
  <c r="L416" i="17" s="1"/>
  <c r="L417" i="17" s="1"/>
  <c r="L418" i="17" s="1"/>
  <c r="L419" i="17" s="1"/>
  <c r="L420" i="17" s="1"/>
  <c r="L421" i="17" s="1"/>
  <c r="L422" i="17" s="1"/>
  <c r="L423" i="17" s="1"/>
  <c r="L424" i="17" s="1"/>
  <c r="L425" i="17" s="1"/>
  <c r="L426" i="17" s="1"/>
  <c r="L427" i="17" s="1"/>
  <c r="L428" i="17" s="1"/>
  <c r="L429" i="17" s="1"/>
  <c r="L430" i="17" s="1"/>
  <c r="L431" i="17" s="1"/>
  <c r="L432" i="17" s="1"/>
  <c r="L433" i="17" s="1"/>
  <c r="L434" i="17" s="1"/>
  <c r="L435" i="17" s="1"/>
  <c r="L436" i="17" s="1"/>
  <c r="L437" i="17" s="1"/>
  <c r="L438" i="17" s="1"/>
  <c r="L439" i="17" s="1"/>
  <c r="L440" i="17" s="1"/>
  <c r="L441" i="17" s="1"/>
  <c r="L442" i="17" s="1"/>
  <c r="L443" i="17" s="1"/>
  <c r="L444" i="17" s="1"/>
  <c r="L445" i="17" s="1"/>
  <c r="L446" i="17" s="1"/>
  <c r="L447" i="17" s="1"/>
  <c r="L448" i="17" s="1"/>
  <c r="L449" i="17" s="1"/>
  <c r="L450" i="17" s="1"/>
  <c r="L451" i="17" s="1"/>
  <c r="L452" i="17" s="1"/>
  <c r="L453" i="17" s="1"/>
  <c r="L454" i="17" s="1"/>
  <c r="L455" i="17" s="1"/>
  <c r="L456" i="17" s="1"/>
  <c r="L457" i="17" s="1"/>
  <c r="L458" i="17" s="1"/>
  <c r="L459" i="17" s="1"/>
  <c r="L460" i="17" s="1"/>
  <c r="L461" i="17" s="1"/>
  <c r="L462" i="17" s="1"/>
  <c r="L463" i="17" s="1"/>
  <c r="L464" i="17" s="1"/>
  <c r="L465" i="17" s="1"/>
  <c r="L466" i="17" s="1"/>
  <c r="L467" i="17" s="1"/>
  <c r="L468" i="17" s="1"/>
  <c r="L469" i="17" s="1"/>
  <c r="L470" i="17" s="1"/>
  <c r="L471" i="17" s="1"/>
  <c r="L472" i="17" s="1"/>
  <c r="L473" i="17" s="1"/>
  <c r="L474" i="17" s="1"/>
  <c r="L475" i="17" s="1"/>
  <c r="L476" i="17" s="1"/>
  <c r="L477" i="17" s="1"/>
  <c r="L478" i="17" s="1"/>
  <c r="L479" i="17" s="1"/>
  <c r="L480" i="17" s="1"/>
  <c r="L481" i="17" s="1"/>
  <c r="L482" i="17" s="1"/>
  <c r="L483" i="17" s="1"/>
  <c r="L484" i="17" s="1"/>
  <c r="L485" i="17" s="1"/>
  <c r="L486" i="17" s="1"/>
  <c r="L487" i="17" s="1"/>
  <c r="L488" i="17" s="1"/>
  <c r="L489" i="17" s="1"/>
  <c r="L490" i="17" s="1"/>
  <c r="L491" i="17" s="1"/>
  <c r="L492" i="17" s="1"/>
  <c r="L493" i="17" s="1"/>
  <c r="L494" i="17" s="1"/>
  <c r="L495" i="17" s="1"/>
  <c r="L496" i="17" s="1"/>
  <c r="L497" i="17" s="1"/>
  <c r="L498" i="17" s="1"/>
  <c r="L499" i="17" s="1"/>
  <c r="L500" i="17" s="1"/>
  <c r="L501" i="17" s="1"/>
  <c r="L502" i="17" s="1"/>
  <c r="L503" i="17" s="1"/>
  <c r="L504" i="17" s="1"/>
  <c r="L505" i="17" s="1"/>
  <c r="L506" i="17" s="1"/>
  <c r="L507" i="17" s="1"/>
  <c r="L508" i="17" s="1"/>
  <c r="L509" i="17" s="1"/>
  <c r="L510" i="17" s="1"/>
  <c r="K12" i="17"/>
  <c r="K13" i="17" s="1"/>
  <c r="K14" i="17" s="1"/>
  <c r="K15" i="17" s="1"/>
  <c r="K16" i="17" s="1"/>
  <c r="K17" i="17" s="1"/>
  <c r="K18" i="17" s="1"/>
  <c r="K19" i="17" s="1"/>
  <c r="K20" i="17" s="1"/>
  <c r="K21" i="17" s="1"/>
  <c r="K22" i="17" s="1"/>
  <c r="K23" i="17" s="1"/>
  <c r="K24" i="17" s="1"/>
  <c r="K25" i="17" s="1"/>
  <c r="K26" i="17" s="1"/>
  <c r="K27" i="17" s="1"/>
  <c r="K28" i="17" s="1"/>
  <c r="K29" i="17" s="1"/>
  <c r="K30" i="17" s="1"/>
  <c r="K31" i="17" s="1"/>
  <c r="K32" i="17" s="1"/>
  <c r="K33" i="17" s="1"/>
  <c r="K34" i="17" s="1"/>
  <c r="K35" i="17" s="1"/>
  <c r="K36" i="17" s="1"/>
  <c r="K37" i="17" s="1"/>
  <c r="K38" i="17" s="1"/>
  <c r="K39" i="17" s="1"/>
  <c r="K40" i="17" s="1"/>
  <c r="K41" i="17" s="1"/>
  <c r="K42" i="17" s="1"/>
  <c r="K43" i="17" s="1"/>
  <c r="K44" i="17" s="1"/>
  <c r="K45" i="17" s="1"/>
  <c r="K46" i="17" s="1"/>
  <c r="K47" i="17" s="1"/>
  <c r="K48" i="17" s="1"/>
  <c r="K49" i="17" s="1"/>
  <c r="K50" i="17" s="1"/>
  <c r="K51" i="17" s="1"/>
  <c r="K52" i="17" s="1"/>
  <c r="K53" i="17" s="1"/>
  <c r="K54" i="17" s="1"/>
  <c r="K55" i="17" s="1"/>
  <c r="K56" i="17" s="1"/>
  <c r="K57" i="17" s="1"/>
  <c r="K58" i="17" s="1"/>
  <c r="K59" i="17" s="1"/>
  <c r="K60" i="17" s="1"/>
  <c r="K61" i="17" s="1"/>
  <c r="K62" i="17" s="1"/>
  <c r="K63" i="17" s="1"/>
  <c r="K64" i="17" s="1"/>
  <c r="K65" i="17" s="1"/>
  <c r="K66" i="17" s="1"/>
  <c r="K67" i="17" s="1"/>
  <c r="K68" i="17" s="1"/>
  <c r="K69" i="17" s="1"/>
  <c r="K70" i="17" s="1"/>
  <c r="K71" i="17" s="1"/>
  <c r="K72" i="17" s="1"/>
  <c r="K73" i="17" s="1"/>
  <c r="K74" i="17" s="1"/>
  <c r="K75" i="17" s="1"/>
  <c r="K76" i="17" s="1"/>
  <c r="K77" i="17" s="1"/>
  <c r="K78" i="17" s="1"/>
  <c r="K79" i="17" s="1"/>
  <c r="K80" i="17" s="1"/>
  <c r="K81" i="17" s="1"/>
  <c r="K82" i="17" s="1"/>
  <c r="K83" i="17" s="1"/>
  <c r="K84" i="17" s="1"/>
  <c r="K85" i="17" s="1"/>
  <c r="K86" i="17" s="1"/>
  <c r="K87" i="17" s="1"/>
  <c r="K88" i="17" s="1"/>
  <c r="K89" i="17" s="1"/>
  <c r="K90" i="17" s="1"/>
  <c r="K91" i="17" s="1"/>
  <c r="K92" i="17" s="1"/>
  <c r="K93" i="17" s="1"/>
  <c r="K94" i="17" s="1"/>
  <c r="K95" i="17" s="1"/>
  <c r="K96" i="17" s="1"/>
  <c r="K97" i="17" s="1"/>
  <c r="K98" i="17" s="1"/>
  <c r="K99" i="17" s="1"/>
  <c r="K100" i="17" s="1"/>
  <c r="K101" i="17" s="1"/>
  <c r="K102" i="17" s="1"/>
  <c r="K103" i="17" s="1"/>
  <c r="K104" i="17" s="1"/>
  <c r="K105" i="17" s="1"/>
  <c r="K106" i="17" s="1"/>
  <c r="K107" i="17" s="1"/>
  <c r="K108" i="17" s="1"/>
  <c r="K109" i="17" s="1"/>
  <c r="K110" i="17" s="1"/>
  <c r="K111" i="17" s="1"/>
  <c r="K112" i="17" s="1"/>
  <c r="K113" i="17" s="1"/>
  <c r="K114" i="17" s="1"/>
  <c r="K115" i="17" s="1"/>
  <c r="K116" i="17" s="1"/>
  <c r="K117" i="17" s="1"/>
  <c r="K118" i="17" s="1"/>
  <c r="K119" i="17" s="1"/>
  <c r="K120" i="17" s="1"/>
  <c r="K121" i="17" s="1"/>
  <c r="K122" i="17" s="1"/>
  <c r="K123" i="17" s="1"/>
  <c r="K124" i="17" s="1"/>
  <c r="K125" i="17" s="1"/>
  <c r="K126" i="17" s="1"/>
  <c r="K127" i="17" s="1"/>
  <c r="K128" i="17" s="1"/>
  <c r="K129" i="17" s="1"/>
  <c r="K130" i="17" s="1"/>
  <c r="K131" i="17" s="1"/>
  <c r="K132" i="17" s="1"/>
  <c r="K133" i="17" s="1"/>
  <c r="K134" i="17" s="1"/>
  <c r="K135" i="17" s="1"/>
  <c r="K136" i="17" s="1"/>
  <c r="K137" i="17" s="1"/>
  <c r="K138" i="17" s="1"/>
  <c r="K139" i="17" s="1"/>
  <c r="K140" i="17" s="1"/>
  <c r="K141" i="17" s="1"/>
  <c r="K142" i="17" s="1"/>
  <c r="K143" i="17" s="1"/>
  <c r="K144" i="17" s="1"/>
  <c r="K145" i="17" s="1"/>
  <c r="K146" i="17" s="1"/>
  <c r="K147" i="17" s="1"/>
  <c r="K148" i="17" s="1"/>
  <c r="K149" i="17" s="1"/>
  <c r="K150" i="17" s="1"/>
  <c r="K151" i="17" s="1"/>
  <c r="K152" i="17" s="1"/>
  <c r="K153" i="17" s="1"/>
  <c r="K154" i="17" s="1"/>
  <c r="K155" i="17" s="1"/>
  <c r="K156" i="17" s="1"/>
  <c r="K157" i="17" s="1"/>
  <c r="K158" i="17" s="1"/>
  <c r="K159" i="17" s="1"/>
  <c r="K160" i="17" s="1"/>
  <c r="K161" i="17" s="1"/>
  <c r="K162" i="17" s="1"/>
  <c r="K163" i="17" s="1"/>
  <c r="K164" i="17" s="1"/>
  <c r="K165" i="17" s="1"/>
  <c r="K166" i="17" s="1"/>
  <c r="K167" i="17" s="1"/>
  <c r="K168" i="17" s="1"/>
  <c r="K169" i="17" s="1"/>
  <c r="K170" i="17" s="1"/>
  <c r="K171" i="17" s="1"/>
  <c r="K172" i="17" s="1"/>
  <c r="K173" i="17" s="1"/>
  <c r="K174" i="17" s="1"/>
  <c r="K175" i="17" s="1"/>
  <c r="K176" i="17" s="1"/>
  <c r="K177" i="17" s="1"/>
  <c r="K178" i="17" s="1"/>
  <c r="K179" i="17" s="1"/>
  <c r="K180" i="17" s="1"/>
  <c r="K181" i="17" s="1"/>
  <c r="K182" i="17" s="1"/>
  <c r="K183" i="17" s="1"/>
  <c r="K184" i="17" s="1"/>
  <c r="K185" i="17" s="1"/>
  <c r="K186" i="17" s="1"/>
  <c r="K187" i="17" s="1"/>
  <c r="K188" i="17" s="1"/>
  <c r="K189" i="17" s="1"/>
  <c r="K190" i="17" s="1"/>
  <c r="K191" i="17" s="1"/>
  <c r="K192" i="17" s="1"/>
  <c r="K193" i="17" s="1"/>
  <c r="K194" i="17" s="1"/>
  <c r="K195" i="17" s="1"/>
  <c r="K196" i="17" s="1"/>
  <c r="K197" i="17" s="1"/>
  <c r="K198" i="17" s="1"/>
  <c r="K199" i="17" s="1"/>
  <c r="K200" i="17" s="1"/>
  <c r="K201" i="17" s="1"/>
  <c r="K202" i="17" s="1"/>
  <c r="K203" i="17" s="1"/>
  <c r="K204" i="17" s="1"/>
  <c r="K205" i="17" s="1"/>
  <c r="K206" i="17" s="1"/>
  <c r="K207" i="17" s="1"/>
  <c r="K208" i="17" s="1"/>
  <c r="K209" i="17" s="1"/>
  <c r="K210" i="17" s="1"/>
  <c r="K211" i="17" s="1"/>
  <c r="K212" i="17" s="1"/>
  <c r="K213" i="17" s="1"/>
  <c r="K214" i="17" s="1"/>
  <c r="K215" i="17" s="1"/>
  <c r="K216" i="17" s="1"/>
  <c r="K217" i="17" s="1"/>
  <c r="K218" i="17" s="1"/>
  <c r="K219" i="17" s="1"/>
  <c r="K220" i="17" s="1"/>
  <c r="K221" i="17" s="1"/>
  <c r="K222" i="17" s="1"/>
  <c r="K223" i="17" s="1"/>
  <c r="K224" i="17" s="1"/>
  <c r="K225" i="17" s="1"/>
  <c r="K226" i="17" s="1"/>
  <c r="K227" i="17" s="1"/>
  <c r="K228" i="17" s="1"/>
  <c r="K229" i="17" s="1"/>
  <c r="K230" i="17" s="1"/>
  <c r="K231" i="17" s="1"/>
  <c r="K232" i="17" s="1"/>
  <c r="K233" i="17" s="1"/>
  <c r="K234" i="17" s="1"/>
  <c r="K235" i="17" s="1"/>
  <c r="K236" i="17" s="1"/>
  <c r="K237" i="17" s="1"/>
  <c r="K238" i="17" s="1"/>
  <c r="K239" i="17" s="1"/>
  <c r="K240" i="17" s="1"/>
  <c r="K241" i="17" s="1"/>
  <c r="K242" i="17" s="1"/>
  <c r="K243" i="17" s="1"/>
  <c r="K244" i="17" s="1"/>
  <c r="K245" i="17" s="1"/>
  <c r="K246" i="17" s="1"/>
  <c r="K247" i="17" s="1"/>
  <c r="K248" i="17" s="1"/>
  <c r="K249" i="17" s="1"/>
  <c r="K250" i="17" s="1"/>
  <c r="K251" i="17" s="1"/>
  <c r="K252" i="17" s="1"/>
  <c r="K253" i="17" s="1"/>
  <c r="K254" i="17" s="1"/>
  <c r="K255" i="17" s="1"/>
  <c r="K256" i="17" s="1"/>
  <c r="K257" i="17" s="1"/>
  <c r="K258" i="17" s="1"/>
  <c r="K259" i="17" s="1"/>
  <c r="K260" i="17" s="1"/>
  <c r="K261" i="17" s="1"/>
  <c r="K262" i="17" s="1"/>
  <c r="K263" i="17" s="1"/>
  <c r="K264" i="17" s="1"/>
  <c r="K265" i="17" s="1"/>
  <c r="K266" i="17" s="1"/>
  <c r="K267" i="17" s="1"/>
  <c r="K268" i="17" s="1"/>
  <c r="K269" i="17" s="1"/>
  <c r="K270" i="17" s="1"/>
  <c r="K271" i="17" s="1"/>
  <c r="K272" i="17" s="1"/>
  <c r="K273" i="17" s="1"/>
  <c r="K274" i="17" s="1"/>
  <c r="K275" i="17" s="1"/>
  <c r="K276" i="17" s="1"/>
  <c r="K277" i="17" s="1"/>
  <c r="K278" i="17" s="1"/>
  <c r="K279" i="17" s="1"/>
  <c r="K280" i="17" s="1"/>
  <c r="K281" i="17" s="1"/>
  <c r="K282" i="17" s="1"/>
  <c r="K283" i="17" s="1"/>
  <c r="K284" i="17" s="1"/>
  <c r="K285" i="17" s="1"/>
  <c r="K286" i="17" s="1"/>
  <c r="K287" i="17" s="1"/>
  <c r="K288" i="17" s="1"/>
  <c r="K289" i="17" s="1"/>
  <c r="K290" i="17" s="1"/>
  <c r="K291" i="17" s="1"/>
  <c r="K292" i="17" s="1"/>
  <c r="K293" i="17" s="1"/>
  <c r="K294" i="17" s="1"/>
  <c r="K295" i="17" s="1"/>
  <c r="K296" i="17" s="1"/>
  <c r="K297" i="17" s="1"/>
  <c r="K298" i="17" s="1"/>
  <c r="K299" i="17" s="1"/>
  <c r="K300" i="17" s="1"/>
  <c r="K301" i="17" s="1"/>
  <c r="K302" i="17" s="1"/>
  <c r="K303" i="17" s="1"/>
  <c r="K304" i="17" s="1"/>
  <c r="K305" i="17" s="1"/>
  <c r="K306" i="17" s="1"/>
  <c r="K307" i="17" s="1"/>
  <c r="K308" i="17" s="1"/>
  <c r="K309" i="17" s="1"/>
  <c r="K310" i="17" s="1"/>
  <c r="K311" i="17" s="1"/>
  <c r="K312" i="17" s="1"/>
  <c r="K313" i="17" s="1"/>
  <c r="K314" i="17" s="1"/>
  <c r="K315" i="17" s="1"/>
  <c r="K316" i="17" s="1"/>
  <c r="K317" i="17" s="1"/>
  <c r="K318" i="17" s="1"/>
  <c r="K319" i="17" s="1"/>
  <c r="K320" i="17" s="1"/>
  <c r="K321" i="17" s="1"/>
  <c r="K322" i="17" s="1"/>
  <c r="K323" i="17" s="1"/>
  <c r="K324" i="17" s="1"/>
  <c r="K325" i="17" s="1"/>
  <c r="K326" i="17" s="1"/>
  <c r="K327" i="17" s="1"/>
  <c r="K328" i="17" s="1"/>
  <c r="K329" i="17" s="1"/>
  <c r="K330" i="17" s="1"/>
  <c r="K331" i="17" s="1"/>
  <c r="K332" i="17" s="1"/>
  <c r="K333" i="17" s="1"/>
  <c r="K334" i="17" s="1"/>
  <c r="K335" i="17" s="1"/>
  <c r="K336" i="17" s="1"/>
  <c r="K337" i="17" s="1"/>
  <c r="K338" i="17" s="1"/>
  <c r="K339" i="17" s="1"/>
  <c r="K340" i="17" s="1"/>
  <c r="K341" i="17" s="1"/>
  <c r="K342" i="17" s="1"/>
  <c r="K343" i="17" s="1"/>
  <c r="K344" i="17" s="1"/>
  <c r="K345" i="17" s="1"/>
  <c r="K346" i="17" s="1"/>
  <c r="K347" i="17" s="1"/>
  <c r="K348" i="17" s="1"/>
  <c r="K349" i="17" s="1"/>
  <c r="K350" i="17" s="1"/>
  <c r="K351" i="17" s="1"/>
  <c r="K352" i="17" s="1"/>
  <c r="K353" i="17" s="1"/>
  <c r="K354" i="17" s="1"/>
  <c r="K355" i="17" s="1"/>
  <c r="K356" i="17" s="1"/>
  <c r="K357" i="17" s="1"/>
  <c r="K358" i="17" s="1"/>
  <c r="K359" i="17" s="1"/>
  <c r="K360" i="17" s="1"/>
  <c r="K361" i="17" s="1"/>
  <c r="K362" i="17" s="1"/>
  <c r="K363" i="17" s="1"/>
  <c r="K364" i="17" s="1"/>
  <c r="K365" i="17" s="1"/>
  <c r="K366" i="17" s="1"/>
  <c r="K367" i="17" s="1"/>
  <c r="K368" i="17" s="1"/>
  <c r="K369" i="17" s="1"/>
  <c r="K370" i="17" s="1"/>
  <c r="K371" i="17" s="1"/>
  <c r="K372" i="17" s="1"/>
  <c r="K373" i="17" s="1"/>
  <c r="K374" i="17" s="1"/>
  <c r="K375" i="17" s="1"/>
  <c r="K376" i="17" s="1"/>
  <c r="K377" i="17" s="1"/>
  <c r="K378" i="17" s="1"/>
  <c r="K379" i="17" s="1"/>
  <c r="K380" i="17" s="1"/>
  <c r="K381" i="17" s="1"/>
  <c r="K382" i="17" s="1"/>
  <c r="K383" i="17" s="1"/>
  <c r="K384" i="17" s="1"/>
  <c r="K385" i="17" s="1"/>
  <c r="K386" i="17" s="1"/>
  <c r="K387" i="17" s="1"/>
  <c r="K388" i="17" s="1"/>
  <c r="K389" i="17" s="1"/>
  <c r="K390" i="17" s="1"/>
  <c r="K391" i="17" s="1"/>
  <c r="K392" i="17" s="1"/>
  <c r="K393" i="17" s="1"/>
  <c r="K394" i="17" s="1"/>
  <c r="K395" i="17" s="1"/>
  <c r="K396" i="17" s="1"/>
  <c r="K397" i="17" s="1"/>
  <c r="K398" i="17" s="1"/>
  <c r="K399" i="17" s="1"/>
  <c r="K400" i="17" s="1"/>
  <c r="K401" i="17" s="1"/>
  <c r="K402" i="17" s="1"/>
  <c r="K403" i="17" s="1"/>
  <c r="K404" i="17" s="1"/>
  <c r="K405" i="17" s="1"/>
  <c r="K406" i="17" s="1"/>
  <c r="K407" i="17" s="1"/>
  <c r="K408" i="17" s="1"/>
  <c r="K409" i="17" s="1"/>
  <c r="K410" i="17" s="1"/>
  <c r="K411" i="17" s="1"/>
  <c r="K412" i="17" s="1"/>
  <c r="K413" i="17" s="1"/>
  <c r="K414" i="17" s="1"/>
  <c r="K415" i="17" s="1"/>
  <c r="K416" i="17" s="1"/>
  <c r="K417" i="17" s="1"/>
  <c r="K418" i="17" s="1"/>
  <c r="K419" i="17" s="1"/>
  <c r="K420" i="17" s="1"/>
  <c r="K421" i="17" s="1"/>
  <c r="K422" i="17" s="1"/>
  <c r="K423" i="17" s="1"/>
  <c r="K424" i="17" s="1"/>
  <c r="K425" i="17" s="1"/>
  <c r="K426" i="17" s="1"/>
  <c r="K427" i="17" s="1"/>
  <c r="K428" i="17" s="1"/>
  <c r="K429" i="17" s="1"/>
  <c r="K430" i="17" s="1"/>
  <c r="K431" i="17" s="1"/>
  <c r="K432" i="17" s="1"/>
  <c r="K433" i="17" s="1"/>
  <c r="K434" i="17" s="1"/>
  <c r="K435" i="17" s="1"/>
  <c r="K436" i="17" s="1"/>
  <c r="K437" i="17" s="1"/>
  <c r="K438" i="17" s="1"/>
  <c r="K439" i="17" s="1"/>
  <c r="K440" i="17" s="1"/>
  <c r="K441" i="17" s="1"/>
  <c r="K442" i="17" s="1"/>
  <c r="K443" i="17" s="1"/>
  <c r="K444" i="17" s="1"/>
  <c r="K445" i="17" s="1"/>
  <c r="K446" i="17" s="1"/>
  <c r="K447" i="17" s="1"/>
  <c r="K448" i="17" s="1"/>
  <c r="K449" i="17" s="1"/>
  <c r="K450" i="17" s="1"/>
  <c r="K451" i="17" s="1"/>
  <c r="K452" i="17" s="1"/>
  <c r="K453" i="17" s="1"/>
  <c r="K454" i="17" s="1"/>
  <c r="K455" i="17" s="1"/>
  <c r="K456" i="17" s="1"/>
  <c r="K457" i="17" s="1"/>
  <c r="K458" i="17" s="1"/>
  <c r="K459" i="17" s="1"/>
  <c r="K460" i="17" s="1"/>
  <c r="K461" i="17" s="1"/>
  <c r="K462" i="17" s="1"/>
  <c r="K463" i="17" s="1"/>
  <c r="K464" i="17" s="1"/>
  <c r="K465" i="17" s="1"/>
  <c r="K466" i="17" s="1"/>
  <c r="K467" i="17" s="1"/>
  <c r="K468" i="17" s="1"/>
  <c r="K469" i="17" s="1"/>
  <c r="K470" i="17" s="1"/>
  <c r="K471" i="17" s="1"/>
  <c r="K472" i="17" s="1"/>
  <c r="K473" i="17" s="1"/>
  <c r="K474" i="17" s="1"/>
  <c r="K475" i="17" s="1"/>
  <c r="K476" i="17" s="1"/>
  <c r="K477" i="17" s="1"/>
  <c r="K478" i="17" s="1"/>
  <c r="K479" i="17" s="1"/>
  <c r="K480" i="17" s="1"/>
  <c r="K481" i="17" s="1"/>
  <c r="K482" i="17" s="1"/>
  <c r="K483" i="17" s="1"/>
  <c r="K484" i="17" s="1"/>
  <c r="K485" i="17" s="1"/>
  <c r="K486" i="17" s="1"/>
  <c r="K487" i="17" s="1"/>
  <c r="K488" i="17" s="1"/>
  <c r="K489" i="17" s="1"/>
  <c r="K490" i="17" s="1"/>
  <c r="K491" i="17" s="1"/>
  <c r="K492" i="17" s="1"/>
  <c r="K493" i="17" s="1"/>
  <c r="K494" i="17" s="1"/>
  <c r="K495" i="17" s="1"/>
  <c r="K496" i="17" s="1"/>
  <c r="K497" i="17" s="1"/>
  <c r="K498" i="17" s="1"/>
  <c r="K499" i="17" s="1"/>
  <c r="K500" i="17" s="1"/>
  <c r="K501" i="17" s="1"/>
  <c r="K502" i="17" s="1"/>
  <c r="K503" i="17" s="1"/>
  <c r="K504" i="17" s="1"/>
  <c r="K505" i="17" s="1"/>
  <c r="K506" i="17" s="1"/>
  <c r="K507" i="17" s="1"/>
  <c r="K508" i="17" s="1"/>
  <c r="K509" i="17" s="1"/>
  <c r="K510" i="17" s="1"/>
  <c r="BT220" i="17" l="1"/>
  <c r="BT357" i="17"/>
  <c r="BT463" i="17"/>
  <c r="CD294" i="17"/>
  <c r="BT483" i="17"/>
  <c r="BP495" i="17"/>
  <c r="BZ495" i="17" s="1"/>
  <c r="CD292" i="17"/>
  <c r="CD176" i="17"/>
  <c r="BT61" i="17"/>
  <c r="BT82" i="17"/>
  <c r="BT146" i="17"/>
  <c r="BZ240" i="17"/>
  <c r="CD201" i="17"/>
  <c r="BP320" i="17"/>
  <c r="BZ320" i="17" s="1"/>
  <c r="CD245" i="17"/>
  <c r="CD463" i="17"/>
  <c r="CD430" i="17"/>
  <c r="BZ14" i="17"/>
  <c r="CD79" i="17"/>
  <c r="BT360" i="17"/>
  <c r="CD154" i="17"/>
  <c r="BZ105" i="17"/>
  <c r="CD28" i="17"/>
  <c r="BZ442" i="17"/>
  <c r="CD53" i="17"/>
  <c r="BT177" i="17"/>
  <c r="BZ129" i="17"/>
  <c r="BP326" i="17"/>
  <c r="BZ326" i="17" s="1"/>
  <c r="CD246" i="17"/>
  <c r="BZ342" i="17"/>
  <c r="CD279" i="17"/>
  <c r="CD395" i="17"/>
  <c r="CD486" i="17"/>
  <c r="BZ17" i="17"/>
  <c r="BZ393" i="17"/>
  <c r="CD20" i="17"/>
  <c r="BZ260" i="17"/>
  <c r="BP470" i="17"/>
  <c r="BZ470" i="17" s="1"/>
  <c r="CD156" i="17"/>
  <c r="BZ131" i="17"/>
  <c r="BT62" i="17"/>
  <c r="BT63" i="17"/>
  <c r="BT265" i="17"/>
  <c r="CQ92" i="17"/>
  <c r="CQ144" i="17"/>
  <c r="CQ412" i="17"/>
  <c r="CK412" i="17"/>
  <c r="CK250" i="17"/>
  <c r="CQ52" i="17"/>
  <c r="CK52" i="17"/>
  <c r="BS477" i="17"/>
  <c r="BS261" i="17"/>
  <c r="BT345" i="17"/>
  <c r="BT369" i="17"/>
  <c r="CQ264" i="17"/>
  <c r="CK264" i="17"/>
  <c r="CK200" i="17"/>
  <c r="CQ200" i="17"/>
  <c r="CK28" i="17"/>
  <c r="CK183" i="17"/>
  <c r="CD120" i="17"/>
  <c r="BZ120" i="17"/>
  <c r="CK86" i="17"/>
  <c r="CQ86" i="17"/>
  <c r="CK466" i="17"/>
  <c r="CQ466" i="17"/>
  <c r="CK336" i="17"/>
  <c r="CQ336" i="17"/>
  <c r="CK21" i="17"/>
  <c r="CQ21" i="17"/>
  <c r="CQ68" i="17"/>
  <c r="CK68" i="17"/>
  <c r="CK152" i="17"/>
  <c r="CQ152" i="17"/>
  <c r="CQ324" i="17"/>
  <c r="CK324" i="17"/>
  <c r="CK151" i="17"/>
  <c r="CQ151" i="17"/>
  <c r="CQ378" i="17"/>
  <c r="CK378" i="17"/>
  <c r="CQ90" i="17"/>
  <c r="CK90" i="17"/>
  <c r="CQ110" i="17"/>
  <c r="CK110" i="17"/>
  <c r="CQ247" i="17"/>
  <c r="CK247" i="17"/>
  <c r="CQ441" i="17"/>
  <c r="BP304" i="17"/>
  <c r="BZ304" i="17" s="1"/>
  <c r="BR60" i="17"/>
  <c r="BP344" i="17"/>
  <c r="BZ344" i="17" s="1"/>
  <c r="BT92" i="17"/>
  <c r="BS274" i="17"/>
  <c r="BR103" i="17"/>
  <c r="CQ42" i="17"/>
  <c r="CK42" i="17"/>
  <c r="CK461" i="17"/>
  <c r="CQ461" i="17"/>
  <c r="CQ107" i="17"/>
  <c r="CK107" i="17"/>
  <c r="CQ417" i="17"/>
  <c r="CK417" i="17"/>
  <c r="CQ213" i="17"/>
  <c r="CK213" i="17"/>
  <c r="CK457" i="17"/>
  <c r="CQ457" i="17"/>
  <c r="CQ80" i="17"/>
  <c r="CK80" i="17"/>
  <c r="CQ156" i="17"/>
  <c r="CK156" i="17"/>
  <c r="CK167" i="17"/>
  <c r="CQ167" i="17"/>
  <c r="CQ43" i="17"/>
  <c r="CK43" i="17"/>
  <c r="BR216" i="17"/>
  <c r="CK209" i="17"/>
  <c r="CQ209" i="17"/>
  <c r="CQ491" i="17"/>
  <c r="CK465" i="17"/>
  <c r="CQ465" i="17"/>
  <c r="CQ182" i="17"/>
  <c r="BZ13" i="17"/>
  <c r="CK20" i="17"/>
  <c r="CQ228" i="17"/>
  <c r="CK228" i="17"/>
  <c r="CK473" i="17"/>
  <c r="CQ473" i="17"/>
  <c r="CQ401" i="17"/>
  <c r="CK401" i="17"/>
  <c r="CK421" i="17"/>
  <c r="CQ421" i="17"/>
  <c r="CK162" i="17"/>
  <c r="CK495" i="17"/>
  <c r="CK248" i="17"/>
  <c r="CQ248" i="17"/>
  <c r="CQ380" i="17"/>
  <c r="CQ128" i="17"/>
  <c r="CK128" i="17"/>
  <c r="CK271" i="17"/>
  <c r="CK105" i="17"/>
  <c r="CQ15" i="17"/>
  <c r="CK15" i="17"/>
  <c r="CQ253" i="17"/>
  <c r="CQ249" i="17"/>
  <c r="CQ316" i="17"/>
  <c r="CQ189" i="17"/>
  <c r="CK189" i="17"/>
  <c r="CK96" i="17"/>
  <c r="CK95" i="17"/>
  <c r="BR159" i="17"/>
  <c r="CK27" i="17"/>
  <c r="CK24" i="17"/>
  <c r="CK360" i="17"/>
  <c r="BS169" i="17"/>
  <c r="CQ452" i="17"/>
  <c r="CK176" i="17"/>
  <c r="CK188" i="17"/>
  <c r="CQ331" i="17"/>
  <c r="CK452" i="17"/>
  <c r="CD32" i="17"/>
  <c r="BP33" i="17"/>
  <c r="BZ33" i="17" s="1"/>
  <c r="BZ409" i="17"/>
  <c r="BP303" i="17"/>
  <c r="CD303" i="17" s="1"/>
  <c r="CD78" i="17"/>
  <c r="BS29" i="17"/>
  <c r="BT238" i="17"/>
  <c r="BS17" i="17"/>
  <c r="BR408" i="17"/>
  <c r="BS208" i="17"/>
  <c r="BT231" i="17"/>
  <c r="BR298" i="17"/>
  <c r="BS263" i="17"/>
  <c r="BS93" i="17"/>
  <c r="BT461" i="17"/>
  <c r="BT51" i="17"/>
  <c r="BT377" i="17"/>
  <c r="BS140" i="17"/>
  <c r="BS480" i="17"/>
  <c r="BS124" i="17"/>
  <c r="BR176" i="17"/>
  <c r="CQ287" i="17"/>
  <c r="CK73" i="17"/>
  <c r="BS187" i="17"/>
  <c r="BT394" i="17"/>
  <c r="CD166" i="17"/>
  <c r="BT47" i="17"/>
  <c r="BZ99" i="17"/>
  <c r="BT253" i="17"/>
  <c r="BT222" i="17"/>
  <c r="BS271" i="17"/>
  <c r="BT165" i="17"/>
  <c r="BR164" i="17"/>
  <c r="BR313" i="17"/>
  <c r="BS23" i="17"/>
  <c r="BR148" i="17"/>
  <c r="BS51" i="17"/>
  <c r="CK88" i="17"/>
  <c r="CQ469" i="17"/>
  <c r="CK166" i="17"/>
  <c r="CQ36" i="17"/>
  <c r="BR288" i="17"/>
  <c r="CD180" i="17"/>
  <c r="BP487" i="17"/>
  <c r="CD487" i="17" s="1"/>
  <c r="CD81" i="17"/>
  <c r="BP451" i="17"/>
  <c r="CD451" i="17" s="1"/>
  <c r="BR439" i="17"/>
  <c r="BR487" i="17"/>
  <c r="BT15" i="17"/>
  <c r="BS102" i="17"/>
  <c r="BR340" i="17"/>
  <c r="BS179" i="17"/>
  <c r="BR321" i="17"/>
  <c r="BR93" i="17"/>
  <c r="BS394" i="17"/>
  <c r="BS213" i="17"/>
  <c r="BR61" i="17"/>
  <c r="BR423" i="17"/>
  <c r="BS292" i="17"/>
  <c r="BS40" i="17"/>
  <c r="BS427" i="17"/>
  <c r="BS378" i="17"/>
  <c r="BS422" i="17"/>
  <c r="BR184" i="17"/>
  <c r="BS121" i="17"/>
  <c r="BR232" i="17"/>
  <c r="BS165" i="17"/>
  <c r="BS410" i="17"/>
  <c r="CQ436" i="17"/>
  <c r="CQ77" i="17"/>
  <c r="CQ501" i="17"/>
  <c r="CK46" i="17"/>
  <c r="CQ155" i="17"/>
  <c r="BZ45" i="17"/>
  <c r="CD340" i="17"/>
  <c r="BP506" i="17"/>
  <c r="BZ506" i="17" s="1"/>
  <c r="BP62" i="17"/>
  <c r="BZ62" i="17" s="1"/>
  <c r="BP165" i="17"/>
  <c r="BZ165" i="17" s="1"/>
  <c r="BS234" i="17"/>
  <c r="BT118" i="17"/>
  <c r="BT343" i="17"/>
  <c r="BT385" i="17"/>
  <c r="BR385" i="17"/>
  <c r="BS273" i="17"/>
  <c r="BT436" i="17"/>
  <c r="BT198" i="17"/>
  <c r="BP333" i="17"/>
  <c r="BZ333" i="17" s="1"/>
  <c r="BZ345" i="17"/>
  <c r="CD475" i="17"/>
  <c r="BS47" i="17"/>
  <c r="BS250" i="17"/>
  <c r="BZ385" i="17"/>
  <c r="BS200" i="17"/>
  <c r="BT349" i="17"/>
  <c r="BR217" i="17"/>
  <c r="BS356" i="17"/>
  <c r="BS129" i="17"/>
  <c r="BR501" i="17"/>
  <c r="BT252" i="17"/>
  <c r="BR387" i="17"/>
  <c r="BR44" i="17"/>
  <c r="BS97" i="17"/>
  <c r="CQ442" i="17"/>
  <c r="CQ69" i="17"/>
  <c r="CQ267" i="17"/>
  <c r="CD464" i="17"/>
  <c r="BS43" i="17"/>
  <c r="BS91" i="17"/>
  <c r="BR420" i="17"/>
  <c r="BP262" i="17"/>
  <c r="CD262" i="17" s="1"/>
  <c r="BS282" i="17"/>
  <c r="BS461" i="17"/>
  <c r="BS55" i="17"/>
  <c r="BT180" i="17"/>
  <c r="CK438" i="17"/>
  <c r="CK30" i="17"/>
  <c r="CK56" i="17"/>
  <c r="CK160" i="17"/>
  <c r="CK193" i="17"/>
  <c r="CK197" i="17"/>
  <c r="CK240" i="17"/>
  <c r="CQ439" i="17"/>
  <c r="CQ497" i="17"/>
  <c r="CD95" i="17"/>
  <c r="CD230" i="17"/>
  <c r="CD224" i="17"/>
  <c r="BP98" i="17"/>
  <c r="CD98" i="17" s="1"/>
  <c r="CD259" i="17"/>
  <c r="BR437" i="17"/>
  <c r="BS502" i="17"/>
  <c r="BR470" i="17"/>
  <c r="BR228" i="17"/>
  <c r="BS414" i="17"/>
  <c r="BS488" i="17"/>
  <c r="BR425" i="17"/>
  <c r="BS347" i="17"/>
  <c r="BS277" i="17"/>
  <c r="BS291" i="17"/>
  <c r="BT80" i="17"/>
  <c r="BT362" i="17"/>
  <c r="BR55" i="17"/>
  <c r="BR343" i="17"/>
  <c r="BR211" i="17"/>
  <c r="BS440" i="17"/>
  <c r="BR46" i="17"/>
  <c r="BS249" i="17"/>
  <c r="BR480" i="17"/>
  <c r="BR69" i="17"/>
  <c r="BR187" i="17"/>
  <c r="BS162" i="17"/>
  <c r="BS238" i="17"/>
  <c r="BS473" i="17"/>
  <c r="BS80" i="17"/>
  <c r="CK40" i="17"/>
  <c r="CQ132" i="17"/>
  <c r="BS446" i="17"/>
  <c r="BR503" i="17"/>
  <c r="BR128" i="17"/>
  <c r="BR137" i="17"/>
  <c r="BS86" i="17"/>
  <c r="BS69" i="17"/>
  <c r="CQ211" i="17"/>
  <c r="CK22" i="17"/>
  <c r="CK103" i="17"/>
  <c r="CK124" i="17"/>
  <c r="CQ136" i="17"/>
  <c r="CK283" i="17"/>
  <c r="CK307" i="17"/>
  <c r="CK479" i="17"/>
  <c r="BZ295" i="17"/>
  <c r="CD508" i="17"/>
  <c r="CD341" i="17"/>
  <c r="BP174" i="17"/>
  <c r="BZ174" i="17" s="1"/>
  <c r="BR458" i="17"/>
  <c r="BS18" i="17"/>
  <c r="CD469" i="17"/>
  <c r="BR87" i="17"/>
  <c r="BR114" i="17"/>
  <c r="BS319" i="17"/>
  <c r="BT496" i="17"/>
  <c r="BR53" i="17"/>
  <c r="BR498" i="17"/>
  <c r="BS99" i="17"/>
  <c r="BR351" i="17"/>
  <c r="BS223" i="17"/>
  <c r="BP183" i="17"/>
  <c r="BZ183" i="17" s="1"/>
  <c r="BR342" i="17"/>
  <c r="BT289" i="17"/>
  <c r="BS303" i="17"/>
  <c r="BS205" i="17"/>
  <c r="BT160" i="17"/>
  <c r="BS154" i="17"/>
  <c r="BR357" i="17"/>
  <c r="BS508" i="17"/>
  <c r="BR506" i="17"/>
  <c r="BR129" i="17"/>
  <c r="BS494" i="17"/>
  <c r="BR497" i="17"/>
  <c r="BS192" i="17"/>
  <c r="BR183" i="17"/>
  <c r="BT481" i="17"/>
  <c r="BR66" i="17"/>
  <c r="BR338" i="17"/>
  <c r="BS364" i="17"/>
  <c r="BS161" i="17"/>
  <c r="BR421" i="17"/>
  <c r="BS57" i="17"/>
  <c r="BS216" i="17"/>
  <c r="CQ274" i="17"/>
  <c r="CK506" i="17"/>
  <c r="BS456" i="17"/>
  <c r="BR100" i="17"/>
  <c r="BR143" i="17"/>
  <c r="BZ190" i="17"/>
  <c r="BR241" i="17"/>
  <c r="BR402" i="17"/>
  <c r="BR284" i="17"/>
  <c r="BS94" i="17"/>
  <c r="BS429" i="17"/>
  <c r="CK35" i="17"/>
  <c r="CQ116" i="17"/>
  <c r="CK148" i="17"/>
  <c r="CK182" i="17"/>
  <c r="CK232" i="17"/>
  <c r="CK236" i="17"/>
  <c r="CK312" i="17"/>
  <c r="BP503" i="17"/>
  <c r="CD503" i="17" s="1"/>
  <c r="BP384" i="17"/>
  <c r="CD384" i="17" s="1"/>
  <c r="BR358" i="17"/>
  <c r="BS83" i="17"/>
  <c r="BR127" i="17"/>
  <c r="BR115" i="17"/>
  <c r="BR291" i="17"/>
  <c r="BR386" i="17"/>
  <c r="BS159" i="17"/>
  <c r="BS235" i="17"/>
  <c r="BS242" i="17"/>
  <c r="BR327" i="17"/>
  <c r="BS20" i="17"/>
  <c r="BS119" i="17"/>
  <c r="BS447" i="17"/>
  <c r="BS84" i="17"/>
  <c r="BR459" i="17"/>
  <c r="BR206" i="17"/>
  <c r="BS330" i="17"/>
  <c r="BR311" i="17"/>
  <c r="BR355" i="17"/>
  <c r="BS268" i="17"/>
  <c r="BS81" i="17"/>
  <c r="BS309" i="17"/>
  <c r="CQ269" i="17"/>
  <c r="CQ101" i="17"/>
  <c r="BR414" i="17"/>
  <c r="BS85" i="17"/>
  <c r="BS52" i="17"/>
  <c r="BR204" i="17"/>
  <c r="BS425" i="17"/>
  <c r="BS174" i="17"/>
  <c r="CK426" i="17"/>
  <c r="CK475" i="17"/>
  <c r="CQ484" i="17"/>
  <c r="BP164" i="17"/>
  <c r="CD164" i="17" s="1"/>
  <c r="BP424" i="17"/>
  <c r="CD424" i="17" s="1"/>
  <c r="BP123" i="17"/>
  <c r="CD123" i="17" s="1"/>
  <c r="BP445" i="17"/>
  <c r="CD445" i="17" s="1"/>
  <c r="BP270" i="17"/>
  <c r="CD270" i="17" s="1"/>
  <c r="BP473" i="17"/>
  <c r="BZ473" i="17" s="1"/>
  <c r="CD476" i="17"/>
  <c r="BP69" i="17"/>
  <c r="CD465" i="17"/>
  <c r="BR30" i="17"/>
  <c r="BT96" i="17"/>
  <c r="BT158" i="17"/>
  <c r="BR131" i="17"/>
  <c r="BP398" i="17"/>
  <c r="CD398" i="17" s="1"/>
  <c r="BT353" i="17"/>
  <c r="BS354" i="17"/>
  <c r="BT178" i="17"/>
  <c r="BR457" i="17"/>
  <c r="BT76" i="17"/>
  <c r="BS348" i="17"/>
  <c r="BR191" i="17"/>
  <c r="BT325" i="17"/>
  <c r="BS312" i="17"/>
  <c r="BS281" i="17"/>
  <c r="BT407" i="17"/>
  <c r="BT49" i="17"/>
  <c r="BS233" i="17"/>
  <c r="BT33" i="17"/>
  <c r="BP106" i="17"/>
  <c r="BZ106" i="17" s="1"/>
  <c r="BR296" i="17"/>
  <c r="BT437" i="17"/>
  <c r="BR96" i="17"/>
  <c r="BR35" i="17"/>
  <c r="BS361" i="17"/>
  <c r="BR489" i="17"/>
  <c r="BS58" i="17"/>
  <c r="BR267" i="17"/>
  <c r="BR151" i="17"/>
  <c r="BR255" i="17"/>
  <c r="BT306" i="17"/>
  <c r="BT447" i="17"/>
  <c r="BR359" i="17"/>
  <c r="BR279" i="17"/>
  <c r="BR254" i="17"/>
  <c r="BR62" i="17"/>
  <c r="BR227" i="17"/>
  <c r="BS21" i="17"/>
  <c r="BR453" i="17"/>
  <c r="BR175" i="17"/>
  <c r="BR193" i="17"/>
  <c r="BT87" i="17"/>
  <c r="BS72" i="17"/>
  <c r="CQ202" i="17"/>
  <c r="CK372" i="17"/>
  <c r="CK290" i="17"/>
  <c r="CQ53" i="17"/>
  <c r="CD356" i="17"/>
  <c r="BS497" i="17"/>
  <c r="BR403" i="17"/>
  <c r="BS48" i="17"/>
  <c r="BP491" i="17"/>
  <c r="BZ491" i="17" s="1"/>
  <c r="BP227" i="17"/>
  <c r="CD227" i="17" s="1"/>
  <c r="BP221" i="17"/>
  <c r="CD221" i="17" s="1"/>
  <c r="CD376" i="17"/>
  <c r="BP52" i="17"/>
  <c r="CD52" i="17" s="1"/>
  <c r="CD90" i="17"/>
  <c r="CD496" i="17"/>
  <c r="BT140" i="17"/>
  <c r="BS468" i="17"/>
  <c r="BR303" i="17"/>
  <c r="BT341" i="17"/>
  <c r="BT259" i="17"/>
  <c r="BS367" i="17"/>
  <c r="BP178" i="17"/>
  <c r="CD178" i="17" s="1"/>
  <c r="BP76" i="17"/>
  <c r="CD76" i="17" s="1"/>
  <c r="BR79" i="17"/>
  <c r="BT163" i="17"/>
  <c r="BT199" i="17"/>
  <c r="BS300" i="17"/>
  <c r="BT293" i="17"/>
  <c r="BT24" i="17"/>
  <c r="BP49" i="17"/>
  <c r="CD49" i="17" s="1"/>
  <c r="BS386" i="17"/>
  <c r="BT462" i="17"/>
  <c r="BR344" i="17"/>
  <c r="BR500" i="17"/>
  <c r="BS500" i="17"/>
  <c r="BR505" i="17"/>
  <c r="BR49" i="17"/>
  <c r="BT287" i="17"/>
  <c r="BR145" i="17"/>
  <c r="BR65" i="17"/>
  <c r="BS507" i="17"/>
  <c r="BR463" i="17"/>
  <c r="BS333" i="17"/>
  <c r="BS324" i="17"/>
  <c r="BR106" i="17"/>
  <c r="BS66" i="17"/>
  <c r="BS397" i="17"/>
  <c r="CQ418" i="17"/>
  <c r="CQ468" i="17"/>
  <c r="CK239" i="17"/>
  <c r="CQ379" i="17"/>
  <c r="CK379" i="17"/>
  <c r="CQ161" i="17"/>
  <c r="CK161" i="17"/>
  <c r="CQ231" i="17"/>
  <c r="CK231" i="17"/>
  <c r="CQ504" i="17"/>
  <c r="CK504" i="17"/>
  <c r="CQ446" i="17"/>
  <c r="CK446" i="17"/>
  <c r="CQ115" i="17"/>
  <c r="CK115" i="17"/>
  <c r="CK71" i="17"/>
  <c r="CK117" i="17"/>
  <c r="CQ168" i="17"/>
  <c r="CK168" i="17"/>
  <c r="CQ78" i="17"/>
  <c r="CK78" i="17"/>
  <c r="CQ104" i="17"/>
  <c r="CK104" i="17"/>
  <c r="CQ112" i="17"/>
  <c r="CK112" i="17"/>
  <c r="CK345" i="17"/>
  <c r="CK433" i="17"/>
  <c r="CQ353" i="17"/>
  <c r="CQ207" i="17"/>
  <c r="CK207" i="17"/>
  <c r="CK85" i="17"/>
  <c r="CQ85" i="17"/>
  <c r="CQ111" i="17"/>
  <c r="CK111" i="17"/>
  <c r="CK280" i="17"/>
  <c r="CK370" i="17"/>
  <c r="CQ273" i="17"/>
  <c r="CK273" i="17"/>
  <c r="CQ333" i="17"/>
  <c r="CK333" i="17"/>
  <c r="CK308" i="17"/>
  <c r="CQ62" i="17"/>
  <c r="CK62" i="17"/>
  <c r="CK430" i="17"/>
  <c r="CK178" i="17"/>
  <c r="CK214" i="17"/>
  <c r="CK363" i="17"/>
  <c r="CD481" i="17"/>
  <c r="BT174" i="17"/>
  <c r="BS474" i="17"/>
  <c r="CQ372" i="17"/>
  <c r="CQ455" i="17"/>
  <c r="CK455" i="17"/>
  <c r="CQ82" i="17"/>
  <c r="CK82" i="17"/>
  <c r="CD326" i="17"/>
  <c r="BZ231" i="17"/>
  <c r="CD231" i="17"/>
  <c r="CK371" i="17"/>
  <c r="CQ371" i="17"/>
  <c r="CQ66" i="17"/>
  <c r="CK66" i="17"/>
  <c r="CQ138" i="17"/>
  <c r="CK138" i="17"/>
  <c r="CK70" i="17"/>
  <c r="CQ70" i="17"/>
  <c r="CQ356" i="17"/>
  <c r="CK356" i="17"/>
  <c r="CQ261" i="17"/>
  <c r="CK261" i="17"/>
  <c r="CK102" i="17"/>
  <c r="CK158" i="17"/>
  <c r="CQ166" i="17"/>
  <c r="CK501" i="17"/>
  <c r="BS392" i="17"/>
  <c r="BS79" i="17"/>
  <c r="CQ321" i="17"/>
  <c r="CK321" i="17"/>
  <c r="CQ317" i="17"/>
  <c r="CK317" i="17"/>
  <c r="CQ100" i="17"/>
  <c r="CK123" i="17"/>
  <c r="CQ123" i="17"/>
  <c r="CK418" i="17"/>
  <c r="BS396" i="17"/>
  <c r="CD235" i="17"/>
  <c r="BR413" i="17"/>
  <c r="CQ399" i="17"/>
  <c r="CK399" i="17"/>
  <c r="BZ403" i="17"/>
  <c r="CD403" i="17"/>
  <c r="CD278" i="17"/>
  <c r="CK190" i="17"/>
  <c r="CK260" i="17"/>
  <c r="CK77" i="17"/>
  <c r="CK202" i="17"/>
  <c r="CK397" i="17"/>
  <c r="BS305" i="17"/>
  <c r="CD364" i="17"/>
  <c r="BS458" i="17"/>
  <c r="BS424" i="17"/>
  <c r="BR287" i="17"/>
  <c r="BR376" i="17"/>
  <c r="BT365" i="17"/>
  <c r="BS342" i="17"/>
  <c r="CQ435" i="17"/>
  <c r="CQ38" i="17"/>
  <c r="CD239" i="17"/>
  <c r="CK171" i="17"/>
  <c r="CK198" i="17"/>
  <c r="CK135" i="17"/>
  <c r="BS479" i="17"/>
  <c r="BR455" i="17"/>
  <c r="BS408" i="17"/>
  <c r="BP362" i="17"/>
  <c r="CD362" i="17" s="1"/>
  <c r="BR504" i="17"/>
  <c r="BS335" i="17"/>
  <c r="BS293" i="17"/>
  <c r="BS302" i="17"/>
  <c r="BS350" i="17"/>
  <c r="BT378" i="17"/>
  <c r="BT510" i="17"/>
  <c r="BT106" i="17"/>
  <c r="BR429" i="17"/>
  <c r="BS439" i="17"/>
  <c r="BR68" i="17"/>
  <c r="BS404" i="17"/>
  <c r="BT491" i="17"/>
  <c r="CK34" i="17"/>
  <c r="CQ34" i="17"/>
  <c r="CK36" i="17"/>
  <c r="BZ69" i="17"/>
  <c r="BP67" i="17"/>
  <c r="CD67" i="17" s="1"/>
  <c r="BT147" i="17"/>
  <c r="BS322" i="17"/>
  <c r="BR317" i="17"/>
  <c r="BT95" i="17"/>
  <c r="BR37" i="17"/>
  <c r="BR112" i="17"/>
  <c r="BR356" i="17"/>
  <c r="BZ20" i="17"/>
  <c r="CK291" i="17"/>
  <c r="BS218" i="17"/>
  <c r="CQ443" i="17"/>
  <c r="CK443" i="17"/>
  <c r="CQ215" i="17"/>
  <c r="CK215" i="17"/>
  <c r="CQ489" i="17"/>
  <c r="CK489" i="17"/>
  <c r="CK450" i="17"/>
  <c r="BT138" i="17"/>
  <c r="BR244" i="17"/>
  <c r="BT465" i="17"/>
  <c r="CQ309" i="17"/>
  <c r="CK309" i="17"/>
  <c r="BS452" i="17"/>
  <c r="CQ206" i="17"/>
  <c r="CK316" i="17"/>
  <c r="BS371" i="17"/>
  <c r="BR406" i="17"/>
  <c r="BR108" i="17"/>
  <c r="BR444" i="17"/>
  <c r="BS338" i="17"/>
  <c r="BR173" i="17"/>
  <c r="CK238" i="17"/>
  <c r="CQ290" i="17"/>
  <c r="BR179" i="17"/>
  <c r="BS188" i="17"/>
  <c r="BR138" i="17"/>
  <c r="BR476" i="17"/>
  <c r="BT336" i="17"/>
  <c r="BS74" i="17"/>
  <c r="BT182" i="17"/>
  <c r="BP273" i="17"/>
  <c r="BZ273" i="17" s="1"/>
  <c r="BZ72" i="17"/>
  <c r="BZ202" i="17"/>
  <c r="BP282" i="17"/>
  <c r="BP267" i="17"/>
  <c r="CD267" i="17" s="1"/>
  <c r="BP421" i="17"/>
  <c r="CD421" i="17" s="1"/>
  <c r="BP97" i="17"/>
  <c r="CD97" i="17" s="1"/>
  <c r="BS351" i="17"/>
  <c r="BR122" i="17"/>
  <c r="BT74" i="17"/>
  <c r="BS358" i="17"/>
  <c r="BT291" i="17"/>
  <c r="BR253" i="17"/>
  <c r="BR445" i="17"/>
  <c r="BR22" i="17"/>
  <c r="BT374" i="17"/>
  <c r="BT344" i="17"/>
  <c r="BT35" i="17"/>
  <c r="BR252" i="17"/>
  <c r="BT225" i="17"/>
  <c r="BR464" i="17"/>
  <c r="BS344" i="17"/>
  <c r="BS194" i="17"/>
  <c r="BS31" i="17"/>
  <c r="BT229" i="17"/>
  <c r="BS246" i="17"/>
  <c r="BS432" i="17"/>
  <c r="BR200" i="17"/>
  <c r="BT458" i="17"/>
  <c r="BR468" i="17"/>
  <c r="BR372" i="17"/>
  <c r="BT104" i="17"/>
  <c r="BR23" i="17"/>
  <c r="BR383" i="17"/>
  <c r="BR398" i="17"/>
  <c r="BS98" i="17"/>
  <c r="BS138" i="17"/>
  <c r="BR417" i="17"/>
  <c r="BS248" i="17"/>
  <c r="BZ252" i="17"/>
  <c r="BR305" i="17"/>
  <c r="CQ487" i="17"/>
  <c r="CQ250" i="17"/>
  <c r="BT274" i="17"/>
  <c r="BS228" i="17"/>
  <c r="CQ48" i="17"/>
  <c r="CQ486" i="17"/>
  <c r="CK122" i="17"/>
  <c r="CK265" i="17"/>
  <c r="CK89" i="17"/>
  <c r="CK108" i="17"/>
  <c r="CQ195" i="17"/>
  <c r="CK211" i="17"/>
  <c r="CK227" i="17"/>
  <c r="CK258" i="17"/>
  <c r="CK344" i="17"/>
  <c r="CQ492" i="17"/>
  <c r="CQ496" i="17"/>
  <c r="CQ500" i="17"/>
  <c r="BR147" i="17"/>
  <c r="BR120" i="17"/>
  <c r="BS173" i="17"/>
  <c r="BS26" i="17"/>
  <c r="BR73" i="17"/>
  <c r="BP432" i="17"/>
  <c r="BZ432" i="17" s="1"/>
  <c r="BZ218" i="17"/>
  <c r="BR212" i="17"/>
  <c r="BR109" i="17"/>
  <c r="BS279" i="17"/>
  <c r="BS68" i="17"/>
  <c r="CK406" i="17"/>
  <c r="CK488" i="17"/>
  <c r="BR401" i="17"/>
  <c r="CK130" i="17"/>
  <c r="CK364" i="17"/>
  <c r="CK403" i="17"/>
  <c r="CK419" i="17"/>
  <c r="CK427" i="17"/>
  <c r="CK480" i="17"/>
  <c r="CD168" i="17"/>
  <c r="CD299" i="17"/>
  <c r="BS377" i="17"/>
  <c r="CD144" i="17"/>
  <c r="BR320" i="17"/>
  <c r="BT399" i="17"/>
  <c r="BR18" i="17"/>
  <c r="BS465" i="17"/>
  <c r="BT261" i="17"/>
  <c r="BR312" i="17"/>
  <c r="CQ26" i="17"/>
  <c r="CD21" i="17"/>
  <c r="BZ19" i="17"/>
  <c r="BS70" i="17"/>
  <c r="CK97" i="17"/>
  <c r="CK348" i="17"/>
  <c r="CK387" i="17"/>
  <c r="CK447" i="17"/>
  <c r="BZ329" i="17"/>
  <c r="BP310" i="17"/>
  <c r="BZ310" i="17" s="1"/>
  <c r="BP459" i="17"/>
  <c r="CD459" i="17" s="1"/>
  <c r="BP84" i="17"/>
  <c r="CD84" i="17" s="1"/>
  <c r="BP423" i="17"/>
  <c r="BZ423" i="17" s="1"/>
  <c r="BZ468" i="17"/>
  <c r="BP38" i="17"/>
  <c r="BZ38" i="17" s="1"/>
  <c r="BT241" i="17"/>
  <c r="BS109" i="17"/>
  <c r="BT493" i="17"/>
  <c r="BS286" i="17"/>
  <c r="BT331" i="17"/>
  <c r="BS390" i="17"/>
  <c r="BP363" i="17"/>
  <c r="BZ363" i="17" s="1"/>
  <c r="BS289" i="17"/>
  <c r="BT25" i="17"/>
  <c r="BS295" i="17"/>
  <c r="BS369" i="17"/>
  <c r="BT98" i="17"/>
  <c r="BR323" i="17"/>
  <c r="BT169" i="17"/>
  <c r="BS325" i="17"/>
  <c r="BP399" i="17"/>
  <c r="BZ399" i="17" s="1"/>
  <c r="BT477" i="17"/>
  <c r="BT475" i="17"/>
  <c r="BT251" i="17"/>
  <c r="BR214" i="17"/>
  <c r="BT361" i="17"/>
  <c r="BT498" i="17"/>
  <c r="BS470" i="17"/>
  <c r="BS501" i="17"/>
  <c r="BS195" i="17"/>
  <c r="BT273" i="17"/>
  <c r="BT286" i="17"/>
  <c r="BS308" i="17"/>
  <c r="BT50" i="17"/>
  <c r="BS125" i="17"/>
  <c r="BS387" i="17"/>
  <c r="BS285" i="17"/>
  <c r="BS510" i="17"/>
  <c r="BS469" i="17"/>
  <c r="BT379" i="17"/>
  <c r="BR201" i="17"/>
  <c r="BS395" i="17"/>
  <c r="BR132" i="17"/>
  <c r="BT131" i="17"/>
  <c r="CK94" i="17"/>
  <c r="BR332" i="17"/>
  <c r="BR447" i="17"/>
  <c r="BS112" i="17"/>
  <c r="BT141" i="17"/>
  <c r="BR261" i="17"/>
  <c r="CQ313" i="17"/>
  <c r="CK31" i="17"/>
  <c r="CK39" i="17"/>
  <c r="CK51" i="17"/>
  <c r="CK101" i="17"/>
  <c r="CK177" i="17"/>
  <c r="CK274" i="17"/>
  <c r="CK294" i="17"/>
  <c r="CK383" i="17"/>
  <c r="CK435" i="17"/>
  <c r="BP358" i="17"/>
  <c r="CD358" i="17" s="1"/>
  <c r="BZ152" i="17"/>
  <c r="BT203" i="17"/>
  <c r="BR126" i="17"/>
  <c r="BR259" i="17"/>
  <c r="BT22" i="17"/>
  <c r="BR422" i="17"/>
  <c r="BS457" i="17"/>
  <c r="BS143" i="17"/>
  <c r="BS353" i="17"/>
  <c r="CQ149" i="17"/>
  <c r="CK212" i="17"/>
  <c r="BZ317" i="17"/>
  <c r="BR282" i="17"/>
  <c r="BR186" i="17"/>
  <c r="CQ216" i="17"/>
  <c r="CK468" i="17"/>
  <c r="BP12" i="17"/>
  <c r="CD12" i="17" s="1"/>
  <c r="CD450" i="17"/>
  <c r="CD446" i="17"/>
  <c r="BP454" i="17"/>
  <c r="CD454" i="17" s="1"/>
  <c r="BR293" i="17"/>
  <c r="BS315" i="17"/>
  <c r="BS311" i="17"/>
  <c r="BT233" i="17"/>
  <c r="BS436" i="17"/>
  <c r="BS287" i="17"/>
  <c r="BR75" i="17"/>
  <c r="BT452" i="17"/>
  <c r="BR473" i="17"/>
  <c r="BR494" i="17"/>
  <c r="BR32" i="17"/>
  <c r="BR31" i="17"/>
  <c r="BR171" i="17"/>
  <c r="BT156" i="17"/>
  <c r="BS63" i="17"/>
  <c r="BT335" i="17"/>
  <c r="BS50" i="17"/>
  <c r="BS115" i="17"/>
  <c r="BS466" i="17"/>
  <c r="BS476" i="17"/>
  <c r="BT430" i="17"/>
  <c r="BS357" i="17"/>
  <c r="BS270" i="17"/>
  <c r="BS76" i="17"/>
  <c r="BT405" i="17"/>
  <c r="BT191" i="17"/>
  <c r="BR158" i="17"/>
  <c r="BR190" i="17"/>
  <c r="BS365" i="17"/>
  <c r="BS498" i="17"/>
  <c r="BS151" i="17"/>
  <c r="CK12" i="17"/>
  <c r="CQ55" i="17"/>
  <c r="BT29" i="17"/>
  <c r="BT495" i="17"/>
  <c r="BT400" i="17"/>
  <c r="BT205" i="17"/>
  <c r="BP359" i="17"/>
  <c r="CD359" i="17" s="1"/>
  <c r="BP73" i="17"/>
  <c r="CD73" i="17" s="1"/>
  <c r="BP108" i="17"/>
  <c r="CD108" i="17" s="1"/>
  <c r="BT288" i="17"/>
  <c r="BT276" i="17"/>
  <c r="BT281" i="17"/>
  <c r="BT249" i="17"/>
  <c r="BP255" i="17"/>
  <c r="CD255" i="17" s="1"/>
  <c r="BP507" i="17"/>
  <c r="BP415" i="17"/>
  <c r="BZ415" i="17" s="1"/>
  <c r="BP31" i="17"/>
  <c r="CD31" i="17" s="1"/>
  <c r="BP458" i="17"/>
  <c r="CD458" i="17" s="1"/>
  <c r="BT123" i="17"/>
  <c r="BT90" i="17"/>
  <c r="BT57" i="17"/>
  <c r="BT129" i="17"/>
  <c r="BT100" i="17"/>
  <c r="BP225" i="17"/>
  <c r="BT332" i="17"/>
  <c r="CD72" i="17"/>
  <c r="BZ193" i="17"/>
  <c r="BZ314" i="17"/>
  <c r="BP55" i="17"/>
  <c r="CD55" i="17" s="1"/>
  <c r="BT264" i="17"/>
  <c r="BP332" i="17"/>
  <c r="BZ332" i="17" s="1"/>
  <c r="BP101" i="17"/>
  <c r="CD101" i="17" s="1"/>
  <c r="BP89" i="17"/>
  <c r="CD89" i="17" s="1"/>
  <c r="BT128" i="17"/>
  <c r="BT432" i="17"/>
  <c r="BP410" i="17"/>
  <c r="BZ410" i="17" s="1"/>
  <c r="BP315" i="17"/>
  <c r="CD315" i="17" s="1"/>
  <c r="BZ435" i="17"/>
  <c r="BT114" i="17"/>
  <c r="BT85" i="17"/>
  <c r="BP213" i="17"/>
  <c r="CD213" i="17" s="1"/>
  <c r="BT36" i="17"/>
  <c r="BT243" i="17"/>
  <c r="BT133" i="17"/>
  <c r="BT135" i="17"/>
  <c r="BP302" i="17"/>
  <c r="CD302" i="17" s="1"/>
  <c r="BT382" i="17"/>
  <c r="BP388" i="17"/>
  <c r="CD388" i="17" s="1"/>
  <c r="BP197" i="17"/>
  <c r="CD197" i="17" s="1"/>
  <c r="BP336" i="17"/>
  <c r="CD336" i="17" s="1"/>
  <c r="BP502" i="17"/>
  <c r="CD502" i="17" s="1"/>
  <c r="BT16" i="17"/>
  <c r="BT20" i="17"/>
  <c r="BT494" i="17"/>
  <c r="BT301" i="17"/>
  <c r="BT347" i="17"/>
  <c r="BT145" i="17"/>
  <c r="BT55" i="17"/>
  <c r="BT307" i="17"/>
  <c r="BT168" i="17"/>
  <c r="BT58" i="17"/>
  <c r="BT310" i="17"/>
  <c r="BT192" i="17"/>
  <c r="BT171" i="17"/>
  <c r="BP223" i="17"/>
  <c r="CD223" i="17" s="1"/>
  <c r="BP112" i="17"/>
  <c r="BZ112" i="17" s="1"/>
  <c r="BP365" i="17"/>
  <c r="BP48" i="17"/>
  <c r="BP489" i="17"/>
  <c r="BP492" i="17"/>
  <c r="BT278" i="17"/>
  <c r="BT354" i="17"/>
  <c r="BT501" i="17"/>
  <c r="BT132" i="17"/>
  <c r="BT442" i="17"/>
  <c r="BT219" i="17"/>
  <c r="BT101" i="17"/>
  <c r="BT488" i="17"/>
  <c r="BT70" i="17"/>
  <c r="BT309" i="17"/>
  <c r="BP271" i="17"/>
  <c r="CD271" i="17" s="1"/>
  <c r="BT37" i="17"/>
  <c r="BT99" i="17"/>
  <c r="BT457" i="17"/>
  <c r="BT328" i="17"/>
  <c r="BT470" i="17"/>
  <c r="BT279" i="17"/>
  <c r="BT285" i="17"/>
  <c r="BT215" i="17"/>
  <c r="BP232" i="17"/>
  <c r="CD232" i="17" s="1"/>
  <c r="BP43" i="17"/>
  <c r="CD43" i="17" s="1"/>
  <c r="BP137" i="17"/>
  <c r="BZ137" i="17" s="1"/>
  <c r="BT65" i="17"/>
  <c r="BT246" i="17"/>
  <c r="BT242" i="17"/>
  <c r="BT393" i="17"/>
  <c r="BT333" i="17"/>
  <c r="BT422" i="17"/>
  <c r="BT41" i="17"/>
  <c r="BT386" i="17"/>
  <c r="BP401" i="17"/>
  <c r="CD401" i="17" s="1"/>
  <c r="BP402" i="17"/>
  <c r="CD402" i="17" s="1"/>
  <c r="BP472" i="17"/>
  <c r="CD472" i="17" s="1"/>
  <c r="BT392" i="17"/>
  <c r="BT312" i="17"/>
  <c r="BT383" i="17"/>
  <c r="BT121" i="17"/>
  <c r="BT305" i="17"/>
  <c r="BT296" i="17"/>
  <c r="BT304" i="17"/>
  <c r="BT502" i="17"/>
  <c r="BT490" i="17"/>
  <c r="BT151" i="17"/>
  <c r="BT162" i="17"/>
  <c r="BT148" i="17"/>
  <c r="BP222" i="17"/>
  <c r="CD222" i="17" s="1"/>
  <c r="BP160" i="17"/>
  <c r="BZ160" i="17" s="1"/>
  <c r="BP151" i="17"/>
  <c r="BZ151" i="17" s="1"/>
  <c r="BP431" i="17"/>
  <c r="CD431" i="17" s="1"/>
  <c r="BP346" i="17"/>
  <c r="CD346" i="17" s="1"/>
  <c r="BP236" i="17"/>
  <c r="BZ236" i="17" s="1"/>
  <c r="BP429" i="17"/>
  <c r="CD429" i="17" s="1"/>
  <c r="BP452" i="17"/>
  <c r="CD452" i="17" s="1"/>
  <c r="BT244" i="17"/>
  <c r="BP312" i="17"/>
  <c r="CD312" i="17" s="1"/>
  <c r="BT149" i="17"/>
  <c r="BT402" i="17"/>
  <c r="BP443" i="17"/>
  <c r="CD443" i="17" s="1"/>
  <c r="BT23" i="17"/>
  <c r="BT217" i="17"/>
  <c r="BT221" i="17"/>
  <c r="BT31" i="17"/>
  <c r="BT373" i="17"/>
  <c r="BT94" i="17"/>
  <c r="BT509" i="17"/>
  <c r="BT350" i="17"/>
  <c r="BT499" i="17"/>
  <c r="BT421" i="17"/>
  <c r="BT500" i="17"/>
  <c r="BT298" i="17"/>
  <c r="BT468" i="17"/>
  <c r="BT77" i="17"/>
  <c r="BT413" i="17"/>
  <c r="BT395" i="17"/>
  <c r="BP238" i="17"/>
  <c r="CD238" i="17" s="1"/>
  <c r="BP419" i="17"/>
  <c r="BZ419" i="17" s="1"/>
  <c r="BP477" i="17"/>
  <c r="CD477" i="17" s="1"/>
  <c r="BP119" i="17"/>
  <c r="CD119" i="17" s="1"/>
  <c r="BP420" i="17"/>
  <c r="BZ420" i="17" s="1"/>
  <c r="BP479" i="17"/>
  <c r="CD479" i="17" s="1"/>
  <c r="BP88" i="17"/>
  <c r="CD88" i="17" s="1"/>
  <c r="BT419" i="17"/>
  <c r="BT469" i="17"/>
  <c r="BT42" i="17"/>
  <c r="BT324" i="17"/>
  <c r="BT214" i="17"/>
  <c r="BT368" i="17"/>
  <c r="BT410" i="17"/>
  <c r="BT497" i="17"/>
  <c r="BT263" i="17"/>
  <c r="BT213" i="17"/>
  <c r="BT183" i="17"/>
  <c r="BT416" i="17"/>
  <c r="BT175" i="17"/>
  <c r="BT295" i="17"/>
  <c r="BT396" i="17"/>
  <c r="BT207" i="17"/>
  <c r="BT204" i="17"/>
  <c r="BT136" i="17"/>
  <c r="BT272" i="17"/>
  <c r="BT388" i="17"/>
  <c r="BT102" i="17"/>
  <c r="BT492" i="17"/>
  <c r="BZ97" i="17"/>
  <c r="BP509" i="17"/>
  <c r="CD509" i="17" s="1"/>
  <c r="BP407" i="17"/>
  <c r="BZ407" i="17" s="1"/>
  <c r="BP293" i="17"/>
  <c r="CD293" i="17" s="1"/>
  <c r="BP70" i="17"/>
  <c r="BZ70" i="17" s="1"/>
  <c r="BP169" i="17"/>
  <c r="BZ169" i="17" s="1"/>
  <c r="BP488" i="17"/>
  <c r="BZ488" i="17" s="1"/>
  <c r="BP287" i="17"/>
  <c r="CD287" i="17" s="1"/>
  <c r="BP60" i="17"/>
  <c r="CD60" i="17" s="1"/>
  <c r="BT346" i="17"/>
  <c r="BP324" i="17"/>
  <c r="BZ324" i="17" s="1"/>
  <c r="BT230" i="17"/>
  <c r="BT282" i="17"/>
  <c r="BT134" i="17"/>
  <c r="BT330" i="17"/>
  <c r="BT476" i="17"/>
  <c r="BP80" i="17"/>
  <c r="CD80" i="17" s="1"/>
  <c r="BP416" i="17"/>
  <c r="BZ416" i="17" s="1"/>
  <c r="BP39" i="17"/>
  <c r="CD39" i="17" s="1"/>
  <c r="BT414" i="17"/>
  <c r="BT234" i="17"/>
  <c r="BT380" i="17"/>
  <c r="BT208" i="17"/>
  <c r="BT440" i="17"/>
  <c r="BP318" i="17"/>
  <c r="CD318" i="17" s="1"/>
  <c r="BT201" i="17"/>
  <c r="BP439" i="17"/>
  <c r="CD439" i="17" s="1"/>
  <c r="BP191" i="17"/>
  <c r="CD191" i="17" s="1"/>
  <c r="BP74" i="17"/>
  <c r="CD74" i="17" s="1"/>
  <c r="BP185" i="17"/>
  <c r="CD185" i="17" s="1"/>
  <c r="BP115" i="17"/>
  <c r="BZ115" i="17" s="1"/>
  <c r="BP229" i="17"/>
  <c r="BZ229" i="17" s="1"/>
  <c r="BT72" i="17"/>
  <c r="BT78" i="17"/>
  <c r="BT334" i="17"/>
  <c r="BP130" i="17"/>
  <c r="BZ130" i="17" s="1"/>
  <c r="BT211" i="17"/>
  <c r="BT398" i="17"/>
  <c r="BT13" i="17"/>
  <c r="BP134" i="17"/>
  <c r="BZ134" i="17" s="1"/>
  <c r="BP330" i="17"/>
  <c r="BZ330" i="17" s="1"/>
  <c r="BT323" i="17"/>
  <c r="BT340" i="17"/>
  <c r="BT451" i="17"/>
  <c r="BT342" i="17"/>
  <c r="BT425" i="17"/>
  <c r="BT176" i="17"/>
  <c r="BT232" i="17"/>
  <c r="CD36" i="17"/>
  <c r="BZ36" i="17"/>
  <c r="BP375" i="17"/>
  <c r="BZ375" i="17" s="1"/>
  <c r="CD234" i="17"/>
  <c r="BP133" i="17"/>
  <c r="CD133" i="17" s="1"/>
  <c r="BP291" i="17"/>
  <c r="CD291" i="17" s="1"/>
  <c r="BP436" i="17"/>
  <c r="CD436" i="17" s="1"/>
  <c r="BP414" i="17"/>
  <c r="BZ414" i="17" s="1"/>
  <c r="CD351" i="17"/>
  <c r="BP44" i="17"/>
  <c r="CD44" i="17" s="1"/>
  <c r="BP42" i="17"/>
  <c r="CD42" i="17" s="1"/>
  <c r="CD109" i="17"/>
  <c r="BP289" i="17"/>
  <c r="CD289" i="17" s="1"/>
  <c r="CD158" i="17"/>
  <c r="BP177" i="17"/>
  <c r="BZ177" i="17" s="1"/>
  <c r="BP437" i="17"/>
  <c r="CD437" i="17" s="1"/>
  <c r="CD175" i="17"/>
  <c r="BP24" i="17"/>
  <c r="CD24" i="17" s="1"/>
  <c r="CD360" i="17"/>
  <c r="CD281" i="17"/>
  <c r="CD471" i="17"/>
  <c r="CD313" i="17"/>
  <c r="CD155" i="17"/>
  <c r="BZ148" i="17"/>
  <c r="CD34" i="17"/>
  <c r="BP272" i="17"/>
  <c r="CD272" i="17" s="1"/>
  <c r="CD128" i="17"/>
  <c r="BP46" i="17"/>
  <c r="BZ46" i="17" s="1"/>
  <c r="BP93" i="17"/>
  <c r="BZ93" i="17" s="1"/>
  <c r="CD374" i="17"/>
  <c r="BP147" i="17"/>
  <c r="BZ147" i="17" s="1"/>
  <c r="BZ233" i="17"/>
  <c r="CD111" i="17"/>
  <c r="CQ172" i="17"/>
  <c r="CK172" i="17"/>
  <c r="CQ482" i="17"/>
  <c r="BR72" i="17"/>
  <c r="BS82" i="17"/>
  <c r="CQ398" i="17"/>
  <c r="CK398" i="17"/>
  <c r="CQ278" i="17"/>
  <c r="CK278" i="17"/>
  <c r="CQ150" i="17"/>
  <c r="CK150" i="17"/>
  <c r="CQ493" i="17"/>
  <c r="CK493" i="17"/>
  <c r="CQ393" i="17"/>
  <c r="CK393" i="17"/>
  <c r="BS145" i="17"/>
  <c r="BT366" i="17"/>
  <c r="CQ416" i="17"/>
  <c r="CK416" i="17"/>
  <c r="CQ165" i="17"/>
  <c r="CK165" i="17"/>
  <c r="CQ474" i="17"/>
  <c r="CK474" i="17"/>
  <c r="CQ243" i="17"/>
  <c r="CK243" i="17"/>
  <c r="BS34" i="17"/>
  <c r="CQ33" i="17"/>
  <c r="CK33" i="17"/>
  <c r="CQ361" i="17"/>
  <c r="CK361" i="17"/>
  <c r="CQ406" i="17"/>
  <c r="CQ437" i="17"/>
  <c r="CQ502" i="17"/>
  <c r="CQ318" i="17"/>
  <c r="CK318" i="17"/>
  <c r="BZ48" i="17"/>
  <c r="CD48" i="17"/>
  <c r="CQ323" i="17"/>
  <c r="CK323" i="17"/>
  <c r="CD148" i="17"/>
  <c r="CQ410" i="17"/>
  <c r="CD470" i="17"/>
  <c r="CK216" i="17"/>
  <c r="BR434" i="17"/>
  <c r="CK55" i="17"/>
  <c r="CQ76" i="17"/>
  <c r="CK205" i="17"/>
  <c r="BP226" i="17"/>
  <c r="BZ226" i="17" s="1"/>
  <c r="BP220" i="17"/>
  <c r="BZ220" i="17" s="1"/>
  <c r="BP126" i="17"/>
  <c r="CD126" i="17" s="1"/>
  <c r="BS454" i="17"/>
  <c r="BT473" i="17"/>
  <c r="BP121" i="17"/>
  <c r="BZ121" i="17" s="1"/>
  <c r="BP296" i="17"/>
  <c r="CD296" i="17" s="1"/>
  <c r="BR51" i="17"/>
  <c r="BS61" i="17"/>
  <c r="BR407" i="17"/>
  <c r="BT489" i="17"/>
  <c r="BT508" i="17"/>
  <c r="BS147" i="17"/>
  <c r="CQ478" i="17"/>
  <c r="CK478" i="17"/>
  <c r="CD350" i="17"/>
  <c r="BS229" i="17"/>
  <c r="CK503" i="17"/>
  <c r="BP418" i="17"/>
  <c r="BZ418" i="17" s="1"/>
  <c r="BS75" i="17"/>
  <c r="BT130" i="17"/>
  <c r="BT223" i="17"/>
  <c r="BR286" i="17"/>
  <c r="BT196" i="17"/>
  <c r="CQ199" i="17"/>
  <c r="CK199" i="17"/>
  <c r="CQ179" i="17"/>
  <c r="CK179" i="17"/>
  <c r="CQ256" i="17"/>
  <c r="CK256" i="17"/>
  <c r="CQ245" i="17"/>
  <c r="CK245" i="17"/>
  <c r="CQ384" i="17"/>
  <c r="CK384" i="17"/>
  <c r="CQ94" i="17"/>
  <c r="CK169" i="17"/>
  <c r="CD202" i="17"/>
  <c r="CQ29" i="17"/>
  <c r="CK29" i="17"/>
  <c r="CQ463" i="17"/>
  <c r="CK463" i="17"/>
  <c r="CQ476" i="17"/>
  <c r="CK476" i="17"/>
  <c r="CQ50" i="17"/>
  <c r="CK50" i="17"/>
  <c r="CQ462" i="17"/>
  <c r="CK462" i="17"/>
  <c r="CK395" i="17"/>
  <c r="BT81" i="17"/>
  <c r="BT431" i="17"/>
  <c r="BS203" i="17"/>
  <c r="BS220" i="17"/>
  <c r="BR43" i="17"/>
  <c r="BR324" i="17"/>
  <c r="BT505" i="17"/>
  <c r="BS355" i="17"/>
  <c r="BR424" i="17"/>
  <c r="BT112" i="17"/>
  <c r="BS290" i="17"/>
  <c r="BR467" i="17"/>
  <c r="CQ400" i="17"/>
  <c r="CK400" i="17"/>
  <c r="BR276" i="17"/>
  <c r="BS149" i="17"/>
  <c r="BR113" i="17"/>
  <c r="BR360" i="17"/>
  <c r="BS111" i="17"/>
  <c r="CQ268" i="17"/>
  <c r="CK268" i="17"/>
  <c r="CQ300" i="17"/>
  <c r="CK300" i="17"/>
  <c r="BT228" i="17"/>
  <c r="BS403" i="17"/>
  <c r="BR167" i="17"/>
  <c r="BS382" i="17"/>
  <c r="BT188" i="17"/>
  <c r="BS106" i="17"/>
  <c r="BS493" i="17"/>
  <c r="BR213" i="17"/>
  <c r="CQ221" i="17"/>
  <c r="CK221" i="17"/>
  <c r="CQ350" i="17"/>
  <c r="CK350" i="17"/>
  <c r="CQ279" i="17"/>
  <c r="CK279" i="17"/>
  <c r="BP139" i="17"/>
  <c r="CD139" i="17" s="1"/>
  <c r="CD440" i="17"/>
  <c r="BP107" i="17"/>
  <c r="CD107" i="17" s="1"/>
  <c r="BP387" i="17"/>
  <c r="BZ387" i="17" s="1"/>
  <c r="BP455" i="17"/>
  <c r="CD455" i="17" s="1"/>
  <c r="BS444" i="17"/>
  <c r="BT358" i="17"/>
  <c r="BS460" i="17"/>
  <c r="BT504" i="17"/>
  <c r="BS225" i="17"/>
  <c r="BS352" i="17"/>
  <c r="BT444" i="17"/>
  <c r="BS32" i="17"/>
  <c r="BT27" i="17"/>
  <c r="BS230" i="17"/>
  <c r="BT270" i="17"/>
  <c r="BP288" i="17"/>
  <c r="CD288" i="17" s="1"/>
  <c r="BT30" i="17"/>
  <c r="BT485" i="17"/>
  <c r="CD462" i="17"/>
  <c r="BP228" i="17"/>
  <c r="CD228" i="17" s="1"/>
  <c r="BS123" i="17"/>
  <c r="BT464" i="17"/>
  <c r="BT48" i="17"/>
  <c r="BR478" i="17"/>
  <c r="BT170" i="17"/>
  <c r="BT403" i="17"/>
  <c r="BS472" i="17"/>
  <c r="BR365" i="17"/>
  <c r="BS53" i="17"/>
  <c r="BT371" i="17"/>
  <c r="BR223" i="17"/>
  <c r="BP355" i="17"/>
  <c r="CD355" i="17" s="1"/>
  <c r="CD422" i="17"/>
  <c r="BP457" i="17"/>
  <c r="CD457" i="17" s="1"/>
  <c r="BP87" i="17"/>
  <c r="BP497" i="17"/>
  <c r="BR196" i="17"/>
  <c r="BP153" i="17"/>
  <c r="CD153" i="17" s="1"/>
  <c r="BR209" i="17"/>
  <c r="BP504" i="17"/>
  <c r="CD504" i="17" s="1"/>
  <c r="BT453" i="17"/>
  <c r="BS221" i="17"/>
  <c r="BT418" i="17"/>
  <c r="BS253" i="17"/>
  <c r="BR374" i="17"/>
  <c r="BT107" i="17"/>
  <c r="BP68" i="17"/>
  <c r="BT300" i="17"/>
  <c r="BT471" i="17"/>
  <c r="BT139" i="17"/>
  <c r="BP30" i="17"/>
  <c r="BR333" i="17"/>
  <c r="BS368" i="17"/>
  <c r="BT435" i="17"/>
  <c r="BS326" i="17"/>
  <c r="BP412" i="17"/>
  <c r="CD412" i="17" s="1"/>
  <c r="BS299" i="17"/>
  <c r="BR309" i="17"/>
  <c r="BT479" i="17"/>
  <c r="BS426" i="17"/>
  <c r="BT119" i="17"/>
  <c r="BS412" i="17"/>
  <c r="BS307" i="17"/>
  <c r="BS135" i="17"/>
  <c r="BT93" i="17"/>
  <c r="BS189" i="17"/>
  <c r="BP386" i="17"/>
  <c r="BP389" i="17"/>
  <c r="BP480" i="17"/>
  <c r="BZ480" i="17" s="1"/>
  <c r="BP325" i="17"/>
  <c r="BP59" i="17"/>
  <c r="BR322" i="17"/>
  <c r="BT376" i="17"/>
  <c r="BS148" i="17"/>
  <c r="BT84" i="17"/>
  <c r="BT486" i="17"/>
  <c r="BR510" i="17"/>
  <c r="BS483" i="17"/>
  <c r="BS56" i="17"/>
  <c r="BP300" i="17"/>
  <c r="BT167" i="17"/>
  <c r="BR174" i="17"/>
  <c r="BT154" i="17"/>
  <c r="BS475" i="17"/>
  <c r="BR361" i="17"/>
  <c r="BR101" i="17"/>
  <c r="BT327" i="17"/>
  <c r="BS240" i="17"/>
  <c r="BR149" i="17"/>
  <c r="BR483" i="17"/>
  <c r="BR474" i="17"/>
  <c r="BT408" i="17"/>
  <c r="BS399" i="17"/>
  <c r="BR110" i="17"/>
  <c r="BR485" i="17"/>
  <c r="CQ429" i="17"/>
  <c r="CK429" i="17"/>
  <c r="BZ75" i="17"/>
  <c r="BP368" i="17"/>
  <c r="CD368" i="17" s="1"/>
  <c r="CD182" i="17"/>
  <c r="BP199" i="17"/>
  <c r="CD199" i="17" s="1"/>
  <c r="BR339" i="17"/>
  <c r="BS376" i="17"/>
  <c r="BT155" i="17"/>
  <c r="BT319" i="17"/>
  <c r="BS419" i="17"/>
  <c r="BR404" i="17"/>
  <c r="BR92" i="17"/>
  <c r="BR210" i="17"/>
  <c r="BT429" i="17"/>
  <c r="BR195" i="17"/>
  <c r="BT283" i="17"/>
  <c r="BT21" i="17"/>
  <c r="BT318" i="17"/>
  <c r="BR39" i="17"/>
  <c r="BT275" i="17"/>
  <c r="BT117" i="17"/>
  <c r="BT254" i="17"/>
  <c r="BR328" i="17"/>
  <c r="BS181" i="17"/>
  <c r="BR71" i="17"/>
  <c r="BS262" i="17"/>
  <c r="BS343" i="17"/>
  <c r="BT142" i="17"/>
  <c r="BS366" i="17"/>
  <c r="BR384" i="17"/>
  <c r="BR456" i="17"/>
  <c r="BS36" i="17"/>
  <c r="BR416" i="17"/>
  <c r="BS49" i="17"/>
  <c r="BR330" i="17"/>
  <c r="BS433" i="17"/>
  <c r="BR442" i="17"/>
  <c r="BR490" i="17"/>
  <c r="CQ357" i="17"/>
  <c r="CK54" i="17"/>
  <c r="CK482" i="17"/>
  <c r="CQ235" i="17"/>
  <c r="CK235" i="17"/>
  <c r="CK349" i="17"/>
  <c r="CK353" i="17"/>
  <c r="CK486" i="17"/>
  <c r="CK11" i="17"/>
  <c r="CQ422" i="17"/>
  <c r="CK422" i="17"/>
  <c r="CK47" i="17"/>
  <c r="BZ104" i="17"/>
  <c r="BS214" i="17"/>
  <c r="BR368" i="17"/>
  <c r="BS418" i="17"/>
  <c r="BT89" i="17"/>
  <c r="CD406" i="17"/>
  <c r="BP434" i="17"/>
  <c r="CD434" i="17" s="1"/>
  <c r="BP478" i="17"/>
  <c r="CD478" i="17" s="1"/>
  <c r="BS177" i="17"/>
  <c r="BR139" i="17"/>
  <c r="BR469" i="17"/>
  <c r="BT202" i="17"/>
  <c r="BT75" i="17"/>
  <c r="BS163" i="17"/>
  <c r="BR507" i="17"/>
  <c r="BR141" i="17"/>
  <c r="CK487" i="17"/>
  <c r="BP194" i="17"/>
  <c r="BP456" i="17"/>
  <c r="BZ456" i="17" s="1"/>
  <c r="BP86" i="17"/>
  <c r="CD86" i="17" s="1"/>
  <c r="BP16" i="17"/>
  <c r="CD16" i="17" s="1"/>
  <c r="BP405" i="17"/>
  <c r="CD187" i="17"/>
  <c r="BP380" i="17"/>
  <c r="CD380" i="17" s="1"/>
  <c r="BP276" i="17"/>
  <c r="CD276" i="17" s="1"/>
  <c r="BT181" i="17"/>
  <c r="BT236" i="17"/>
  <c r="BS406" i="17"/>
  <c r="BS113" i="17"/>
  <c r="BR243" i="17"/>
  <c r="BR161" i="17"/>
  <c r="BT103" i="17"/>
  <c r="BS186" i="17"/>
  <c r="BT322" i="17"/>
  <c r="BR409" i="17"/>
  <c r="BT150" i="17"/>
  <c r="BT271" i="17"/>
  <c r="BR247" i="17"/>
  <c r="BS260" i="17"/>
  <c r="BR242" i="17"/>
  <c r="BT507" i="17"/>
  <c r="BT316" i="17"/>
  <c r="BT97" i="17"/>
  <c r="BS87" i="17"/>
  <c r="BR189" i="17"/>
  <c r="BP335" i="17"/>
  <c r="CD335" i="17" s="1"/>
  <c r="CD307" i="17"/>
  <c r="BS416" i="17"/>
  <c r="BS103" i="17"/>
  <c r="BR144" i="17"/>
  <c r="BS318" i="17"/>
  <c r="BT83" i="17"/>
  <c r="BT86" i="17"/>
  <c r="BS407" i="17"/>
  <c r="BR34" i="17"/>
  <c r="BT32" i="17"/>
  <c r="BS462" i="17"/>
  <c r="BR454" i="17"/>
  <c r="BS401" i="17"/>
  <c r="BR452" i="17"/>
  <c r="BT456" i="17"/>
  <c r="BT441" i="17"/>
  <c r="BR499" i="17"/>
  <c r="BS152" i="17"/>
  <c r="BR395" i="17"/>
  <c r="BT59" i="17"/>
  <c r="BR154" i="17"/>
  <c r="CQ440" i="17"/>
  <c r="CK440" i="17"/>
  <c r="BR380" i="17"/>
  <c r="BT166" i="17"/>
  <c r="BP316" i="17"/>
  <c r="BS329" i="17"/>
  <c r="BT237" i="17"/>
  <c r="BT387" i="17"/>
  <c r="BT216" i="17"/>
  <c r="BS310" i="17"/>
  <c r="BS78" i="17"/>
  <c r="BS146" i="17"/>
  <c r="BS88" i="17"/>
  <c r="BR45" i="17"/>
  <c r="BZ338" i="17"/>
  <c r="BP248" i="17"/>
  <c r="CD248" i="17" s="1"/>
  <c r="BP214" i="17"/>
  <c r="BP298" i="17"/>
  <c r="CD298" i="17" s="1"/>
  <c r="BZ22" i="17"/>
  <c r="BS380" i="17"/>
  <c r="BR123" i="17"/>
  <c r="CD354" i="17"/>
  <c r="BR484" i="17"/>
  <c r="BS420" i="17"/>
  <c r="BT73" i="17"/>
  <c r="BR54" i="17"/>
  <c r="BR304" i="17"/>
  <c r="BT433" i="17"/>
  <c r="BR466" i="17"/>
  <c r="BR118" i="17"/>
  <c r="BR495" i="17"/>
  <c r="BT292" i="17"/>
  <c r="BS280" i="17"/>
  <c r="BR292" i="17"/>
  <c r="BT227" i="17"/>
  <c r="BT200" i="17"/>
  <c r="BT337" i="17"/>
  <c r="BR136" i="17"/>
  <c r="BT173" i="17"/>
  <c r="BS105" i="17"/>
  <c r="BT445" i="17"/>
  <c r="BS168" i="17"/>
  <c r="BT260" i="17"/>
  <c r="BR462" i="17"/>
  <c r="BR268" i="17"/>
  <c r="BR306" i="17"/>
  <c r="BT338" i="17"/>
  <c r="BT56" i="17"/>
  <c r="BT474" i="17"/>
  <c r="BS227" i="17"/>
  <c r="BT401" i="17"/>
  <c r="BT125" i="17"/>
  <c r="BT44" i="17"/>
  <c r="BS345" i="17"/>
  <c r="BR105" i="17"/>
  <c r="BS464" i="17"/>
  <c r="BT472" i="17"/>
  <c r="CQ509" i="17"/>
  <c r="CK509" i="17"/>
  <c r="CQ311" i="17"/>
  <c r="CK311" i="17"/>
  <c r="CK269" i="17"/>
  <c r="CK449" i="17"/>
  <c r="BP65" i="17"/>
  <c r="CD65" i="17" s="1"/>
  <c r="CD45" i="17"/>
  <c r="CK59" i="17"/>
  <c r="CK206" i="17"/>
  <c r="CK217" i="17"/>
  <c r="BP285" i="17"/>
  <c r="CD285" i="17" s="1"/>
  <c r="CD333" i="17"/>
  <c r="BP207" i="17"/>
  <c r="CD207" i="17" s="1"/>
  <c r="CD116" i="17"/>
  <c r="BP203" i="17"/>
  <c r="BZ203" i="17" s="1"/>
  <c r="BP91" i="17"/>
  <c r="BZ91" i="17" s="1"/>
  <c r="BZ209" i="17"/>
  <c r="BP94" i="17"/>
  <c r="BZ94" i="17" s="1"/>
  <c r="BP411" i="17"/>
  <c r="BZ411" i="17" s="1"/>
  <c r="BP110" i="17"/>
  <c r="CD110" i="17" s="1"/>
  <c r="BS405" i="17"/>
  <c r="BR57" i="17"/>
  <c r="BT460" i="17"/>
  <c r="BS363" i="17"/>
  <c r="BT161" i="17"/>
  <c r="BR237" i="17"/>
  <c r="BR318" i="17"/>
  <c r="BT69" i="17"/>
  <c r="BR188" i="17"/>
  <c r="BP212" i="17"/>
  <c r="CD212" i="17" s="1"/>
  <c r="BR248" i="17"/>
  <c r="BT397" i="17"/>
  <c r="BS41" i="17"/>
  <c r="BP198" i="17"/>
  <c r="CD198" i="17" s="1"/>
  <c r="BR491" i="17"/>
  <c r="BS384" i="17"/>
  <c r="BP394" i="17"/>
  <c r="CD394" i="17" s="1"/>
  <c r="BT266" i="17"/>
  <c r="BT348" i="17"/>
  <c r="BP47" i="17"/>
  <c r="BZ47" i="17" s="1"/>
  <c r="BT454" i="17"/>
  <c r="BT235" i="17"/>
  <c r="BP337" i="17"/>
  <c r="BZ337" i="17" s="1"/>
  <c r="BT417" i="17"/>
  <c r="BS120" i="17"/>
  <c r="BT53" i="17"/>
  <c r="BT152" i="17"/>
  <c r="BT46" i="17"/>
  <c r="BR99" i="17"/>
  <c r="BS44" i="17"/>
  <c r="BR80" i="17"/>
  <c r="BT206" i="17"/>
  <c r="BR107" i="17"/>
  <c r="BS314" i="17"/>
  <c r="BT317" i="17"/>
  <c r="BT113" i="17"/>
  <c r="BS13" i="17"/>
  <c r="BS176" i="17"/>
  <c r="BS77" i="17"/>
  <c r="BR89" i="17"/>
  <c r="BS164" i="17"/>
  <c r="CQ396" i="17"/>
  <c r="CK396" i="17"/>
  <c r="CQ451" i="17"/>
  <c r="CK451" i="17"/>
  <c r="BP102" i="17"/>
  <c r="BZ102" i="17" s="1"/>
  <c r="BP54" i="17"/>
  <c r="CD54" i="17" s="1"/>
  <c r="BP499" i="17"/>
  <c r="CD499" i="17" s="1"/>
  <c r="BP244" i="17"/>
  <c r="BZ244" i="17" s="1"/>
  <c r="BP494" i="17"/>
  <c r="CD494" i="17" s="1"/>
  <c r="BP323" i="17"/>
  <c r="BZ323" i="17" s="1"/>
  <c r="BP200" i="17"/>
  <c r="CD200" i="17" s="1"/>
  <c r="BP184" i="17"/>
  <c r="CD184" i="17" s="1"/>
  <c r="BP433" i="17"/>
  <c r="CD433" i="17" s="1"/>
  <c r="BR47" i="17"/>
  <c r="BS209" i="17"/>
  <c r="BR58" i="17"/>
  <c r="BS489" i="17"/>
  <c r="BT364" i="17"/>
  <c r="BR388" i="17"/>
  <c r="BT38" i="17"/>
  <c r="BT443" i="17"/>
  <c r="BS346" i="17"/>
  <c r="BT91" i="17"/>
  <c r="BS455" i="17"/>
  <c r="CD349" i="17"/>
  <c r="BR238" i="17"/>
  <c r="BT157" i="17"/>
  <c r="BT466" i="17"/>
  <c r="BS505" i="17"/>
  <c r="BR27" i="17"/>
  <c r="BP348" i="17"/>
  <c r="BZ348" i="17" s="1"/>
  <c r="BT190" i="17"/>
  <c r="BT239" i="17"/>
  <c r="BR472" i="17"/>
  <c r="BT503" i="17"/>
  <c r="BT423" i="17"/>
  <c r="BT126" i="17"/>
  <c r="BR391" i="17"/>
  <c r="BS334" i="17"/>
  <c r="BT110" i="17"/>
  <c r="BT26" i="17"/>
  <c r="BS191" i="17"/>
  <c r="BR346" i="17"/>
  <c r="BT268" i="17"/>
  <c r="BT19" i="17"/>
  <c r="BS459" i="17"/>
  <c r="BS150" i="17"/>
  <c r="BS118" i="17"/>
  <c r="CQ275" i="17"/>
  <c r="CK275" i="17"/>
  <c r="CQ332" i="17"/>
  <c r="CK332" i="17"/>
  <c r="CQ282" i="17"/>
  <c r="CK282" i="17"/>
  <c r="BP474" i="17"/>
  <c r="CD474" i="17" s="1"/>
  <c r="BP58" i="17"/>
  <c r="BZ58" i="17" s="1"/>
  <c r="BP181" i="17"/>
  <c r="BZ181" i="17" s="1"/>
  <c r="BP242" i="17"/>
  <c r="BZ242" i="17" s="1"/>
  <c r="CD216" i="17"/>
  <c r="BP173" i="17"/>
  <c r="CD173" i="17" s="1"/>
  <c r="CD500" i="17"/>
  <c r="BP186" i="17"/>
  <c r="CD186" i="17" s="1"/>
  <c r="BP379" i="17"/>
  <c r="BR29" i="17"/>
  <c r="BT438" i="17"/>
  <c r="BR375" i="17"/>
  <c r="BS180" i="17"/>
  <c r="BS482" i="17"/>
  <c r="BP319" i="17"/>
  <c r="CD319" i="17" s="1"/>
  <c r="BT34" i="17"/>
  <c r="BS373" i="17"/>
  <c r="BT404" i="17"/>
  <c r="BS45" i="17"/>
  <c r="BT375" i="17"/>
  <c r="BS372" i="17"/>
  <c r="BT127" i="17"/>
  <c r="BS54" i="17"/>
  <c r="BS306" i="17"/>
  <c r="BR236" i="17"/>
  <c r="BS449" i="17"/>
  <c r="BR347" i="17"/>
  <c r="BZ141" i="17"/>
  <c r="BP100" i="17"/>
  <c r="CD100" i="17" s="1"/>
  <c r="BR426" i="17"/>
  <c r="BT370" i="17"/>
  <c r="BR475" i="17"/>
  <c r="BP117" i="17"/>
  <c r="CD117" i="17" s="1"/>
  <c r="BR95" i="17"/>
  <c r="BT189" i="17"/>
  <c r="BR251" i="17"/>
  <c r="BT484" i="17"/>
  <c r="BS332" i="17"/>
  <c r="BR448" i="17"/>
  <c r="BR192" i="17"/>
  <c r="BR70" i="17"/>
  <c r="BS317" i="17"/>
  <c r="BS411" i="17"/>
  <c r="BR21" i="17"/>
  <c r="BR441" i="17"/>
  <c r="BS267" i="17"/>
  <c r="BR412" i="17"/>
  <c r="BS73" i="17"/>
  <c r="BS252" i="17"/>
  <c r="BS415" i="17"/>
  <c r="BS15" i="17"/>
  <c r="BT439" i="17"/>
  <c r="BS212" i="17"/>
  <c r="BR194" i="17"/>
  <c r="BR229" i="17"/>
  <c r="BR160" i="17"/>
  <c r="BT449" i="17"/>
  <c r="BR12" i="17"/>
  <c r="BR240" i="17"/>
  <c r="BS298" i="17"/>
  <c r="BS156" i="17"/>
  <c r="BP41" i="17"/>
  <c r="BZ41" i="17" s="1"/>
  <c r="BP466" i="17"/>
  <c r="BZ466" i="17" s="1"/>
  <c r="BP297" i="17"/>
  <c r="CD297" i="17" s="1"/>
  <c r="BP321" i="17"/>
  <c r="CD321" i="17" s="1"/>
  <c r="BP485" i="17"/>
  <c r="CD485" i="17" s="1"/>
  <c r="CD353" i="17"/>
  <c r="BP163" i="17"/>
  <c r="BZ163" i="17" s="1"/>
  <c r="BP243" i="17"/>
  <c r="CD243" i="17" s="1"/>
  <c r="BP124" i="17"/>
  <c r="CD124" i="17" s="1"/>
  <c r="BP371" i="17"/>
  <c r="CD371" i="17" s="1"/>
  <c r="CD103" i="17"/>
  <c r="BR215" i="17"/>
  <c r="BT290" i="17"/>
  <c r="BR436" i="17"/>
  <c r="BS400" i="17"/>
  <c r="BS283" i="17"/>
  <c r="BT482" i="17"/>
  <c r="BT308" i="17"/>
  <c r="BS184" i="17"/>
  <c r="BT52" i="17"/>
  <c r="BR275" i="17"/>
  <c r="BP264" i="17"/>
  <c r="BZ264" i="17" s="1"/>
  <c r="BS137" i="17"/>
  <c r="BT356" i="17"/>
  <c r="BP127" i="17"/>
  <c r="CD127" i="17" s="1"/>
  <c r="BT184" i="17"/>
  <c r="BS198" i="17"/>
  <c r="BS431" i="17"/>
  <c r="BR273" i="17"/>
  <c r="BR390" i="17"/>
  <c r="BT179" i="17"/>
  <c r="BT250" i="17"/>
  <c r="BT137" i="17"/>
  <c r="BP370" i="17"/>
  <c r="CD370" i="17" s="1"/>
  <c r="BS398" i="17"/>
  <c r="BS211" i="17"/>
  <c r="BT218" i="17"/>
  <c r="BT105" i="17"/>
  <c r="BR117" i="17"/>
  <c r="CD189" i="17"/>
  <c r="BS237" i="17"/>
  <c r="BT248" i="17"/>
  <c r="BR16" i="17"/>
  <c r="BS495" i="17"/>
  <c r="BS201" i="17"/>
  <c r="BT280" i="17"/>
  <c r="BS219" i="17"/>
  <c r="BR481" i="17"/>
  <c r="BS14" i="17"/>
  <c r="BS193" i="17"/>
  <c r="BS206" i="17"/>
  <c r="BS46" i="17"/>
  <c r="BS67" i="17"/>
  <c r="BR460" i="17"/>
  <c r="BS130" i="17"/>
  <c r="BR90" i="17"/>
  <c r="BS25" i="17"/>
  <c r="BR88" i="17"/>
  <c r="BR155" i="17"/>
  <c r="BP77" i="17"/>
  <c r="BZ77" i="17" s="1"/>
  <c r="BP26" i="17"/>
  <c r="CD26" i="17" s="1"/>
  <c r="BP136" i="17"/>
  <c r="CD136" i="17" s="1"/>
  <c r="BP50" i="17"/>
  <c r="BZ50" i="17" s="1"/>
  <c r="BP274" i="17"/>
  <c r="CD274" i="17" s="1"/>
  <c r="BP460" i="17"/>
  <c r="CD460" i="17" s="1"/>
  <c r="BP138" i="17"/>
  <c r="CD138" i="17" s="1"/>
  <c r="BP377" i="17"/>
  <c r="CD377" i="17" s="1"/>
  <c r="CD145" i="17"/>
  <c r="BP150" i="17"/>
  <c r="CD150" i="17" s="1"/>
  <c r="BP367" i="17"/>
  <c r="CD367" i="17" s="1"/>
  <c r="BP208" i="17"/>
  <c r="CD208" i="17" s="1"/>
  <c r="BP263" i="17"/>
  <c r="CD263" i="17" s="1"/>
  <c r="BP390" i="17"/>
  <c r="BZ390" i="17" s="1"/>
  <c r="BR438" i="17"/>
  <c r="BS266" i="17"/>
  <c r="BT424" i="17"/>
  <c r="BS434" i="17"/>
  <c r="BS417" i="17"/>
  <c r="BT144" i="17"/>
  <c r="BT420" i="17"/>
  <c r="BR435" i="17"/>
  <c r="BS257" i="17"/>
  <c r="BT381" i="17"/>
  <c r="BT88" i="17"/>
  <c r="BR337" i="17"/>
  <c r="BS107" i="17"/>
  <c r="BR170" i="17"/>
  <c r="BS486" i="17"/>
  <c r="BT313" i="17"/>
  <c r="BR508" i="17"/>
  <c r="BS402" i="17"/>
  <c r="BP250" i="17"/>
  <c r="CD250" i="17" s="1"/>
  <c r="BT426" i="17"/>
  <c r="BS503" i="17"/>
  <c r="BT372" i="17"/>
  <c r="BT40" i="17"/>
  <c r="BT351" i="17"/>
  <c r="BT427" i="17"/>
  <c r="BT269" i="17"/>
  <c r="BT17" i="17"/>
  <c r="BR239" i="17"/>
  <c r="BR297" i="17"/>
  <c r="BR64" i="17"/>
  <c r="BS509" i="17"/>
  <c r="BS485" i="17"/>
  <c r="BR81" i="17"/>
  <c r="BS441" i="17"/>
  <c r="BS393" i="17"/>
  <c r="BS71" i="17"/>
  <c r="BS349" i="17"/>
  <c r="BS33" i="17"/>
  <c r="BS110" i="17"/>
  <c r="BT409" i="17"/>
  <c r="BS359" i="17"/>
  <c r="BS142" i="17"/>
  <c r="BS190" i="17"/>
  <c r="BS132" i="17"/>
  <c r="BR488" i="17"/>
  <c r="BR119" i="17"/>
  <c r="BS491" i="17"/>
  <c r="BR199" i="17"/>
  <c r="BS144" i="17"/>
  <c r="BP51" i="17"/>
  <c r="CD51" i="17" s="1"/>
  <c r="BP425" i="17"/>
  <c r="CD425" i="17" s="1"/>
  <c r="CD56" i="17"/>
  <c r="BP334" i="17"/>
  <c r="BZ334" i="17" s="1"/>
  <c r="BP284" i="17"/>
  <c r="CD284" i="17" s="1"/>
  <c r="BP205" i="17"/>
  <c r="CD205" i="17" s="1"/>
  <c r="BP453" i="17"/>
  <c r="BZ453" i="17" s="1"/>
  <c r="BP188" i="17"/>
  <c r="BZ188" i="17" s="1"/>
  <c r="BP37" i="17"/>
  <c r="CD37" i="17" s="1"/>
  <c r="BP417" i="17"/>
  <c r="BZ417" i="17" s="1"/>
  <c r="BP249" i="17"/>
  <c r="BZ249" i="17" s="1"/>
  <c r="BP441" i="17"/>
  <c r="CD441" i="17" s="1"/>
  <c r="BS42" i="17"/>
  <c r="BT459" i="17"/>
  <c r="BR325" i="17"/>
  <c r="BS12" i="17"/>
  <c r="BT257" i="17"/>
  <c r="BS244" i="17"/>
  <c r="BR396" i="17"/>
  <c r="BT363" i="17"/>
  <c r="BT195" i="17"/>
  <c r="BP381" i="17"/>
  <c r="CD381" i="17" s="1"/>
  <c r="BS370" i="17"/>
  <c r="BT299" i="17"/>
  <c r="BR362" i="17"/>
  <c r="BS133" i="17"/>
  <c r="BS304" i="17"/>
  <c r="BT339" i="17"/>
  <c r="BS136" i="17"/>
  <c r="BR233" i="17"/>
  <c r="BR336" i="17"/>
  <c r="BS451" i="17"/>
  <c r="BT320" i="17"/>
  <c r="BT455" i="17"/>
  <c r="BS288" i="17"/>
  <c r="BP372" i="17"/>
  <c r="BP40" i="17"/>
  <c r="CD40" i="17" s="1"/>
  <c r="BT194" i="17"/>
  <c r="BT247" i="17"/>
  <c r="BT302" i="17"/>
  <c r="CD427" i="17"/>
  <c r="BP269" i="17"/>
  <c r="CD269" i="17" s="1"/>
  <c r="BS101" i="17"/>
  <c r="BR301" i="17"/>
  <c r="BR461" i="17"/>
  <c r="BS438" i="17"/>
  <c r="BR449" i="17"/>
  <c r="BS28" i="17"/>
  <c r="BT124" i="17"/>
  <c r="BS443" i="17"/>
  <c r="BS37" i="17"/>
  <c r="BS171" i="17"/>
  <c r="BS385" i="17"/>
  <c r="BR86" i="17"/>
  <c r="BS155" i="17"/>
  <c r="BS166" i="17"/>
  <c r="BS321" i="17"/>
  <c r="BT311" i="17"/>
  <c r="BS313" i="17"/>
  <c r="BS19" i="17"/>
  <c r="BS204" i="17"/>
  <c r="BS391" i="17"/>
  <c r="BR486" i="17"/>
  <c r="BT267" i="17"/>
  <c r="BR260" i="17"/>
  <c r="BP328" i="17"/>
  <c r="BZ328" i="17" s="1"/>
  <c r="BP251" i="17"/>
  <c r="BZ251" i="17" s="1"/>
  <c r="BP247" i="17"/>
  <c r="BZ247" i="17" s="1"/>
  <c r="BP241" i="17"/>
  <c r="CD241" i="17" s="1"/>
  <c r="BP308" i="17"/>
  <c r="CD308" i="17" s="1"/>
  <c r="BP449" i="17"/>
  <c r="CD449" i="17" s="1"/>
  <c r="BP467" i="17"/>
  <c r="CD467" i="17" s="1"/>
  <c r="BP280" i="17"/>
  <c r="BZ280" i="17" s="1"/>
  <c r="BP258" i="17"/>
  <c r="BZ258" i="17" s="1"/>
  <c r="CD413" i="17"/>
  <c r="BZ192" i="17"/>
  <c r="BS60" i="17"/>
  <c r="BT450" i="17"/>
  <c r="BR165" i="17"/>
  <c r="BS134" i="17"/>
  <c r="BS471" i="17"/>
  <c r="BP493" i="17"/>
  <c r="CD493" i="17" s="1"/>
  <c r="BR331" i="17"/>
  <c r="BS278" i="17"/>
  <c r="BP331" i="17"/>
  <c r="CD331" i="17" s="1"/>
  <c r="BS239" i="17"/>
  <c r="BT79" i="17"/>
  <c r="BR48" i="17"/>
  <c r="BS301" i="17"/>
  <c r="BT185" i="17"/>
  <c r="BR256" i="17"/>
  <c r="BS430" i="17"/>
  <c r="BT186" i="17"/>
  <c r="BS197" i="17"/>
  <c r="BS320" i="17"/>
  <c r="BR140" i="17"/>
  <c r="BT359" i="17"/>
  <c r="BR290" i="17"/>
  <c r="BT406" i="17"/>
  <c r="BT434" i="17"/>
  <c r="BT478" i="17"/>
  <c r="BR245" i="17"/>
  <c r="BR496" i="17"/>
  <c r="BP382" i="17"/>
  <c r="CD382" i="17" s="1"/>
  <c r="BP498" i="17"/>
  <c r="BS490" i="17"/>
  <c r="BR369" i="17"/>
  <c r="BR202" i="17"/>
  <c r="BS383" i="17"/>
  <c r="BS360" i="17"/>
  <c r="BT384" i="17"/>
  <c r="BT355" i="17"/>
  <c r="BS375" i="17"/>
  <c r="BT60" i="17"/>
  <c r="BS336" i="17"/>
  <c r="BR364" i="17"/>
  <c r="BT240" i="17"/>
  <c r="BS245" i="17"/>
  <c r="BT224" i="17"/>
  <c r="BS437" i="17"/>
  <c r="BT446" i="17"/>
  <c r="BT258" i="17"/>
  <c r="BR450" i="17"/>
  <c r="BS92" i="17"/>
  <c r="BR157" i="17"/>
  <c r="BR133" i="17"/>
  <c r="BR84" i="17"/>
  <c r="BT187" i="17"/>
  <c r="BR280" i="17"/>
  <c r="BT294" i="17"/>
  <c r="CD329" i="17"/>
  <c r="CD33" i="17"/>
  <c r="BZ83" i="17"/>
  <c r="BZ27" i="17"/>
  <c r="BZ56" i="17"/>
  <c r="BZ201" i="17"/>
  <c r="BZ195" i="17"/>
  <c r="CD261" i="17"/>
  <c r="BZ366" i="17"/>
  <c r="CD240" i="17"/>
  <c r="BZ404" i="17"/>
  <c r="CD320" i="17"/>
  <c r="CD468" i="17"/>
  <c r="BZ34" i="17"/>
  <c r="BZ81" i="17"/>
  <c r="BZ84" i="17"/>
  <c r="BZ279" i="17"/>
  <c r="BZ286" i="17"/>
  <c r="BZ487" i="17"/>
  <c r="CD64" i="17"/>
  <c r="BZ78" i="17"/>
  <c r="BZ144" i="17"/>
  <c r="BZ374" i="17"/>
  <c r="BZ28" i="17"/>
  <c r="BZ206" i="17"/>
  <c r="CD423" i="17"/>
  <c r="BZ180" i="17"/>
  <c r="BZ187" i="17"/>
  <c r="BZ388" i="17"/>
  <c r="CD409" i="17"/>
  <c r="BZ32" i="17"/>
  <c r="BZ82" i="17"/>
  <c r="BZ239" i="17"/>
  <c r="BZ246" i="17"/>
  <c r="CD260" i="17"/>
  <c r="BZ66" i="17"/>
  <c r="BZ392" i="17"/>
  <c r="CD345" i="17"/>
  <c r="CD442" i="17"/>
  <c r="CD62" i="17"/>
  <c r="CD118" i="17"/>
  <c r="CD501" i="17"/>
  <c r="CD15" i="17"/>
  <c r="CD385" i="17"/>
  <c r="CD338" i="17"/>
  <c r="CD99" i="17"/>
  <c r="CD22" i="17"/>
  <c r="BZ278" i="17"/>
  <c r="CD342" i="17"/>
  <c r="GK11" i="17"/>
  <c r="BR11" i="17" s="1"/>
  <c r="CD209" i="17"/>
  <c r="CD129" i="17"/>
  <c r="BZ254" i="17"/>
  <c r="BZ116" i="17"/>
  <c r="BZ232" i="17"/>
  <c r="CD137" i="17"/>
  <c r="BZ71" i="17"/>
  <c r="BZ74" i="17"/>
  <c r="BZ234" i="17"/>
  <c r="BZ471" i="17"/>
  <c r="BZ426" i="17"/>
  <c r="CD69" i="17"/>
  <c r="BZ217" i="17"/>
  <c r="CD257" i="17"/>
  <c r="CD192" i="17"/>
  <c r="BZ303" i="17"/>
  <c r="CD396" i="17"/>
  <c r="CD106" i="17"/>
  <c r="BZ49" i="17"/>
  <c r="BZ277" i="17"/>
  <c r="BZ307" i="17"/>
  <c r="BZ343" i="17"/>
  <c r="CD438" i="17"/>
  <c r="BZ490" i="17"/>
  <c r="BZ146" i="17"/>
  <c r="CD268" i="17"/>
  <c r="BZ327" i="17"/>
  <c r="CD169" i="17"/>
  <c r="BZ245" i="17"/>
  <c r="CD495" i="17"/>
  <c r="BZ347" i="17"/>
  <c r="CD301" i="17"/>
  <c r="BZ369" i="17"/>
  <c r="BZ465" i="17"/>
  <c r="CD378" i="17"/>
  <c r="BZ462" i="17"/>
  <c r="BZ161" i="17"/>
  <c r="CD190" i="17"/>
  <c r="BZ360" i="17"/>
  <c r="BZ125" i="17"/>
  <c r="BZ171" i="17"/>
  <c r="BZ90" i="17"/>
  <c r="BZ158" i="17"/>
  <c r="BZ168" i="17"/>
  <c r="BZ350" i="17"/>
  <c r="BZ373" i="17"/>
  <c r="BZ427" i="17"/>
  <c r="BZ292" i="17"/>
  <c r="BZ299" i="17"/>
  <c r="BZ357" i="17"/>
  <c r="CD135" i="17"/>
  <c r="BZ302" i="17"/>
  <c r="BZ376" i="17"/>
  <c r="BZ29" i="17"/>
  <c r="BZ178" i="17"/>
  <c r="BZ496" i="17"/>
  <c r="BZ306" i="17"/>
  <c r="BZ444" i="17"/>
  <c r="BZ484" i="17"/>
  <c r="BZ422" i="17"/>
  <c r="BZ428" i="17"/>
  <c r="BZ143" i="17"/>
  <c r="BZ176" i="17"/>
  <c r="BZ210" i="17"/>
  <c r="CD17" i="17"/>
  <c r="BZ23" i="17"/>
  <c r="CD61" i="17"/>
  <c r="CD96" i="17"/>
  <c r="BZ395" i="17"/>
  <c r="BZ142" i="17"/>
  <c r="BZ154" i="17"/>
  <c r="CD160" i="17"/>
  <c r="BZ35" i="17"/>
  <c r="CD85" i="17"/>
  <c r="CD151" i="17"/>
  <c r="BZ211" i="17"/>
  <c r="CD252" i="17"/>
  <c r="BZ294" i="17"/>
  <c r="CD309" i="17"/>
  <c r="BZ312" i="17"/>
  <c r="BZ139" i="17"/>
  <c r="BZ440" i="17"/>
  <c r="CD172" i="17"/>
  <c r="BZ339" i="17"/>
  <c r="BZ408" i="17"/>
  <c r="BZ18" i="17"/>
  <c r="BZ182" i="17"/>
  <c r="BZ167" i="17"/>
  <c r="BZ191" i="17"/>
  <c r="CD393" i="17"/>
  <c r="BZ475" i="17"/>
  <c r="CD505" i="17"/>
  <c r="CD170" i="17"/>
  <c r="BZ364" i="17"/>
  <c r="BZ95" i="17"/>
  <c r="CD131" i="17"/>
  <c r="CD215" i="17"/>
  <c r="BZ262" i="17"/>
  <c r="BZ313" i="17"/>
  <c r="BZ322" i="17"/>
  <c r="CD57" i="17"/>
  <c r="BZ63" i="17"/>
  <c r="BZ224" i="17"/>
  <c r="BZ235" i="17"/>
  <c r="CD13" i="17"/>
  <c r="BZ349" i="17"/>
  <c r="BZ400" i="17"/>
  <c r="CD75" i="17"/>
  <c r="BZ266" i="17"/>
  <c r="BZ281" i="17"/>
  <c r="BZ476" i="17"/>
  <c r="BZ510" i="17"/>
  <c r="BZ156" i="17"/>
  <c r="CD159" i="17"/>
  <c r="BZ219" i="17"/>
  <c r="BZ230" i="17"/>
  <c r="BZ464" i="17"/>
  <c r="CD473" i="17"/>
  <c r="BZ253" i="17"/>
  <c r="BZ162" i="17"/>
  <c r="BZ305" i="17"/>
  <c r="BZ311" i="17"/>
  <c r="BZ25" i="17"/>
  <c r="BZ114" i="17"/>
  <c r="BZ132" i="17"/>
  <c r="BZ383" i="17"/>
  <c r="BZ486" i="17"/>
  <c r="BZ259" i="17"/>
  <c r="BZ283" i="17"/>
  <c r="BZ275" i="17"/>
  <c r="BZ341" i="17"/>
  <c r="BZ352" i="17"/>
  <c r="BZ413" i="17"/>
  <c r="BZ424" i="17"/>
  <c r="BZ446" i="17"/>
  <c r="CD19" i="17"/>
  <c r="BZ113" i="17"/>
  <c r="BZ179" i="17"/>
  <c r="BZ256" i="17"/>
  <c r="BZ149" i="17"/>
  <c r="BZ204" i="17"/>
  <c r="BZ237" i="17"/>
  <c r="BZ270" i="17"/>
  <c r="BZ391" i="17"/>
  <c r="BZ430" i="17"/>
  <c r="BZ463" i="17"/>
  <c r="CD14" i="17"/>
  <c r="CD105" i="17"/>
  <c r="BZ482" i="17"/>
  <c r="CD141" i="17"/>
  <c r="CD152" i="17"/>
  <c r="CD174" i="17"/>
  <c r="CD196" i="17"/>
  <c r="CD218" i="17"/>
  <c r="CD295" i="17"/>
  <c r="CD317" i="17"/>
  <c r="CD361" i="17"/>
  <c r="CD488" i="17"/>
  <c r="BZ53" i="17"/>
  <c r="BZ111" i="17"/>
  <c r="BZ122" i="17"/>
  <c r="BZ155" i="17"/>
  <c r="BZ166" i="17"/>
  <c r="BZ265" i="17"/>
  <c r="BZ331" i="17"/>
  <c r="BZ353" i="17"/>
  <c r="BZ397" i="17"/>
  <c r="BZ447" i="17"/>
  <c r="BZ469" i="17"/>
  <c r="BZ508" i="17"/>
  <c r="BZ157" i="17"/>
  <c r="BZ92" i="17"/>
  <c r="BZ103" i="17"/>
  <c r="BZ290" i="17"/>
  <c r="BZ356" i="17"/>
  <c r="BZ406" i="17"/>
  <c r="BZ450" i="17"/>
  <c r="BZ461" i="17"/>
  <c r="BZ483" i="17"/>
  <c r="CD140" i="17"/>
  <c r="BZ128" i="17"/>
  <c r="BZ216" i="17"/>
  <c r="BZ370" i="17"/>
  <c r="BZ164" i="17"/>
  <c r="BZ175" i="17"/>
  <c r="BZ197" i="17"/>
  <c r="BZ340" i="17"/>
  <c r="BZ351" i="17"/>
  <c r="BZ434" i="17"/>
  <c r="BZ445" i="17"/>
  <c r="BZ500" i="17"/>
  <c r="GL11" i="17"/>
  <c r="BS11" i="17" s="1"/>
  <c r="BZ21" i="17"/>
  <c r="BZ79" i="17"/>
  <c r="BZ123" i="17"/>
  <c r="BZ145" i="17"/>
  <c r="BZ189" i="17"/>
  <c r="BZ354" i="17"/>
  <c r="BZ448" i="17"/>
  <c r="BZ481" i="17"/>
  <c r="CQ11" i="17"/>
  <c r="GM11" i="17"/>
  <c r="BT11" i="17" s="1"/>
  <c r="GI11" i="17"/>
  <c r="BP11" i="17" s="1"/>
  <c r="CD304" i="17" l="1"/>
  <c r="BZ459" i="17"/>
  <c r="BZ472" i="17"/>
  <c r="BZ402" i="17"/>
  <c r="BZ52" i="17"/>
  <c r="CD115" i="17"/>
  <c r="BZ12" i="17"/>
  <c r="CD344" i="17"/>
  <c r="BZ133" i="17"/>
  <c r="BZ315" i="17"/>
  <c r="CD251" i="17"/>
  <c r="BZ421" i="17"/>
  <c r="CD94" i="17"/>
  <c r="BZ502" i="17"/>
  <c r="BZ503" i="17"/>
  <c r="BZ384" i="17"/>
  <c r="BZ478" i="17"/>
  <c r="BZ443" i="17"/>
  <c r="BZ362" i="17"/>
  <c r="BZ394" i="17"/>
  <c r="BZ458" i="17"/>
  <c r="CD506" i="17"/>
  <c r="BZ425" i="17"/>
  <c r="BZ186" i="17"/>
  <c r="BZ31" i="17"/>
  <c r="BZ452" i="17"/>
  <c r="CD310" i="17"/>
  <c r="CD410" i="17"/>
  <c r="CD165" i="17"/>
  <c r="BZ398" i="17"/>
  <c r="BZ358" i="17"/>
  <c r="CD418" i="17"/>
  <c r="BZ381" i="17"/>
  <c r="BZ185" i="17"/>
  <c r="BZ221" i="17"/>
  <c r="BZ451" i="17"/>
  <c r="BZ98" i="17"/>
  <c r="BZ100" i="17"/>
  <c r="BZ207" i="17"/>
  <c r="CD399" i="17"/>
  <c r="BZ401" i="17"/>
  <c r="CD415" i="17"/>
  <c r="CD93" i="17"/>
  <c r="CD332" i="17"/>
  <c r="CD229" i="17"/>
  <c r="BZ437" i="17"/>
  <c r="BZ238" i="17"/>
  <c r="CD183" i="17"/>
  <c r="BZ227" i="17"/>
  <c r="BZ51" i="17"/>
  <c r="CD363" i="17"/>
  <c r="CD375" i="17"/>
  <c r="BZ173" i="17"/>
  <c r="CD419" i="17"/>
  <c r="CD91" i="17"/>
  <c r="CD328" i="17"/>
  <c r="BZ76" i="17"/>
  <c r="CD491" i="17"/>
  <c r="BZ346" i="17"/>
  <c r="CD46" i="17"/>
  <c r="CD282" i="17"/>
  <c r="BZ282" i="17"/>
  <c r="CD453" i="17"/>
  <c r="BZ287" i="17"/>
  <c r="BZ436" i="17"/>
  <c r="BZ117" i="17"/>
  <c r="CD70" i="17"/>
  <c r="BZ355" i="17"/>
  <c r="BZ73" i="17"/>
  <c r="CD236" i="17"/>
  <c r="CD247" i="17"/>
  <c r="CD273" i="17"/>
  <c r="CD38" i="17"/>
  <c r="BZ267" i="17"/>
  <c r="BZ454" i="17"/>
  <c r="BZ308" i="17"/>
  <c r="CD432" i="17"/>
  <c r="BZ284" i="17"/>
  <c r="BZ291" i="17"/>
  <c r="CD130" i="17"/>
  <c r="BZ272" i="17"/>
  <c r="BZ60" i="17"/>
  <c r="BZ359" i="17"/>
  <c r="BZ108" i="17"/>
  <c r="BZ319" i="17"/>
  <c r="BZ44" i="17"/>
  <c r="BZ55" i="17"/>
  <c r="BZ43" i="17"/>
  <c r="CD334" i="17"/>
  <c r="BZ101" i="17"/>
  <c r="BZ439" i="17"/>
  <c r="BZ67" i="17"/>
  <c r="BZ429" i="17"/>
  <c r="BZ255" i="17"/>
  <c r="BZ293" i="17"/>
  <c r="BZ288" i="17"/>
  <c r="BZ365" i="17"/>
  <c r="CD365" i="17"/>
  <c r="BZ318" i="17"/>
  <c r="CD420" i="17"/>
  <c r="BZ225" i="17"/>
  <c r="CD225" i="17"/>
  <c r="CD112" i="17"/>
  <c r="BZ119" i="17"/>
  <c r="CD147" i="17"/>
  <c r="BZ271" i="17"/>
  <c r="BZ336" i="17"/>
  <c r="BZ477" i="17"/>
  <c r="CD134" i="17"/>
  <c r="CD407" i="17"/>
  <c r="BZ412" i="17"/>
  <c r="BZ80" i="17"/>
  <c r="BZ368" i="17"/>
  <c r="CD348" i="17"/>
  <c r="CD330" i="17"/>
  <c r="BZ213" i="17"/>
  <c r="BZ42" i="17"/>
  <c r="BZ509" i="17"/>
  <c r="BZ222" i="17"/>
  <c r="CD324" i="17"/>
  <c r="CD258" i="17"/>
  <c r="CD416" i="17"/>
  <c r="BZ492" i="17"/>
  <c r="CD492" i="17"/>
  <c r="BZ89" i="17"/>
  <c r="CD414" i="17"/>
  <c r="BZ124" i="17"/>
  <c r="CD323" i="17"/>
  <c r="BZ431" i="17"/>
  <c r="CD489" i="17"/>
  <c r="BZ489" i="17"/>
  <c r="BZ39" i="17"/>
  <c r="BZ199" i="17"/>
  <c r="BZ297" i="17"/>
  <c r="BZ467" i="17"/>
  <c r="BZ86" i="17"/>
  <c r="BZ479" i="17"/>
  <c r="BZ274" i="17"/>
  <c r="BZ241" i="17"/>
  <c r="BZ88" i="17"/>
  <c r="CD102" i="17"/>
  <c r="BZ223" i="17"/>
  <c r="BZ380" i="17"/>
  <c r="BZ24" i="17"/>
  <c r="BZ228" i="17"/>
  <c r="BZ248" i="17"/>
  <c r="CD466" i="17"/>
  <c r="BZ457" i="17"/>
  <c r="BZ212" i="17"/>
  <c r="BZ335" i="17"/>
  <c r="CD220" i="17"/>
  <c r="CD390" i="17"/>
  <c r="BZ54" i="17"/>
  <c r="BZ494" i="17"/>
  <c r="BZ289" i="17"/>
  <c r="BZ433" i="17"/>
  <c r="BZ138" i="17"/>
  <c r="CD249" i="17"/>
  <c r="BZ110" i="17"/>
  <c r="BZ269" i="17"/>
  <c r="BZ126" i="17"/>
  <c r="BZ26" i="17"/>
  <c r="BZ298" i="17"/>
  <c r="CD337" i="17"/>
  <c r="CD280" i="17"/>
  <c r="BZ499" i="17"/>
  <c r="CD226" i="17"/>
  <c r="CD264" i="17"/>
  <c r="BZ276" i="17"/>
  <c r="CD77" i="17"/>
  <c r="BZ184" i="17"/>
  <c r="CD177" i="17"/>
  <c r="BZ16" i="17"/>
  <c r="CD47" i="17"/>
  <c r="CD456" i="17"/>
  <c r="CD411" i="17"/>
  <c r="CD68" i="17"/>
  <c r="BZ68" i="17"/>
  <c r="CD316" i="17"/>
  <c r="BZ316" i="17"/>
  <c r="BZ205" i="17"/>
  <c r="CD386" i="17"/>
  <c r="BZ386" i="17"/>
  <c r="BZ367" i="17"/>
  <c r="BZ243" i="17"/>
  <c r="BZ127" i="17"/>
  <c r="CD372" i="17"/>
  <c r="BZ372" i="17"/>
  <c r="CD163" i="17"/>
  <c r="CD300" i="17"/>
  <c r="BZ300" i="17"/>
  <c r="BZ107" i="17"/>
  <c r="BZ250" i="17"/>
  <c r="BZ208" i="17"/>
  <c r="BZ136" i="17"/>
  <c r="CD50" i="17"/>
  <c r="BZ200" i="17"/>
  <c r="BZ441" i="17"/>
  <c r="BZ455" i="17"/>
  <c r="BZ497" i="17"/>
  <c r="CD497" i="17"/>
  <c r="CD58" i="17"/>
  <c r="CD242" i="17"/>
  <c r="BZ382" i="17"/>
  <c r="CD387" i="17"/>
  <c r="CD480" i="17"/>
  <c r="BZ40" i="17"/>
  <c r="BZ214" i="17"/>
  <c r="CD214" i="17"/>
  <c r="BZ194" i="17"/>
  <c r="CD194" i="17"/>
  <c r="BZ263" i="17"/>
  <c r="CD188" i="17"/>
  <c r="BZ285" i="17"/>
  <c r="BZ449" i="17"/>
  <c r="BZ198" i="17"/>
  <c r="BZ37" i="17"/>
  <c r="BZ504" i="17"/>
  <c r="BZ371" i="17"/>
  <c r="BZ153" i="17"/>
  <c r="CD417" i="17"/>
  <c r="CD389" i="17"/>
  <c r="BZ389" i="17"/>
  <c r="CD181" i="17"/>
  <c r="BZ321" i="17"/>
  <c r="CD121" i="17"/>
  <c r="BZ65" i="17"/>
  <c r="BZ485" i="17"/>
  <c r="CD244" i="17"/>
  <c r="BZ379" i="17"/>
  <c r="CD379" i="17"/>
  <c r="BZ87" i="17"/>
  <c r="CD87" i="17"/>
  <c r="CD41" i="17"/>
  <c r="BZ460" i="17"/>
  <c r="BZ474" i="17"/>
  <c r="BZ296" i="17"/>
  <c r="CD30" i="17"/>
  <c r="BZ30" i="17"/>
  <c r="BZ377" i="17"/>
  <c r="BZ493" i="17"/>
  <c r="CD59" i="17"/>
  <c r="BZ59" i="17"/>
  <c r="BZ150" i="17"/>
  <c r="CD203" i="17"/>
  <c r="CD498" i="17"/>
  <c r="BZ498" i="17"/>
  <c r="CD325" i="17"/>
  <c r="BZ325" i="17"/>
  <c r="CD11" i="17"/>
  <c r="BZ11" i="17"/>
  <c r="BX10" i="17"/>
  <c r="BW10" i="17"/>
  <c r="BV10" i="17"/>
  <c r="BT10" i="17"/>
  <c r="BS10" i="17"/>
  <c r="CQ10" i="17" s="1"/>
  <c r="BR10" i="17"/>
  <c r="N10" i="17"/>
  <c r="M10" i="17"/>
  <c r="L10" i="17"/>
  <c r="K10" i="17"/>
  <c r="CR9" i="17"/>
  <c r="CQ9" i="17"/>
  <c r="CO9" i="17"/>
  <c r="CN9" i="17"/>
  <c r="CL9" i="17"/>
  <c r="CK9" i="17"/>
  <c r="CI9" i="17"/>
  <c r="CH9" i="17"/>
  <c r="CE9" i="17"/>
  <c r="CF9" i="17" s="1"/>
  <c r="CA9" i="17"/>
  <c r="CB9" i="17" s="1"/>
  <c r="I9" i="17"/>
  <c r="H9" i="17"/>
  <c r="G9" i="17"/>
  <c r="F9" i="17"/>
  <c r="B37" i="18"/>
  <c r="B36" i="18"/>
  <c r="B38" i="18"/>
  <c r="B25" i="18"/>
  <c r="B26" i="18"/>
  <c r="B27" i="18"/>
  <c r="B28" i="18"/>
  <c r="B29" i="18"/>
  <c r="B30" i="18"/>
  <c r="B31" i="18"/>
  <c r="B32" i="18"/>
  <c r="B24" i="18"/>
  <c r="CB203" i="18" l="1"/>
  <c r="CB201" i="18"/>
  <c r="CB202" i="18"/>
  <c r="CB200" i="18"/>
  <c r="BH202" i="18"/>
  <c r="BK202" i="18"/>
  <c r="BM202" i="18"/>
  <c r="BG202" i="18"/>
  <c r="BL202" i="18"/>
  <c r="BQ202" i="18"/>
  <c r="BR202" i="18"/>
  <c r="BS202" i="18"/>
  <c r="BV202" i="18"/>
  <c r="CA202" i="18"/>
  <c r="BZ202" i="18"/>
  <c r="BI202" i="18"/>
  <c r="BT202" i="18"/>
  <c r="BU202" i="18"/>
  <c r="BW202" i="18"/>
  <c r="BJ202" i="18"/>
  <c r="BN202" i="18"/>
  <c r="BO202" i="18"/>
  <c r="BP202" i="18"/>
  <c r="BX202" i="18"/>
  <c r="BY202" i="18"/>
  <c r="BG203" i="18"/>
  <c r="BH203" i="18"/>
  <c r="BI203" i="18"/>
  <c r="BM203" i="18"/>
  <c r="BT203" i="18"/>
  <c r="BU203" i="18"/>
  <c r="BV203" i="18"/>
  <c r="BL203" i="18"/>
  <c r="BS203" i="18"/>
  <c r="BP203" i="18"/>
  <c r="BJ203" i="18"/>
  <c r="BO203" i="18"/>
  <c r="BQ203" i="18"/>
  <c r="BR203" i="18"/>
  <c r="BW203" i="18"/>
  <c r="BY203" i="18"/>
  <c r="CA203" i="18"/>
  <c r="BK203" i="18"/>
  <c r="BN203" i="18"/>
  <c r="BX203" i="18"/>
  <c r="BZ203" i="18"/>
  <c r="BG201" i="18"/>
  <c r="BH201" i="18"/>
  <c r="BI201" i="18"/>
  <c r="BJ201" i="18"/>
  <c r="BL201" i="18"/>
  <c r="BN201" i="18"/>
  <c r="BP201" i="18"/>
  <c r="BQ201" i="18"/>
  <c r="BR201" i="18"/>
  <c r="BS201" i="18"/>
  <c r="BT201" i="18"/>
  <c r="BU201" i="18"/>
  <c r="BV201" i="18"/>
  <c r="BW201" i="18"/>
  <c r="BK201" i="18"/>
  <c r="BM201" i="18"/>
  <c r="BO201" i="18"/>
  <c r="BX201" i="18"/>
  <c r="BY201" i="18"/>
  <c r="BZ201" i="18"/>
  <c r="CA201" i="18"/>
  <c r="BG200" i="18"/>
  <c r="BH200" i="18"/>
  <c r="BI200" i="18"/>
  <c r="BJ200" i="18"/>
  <c r="BQ200" i="18"/>
  <c r="BR200" i="18"/>
  <c r="BS200" i="18"/>
  <c r="BT200" i="18"/>
  <c r="BU200" i="18"/>
  <c r="BV200" i="18"/>
  <c r="BW200" i="18"/>
  <c r="BM200" i="18"/>
  <c r="BO200" i="18"/>
  <c r="BP200" i="18"/>
  <c r="BX200" i="18"/>
  <c r="BY200" i="18"/>
  <c r="BZ200" i="18"/>
  <c r="BK200" i="18"/>
  <c r="BL200" i="18"/>
  <c r="BN200" i="18"/>
  <c r="CA200" i="18"/>
  <c r="CT10" i="17"/>
  <c r="DR10" i="17"/>
  <c r="CH491" i="17"/>
  <c r="CN485" i="17"/>
  <c r="CH469" i="17"/>
  <c r="CN463" i="17"/>
  <c r="CH447" i="17"/>
  <c r="CN441" i="17"/>
  <c r="CH425" i="17"/>
  <c r="CN419" i="17"/>
  <c r="CH399" i="17"/>
  <c r="CH506" i="17"/>
  <c r="CN500" i="17"/>
  <c r="CH484" i="17"/>
  <c r="CN478" i="17"/>
  <c r="CH462" i="17"/>
  <c r="CN456" i="17"/>
  <c r="CH440" i="17"/>
  <c r="CN434" i="17"/>
  <c r="CH418" i="17"/>
  <c r="CN412" i="17"/>
  <c r="CH392" i="17"/>
  <c r="CN386" i="17"/>
  <c r="CH499" i="17"/>
  <c r="CN493" i="17"/>
  <c r="CH477" i="17"/>
  <c r="CN471" i="17"/>
  <c r="CH455" i="17"/>
  <c r="CN449" i="17"/>
  <c r="CH433" i="17"/>
  <c r="CN427" i="17"/>
  <c r="CH411" i="17"/>
  <c r="CN401" i="17"/>
  <c r="CH385" i="17"/>
  <c r="CN379" i="17"/>
  <c r="CN508" i="17"/>
  <c r="CH492" i="17"/>
  <c r="CN486" i="17"/>
  <c r="CH470" i="17"/>
  <c r="CN464" i="17"/>
  <c r="CH448" i="17"/>
  <c r="CN442" i="17"/>
  <c r="CH426" i="17"/>
  <c r="CN420" i="17"/>
  <c r="CH400" i="17"/>
  <c r="CN394" i="17"/>
  <c r="CH378" i="17"/>
  <c r="CN372" i="17"/>
  <c r="CN501" i="17"/>
  <c r="CH485" i="17"/>
  <c r="CN479" i="17"/>
  <c r="CH463" i="17"/>
  <c r="CN457" i="17"/>
  <c r="CH441" i="17"/>
  <c r="CN435" i="17"/>
  <c r="CH419" i="17"/>
  <c r="CN413" i="17"/>
  <c r="CH393" i="17"/>
  <c r="CN387" i="17"/>
  <c r="CH371" i="17"/>
  <c r="CN365" i="17"/>
  <c r="CH500" i="17"/>
  <c r="CN494" i="17"/>
  <c r="CN509" i="17"/>
  <c r="CH493" i="17"/>
  <c r="CN487" i="17"/>
  <c r="CH501" i="17"/>
  <c r="CN495" i="17"/>
  <c r="CN510" i="17"/>
  <c r="CH509" i="17"/>
  <c r="CN503" i="17"/>
  <c r="CH502" i="17"/>
  <c r="CN496" i="17"/>
  <c r="CH510" i="17"/>
  <c r="CN504" i="17"/>
  <c r="CH488" i="17"/>
  <c r="CN482" i="17"/>
  <c r="CH466" i="17"/>
  <c r="CN460" i="17"/>
  <c r="CH444" i="17"/>
  <c r="CN438" i="17"/>
  <c r="CH422" i="17"/>
  <c r="CN416" i="17"/>
  <c r="CH396" i="17"/>
  <c r="CH503" i="17"/>
  <c r="CN497" i="17"/>
  <c r="CH481" i="17"/>
  <c r="CN475" i="17"/>
  <c r="CH459" i="17"/>
  <c r="CN453" i="17"/>
  <c r="CH437" i="17"/>
  <c r="CN431" i="17"/>
  <c r="CH415" i="17"/>
  <c r="CN409" i="17"/>
  <c r="CH389" i="17"/>
  <c r="CN383" i="17"/>
  <c r="CH367" i="17"/>
  <c r="CN361" i="17"/>
  <c r="CH345" i="17"/>
  <c r="CN339" i="17"/>
  <c r="CN505" i="17"/>
  <c r="CH497" i="17"/>
  <c r="CN491" i="17"/>
  <c r="CH475" i="17"/>
  <c r="CN469" i="17"/>
  <c r="CH453" i="17"/>
  <c r="CN447" i="17"/>
  <c r="CH431" i="17"/>
  <c r="CN425" i="17"/>
  <c r="CH409" i="17"/>
  <c r="CN399" i="17"/>
  <c r="CH383" i="17"/>
  <c r="CH505" i="17"/>
  <c r="CN499" i="17"/>
  <c r="CH483" i="17"/>
  <c r="CN477" i="17"/>
  <c r="CH461" i="17"/>
  <c r="CN455" i="17"/>
  <c r="CH439" i="17"/>
  <c r="CN433" i="17"/>
  <c r="CH417" i="17"/>
  <c r="CN411" i="17"/>
  <c r="CH391" i="17"/>
  <c r="CN385" i="17"/>
  <c r="CH369" i="17"/>
  <c r="CN363" i="17"/>
  <c r="CH498" i="17"/>
  <c r="CN492" i="17"/>
  <c r="CH476" i="17"/>
  <c r="CN470" i="17"/>
  <c r="CH454" i="17"/>
  <c r="CN448" i="17"/>
  <c r="CN506" i="17"/>
  <c r="CN474" i="17"/>
  <c r="CN468" i="17"/>
  <c r="CN465" i="17"/>
  <c r="CN429" i="17"/>
  <c r="CH384" i="17"/>
  <c r="CN381" i="17"/>
  <c r="CN369" i="17"/>
  <c r="CH363" i="17"/>
  <c r="CN347" i="17"/>
  <c r="CH346" i="17"/>
  <c r="CH327" i="17"/>
  <c r="CN321" i="17"/>
  <c r="CH305" i="17"/>
  <c r="CN299" i="17"/>
  <c r="CH283" i="17"/>
  <c r="CN277" i="17"/>
  <c r="CH504" i="17"/>
  <c r="CN502" i="17"/>
  <c r="CH479" i="17"/>
  <c r="CH438" i="17"/>
  <c r="CN432" i="17"/>
  <c r="CN423" i="17"/>
  <c r="CH410" i="17"/>
  <c r="CN388" i="17"/>
  <c r="CN364" i="17"/>
  <c r="CN335" i="17"/>
  <c r="CH320" i="17"/>
  <c r="CN314" i="17"/>
  <c r="CN462" i="17"/>
  <c r="CH456" i="17"/>
  <c r="CH450" i="17"/>
  <c r="CN426" i="17"/>
  <c r="CH413" i="17"/>
  <c r="CH407" i="17"/>
  <c r="CH395" i="17"/>
  <c r="CH377" i="17"/>
  <c r="CH373" i="17"/>
  <c r="CN354" i="17"/>
  <c r="CH353" i="17"/>
  <c r="CN341" i="17"/>
  <c r="CH340" i="17"/>
  <c r="CH334" i="17"/>
  <c r="CH313" i="17"/>
  <c r="CN307" i="17"/>
  <c r="CH508" i="17"/>
  <c r="CN498" i="17"/>
  <c r="CH474" i="17"/>
  <c r="CH468" i="17"/>
  <c r="CN445" i="17"/>
  <c r="CH432" i="17"/>
  <c r="CN408" i="17"/>
  <c r="CN402" i="17"/>
  <c r="CN392" i="17"/>
  <c r="CN374" i="17"/>
  <c r="CH359" i="17"/>
  <c r="CN348" i="17"/>
  <c r="CN329" i="17"/>
  <c r="CH328" i="17"/>
  <c r="CN322" i="17"/>
  <c r="CH306" i="17"/>
  <c r="CN480" i="17"/>
  <c r="CH465" i="17"/>
  <c r="CH435" i="17"/>
  <c r="CH429" i="17"/>
  <c r="CH423" i="17"/>
  <c r="CN417" i="17"/>
  <c r="CH381" i="17"/>
  <c r="CN378" i="17"/>
  <c r="CH364" i="17"/>
  <c r="CN360" i="17"/>
  <c r="CH347" i="17"/>
  <c r="CH321" i="17"/>
  <c r="CN315" i="17"/>
  <c r="CN483" i="17"/>
  <c r="CH471" i="17"/>
  <c r="CN451" i="17"/>
  <c r="CN430" i="17"/>
  <c r="CH496" i="17"/>
  <c r="CH445" i="17"/>
  <c r="CN439" i="17"/>
  <c r="CH420" i="17"/>
  <c r="CN489" i="17"/>
  <c r="CN466" i="17"/>
  <c r="CN454" i="17"/>
  <c r="CN436" i="17"/>
  <c r="CH486" i="17"/>
  <c r="CH480" i="17"/>
  <c r="CH442" i="17"/>
  <c r="CH430" i="17"/>
  <c r="CN424" i="17"/>
  <c r="CH460" i="17"/>
  <c r="CH451" i="17"/>
  <c r="CH489" i="17"/>
  <c r="CN472" i="17"/>
  <c r="CN452" i="17"/>
  <c r="CN446" i="17"/>
  <c r="CH494" i="17"/>
  <c r="CN481" i="17"/>
  <c r="CH457" i="17"/>
  <c r="CH452" i="17"/>
  <c r="CH446" i="17"/>
  <c r="CN418" i="17"/>
  <c r="CN406" i="17"/>
  <c r="CN484" i="17"/>
  <c r="CH478" i="17"/>
  <c r="CH472" i="17"/>
  <c r="CN467" i="17"/>
  <c r="CN458" i="17"/>
  <c r="CN437" i="17"/>
  <c r="CH421" i="17"/>
  <c r="CH403" i="17"/>
  <c r="CH397" i="17"/>
  <c r="CN490" i="17"/>
  <c r="CN461" i="17"/>
  <c r="CH449" i="17"/>
  <c r="CN440" i="17"/>
  <c r="CN428" i="17"/>
  <c r="CH412" i="17"/>
  <c r="CH443" i="17"/>
  <c r="CH487" i="17"/>
  <c r="CN473" i="17"/>
  <c r="CH467" i="17"/>
  <c r="CH434" i="17"/>
  <c r="CH490" i="17"/>
  <c r="CH464" i="17"/>
  <c r="CH458" i="17"/>
  <c r="CH495" i="17"/>
  <c r="CN488" i="17"/>
  <c r="CH482" i="17"/>
  <c r="CH473" i="17"/>
  <c r="CN459" i="17"/>
  <c r="CN375" i="17"/>
  <c r="CH358" i="17"/>
  <c r="CH342" i="17"/>
  <c r="CN323" i="17"/>
  <c r="CN311" i="17"/>
  <c r="CH287" i="17"/>
  <c r="CN269" i="17"/>
  <c r="CN262" i="17"/>
  <c r="CH246" i="17"/>
  <c r="CN240" i="17"/>
  <c r="CH224" i="17"/>
  <c r="CN218" i="17"/>
  <c r="CH202" i="17"/>
  <c r="CN397" i="17"/>
  <c r="CH386" i="17"/>
  <c r="CN343" i="17"/>
  <c r="CN306" i="17"/>
  <c r="CN295" i="17"/>
  <c r="CN282" i="17"/>
  <c r="CH268" i="17"/>
  <c r="CH261" i="17"/>
  <c r="CN255" i="17"/>
  <c r="CH239" i="17"/>
  <c r="CN233" i="17"/>
  <c r="CH217" i="17"/>
  <c r="CN211" i="17"/>
  <c r="CH436" i="17"/>
  <c r="CN389" i="17"/>
  <c r="CH372" i="17"/>
  <c r="CH362" i="17"/>
  <c r="CN355" i="17"/>
  <c r="CH335" i="17"/>
  <c r="CN332" i="17"/>
  <c r="CH331" i="17"/>
  <c r="CH319" i="17"/>
  <c r="CN301" i="17"/>
  <c r="CH300" i="17"/>
  <c r="CH294" i="17"/>
  <c r="CH281" i="17"/>
  <c r="CH254" i="17"/>
  <c r="CN248" i="17"/>
  <c r="CH232" i="17"/>
  <c r="CN226" i="17"/>
  <c r="CH210" i="17"/>
  <c r="CN204" i="17"/>
  <c r="CH365" i="17"/>
  <c r="CH351" i="17"/>
  <c r="CN289" i="17"/>
  <c r="CH288" i="17"/>
  <c r="CN276" i="17"/>
  <c r="CH275" i="17"/>
  <c r="CN270" i="17"/>
  <c r="CN263" i="17"/>
  <c r="CH247" i="17"/>
  <c r="CN241" i="17"/>
  <c r="CH225" i="17"/>
  <c r="CN219" i="17"/>
  <c r="CH203" i="17"/>
  <c r="CH375" i="17"/>
  <c r="CN366" i="17"/>
  <c r="CN359" i="17"/>
  <c r="CN344" i="17"/>
  <c r="CH339" i="17"/>
  <c r="CN328" i="17"/>
  <c r="CN324" i="17"/>
  <c r="CH323" i="17"/>
  <c r="CH315" i="17"/>
  <c r="CH311" i="17"/>
  <c r="CH269" i="17"/>
  <c r="CH262" i="17"/>
  <c r="CN256" i="17"/>
  <c r="CH240" i="17"/>
  <c r="CN234" i="17"/>
  <c r="CH218" i="17"/>
  <c r="CN212" i="17"/>
  <c r="CH416" i="17"/>
  <c r="CH402" i="17"/>
  <c r="CH343" i="17"/>
  <c r="CN320" i="17"/>
  <c r="CN444" i="17"/>
  <c r="CN414" i="17"/>
  <c r="CN400" i="17"/>
  <c r="CN395" i="17"/>
  <c r="CN384" i="17"/>
  <c r="CN356" i="17"/>
  <c r="CH355" i="17"/>
  <c r="CN352" i="17"/>
  <c r="CN336" i="17"/>
  <c r="CH332" i="17"/>
  <c r="CN316" i="17"/>
  <c r="CN312" i="17"/>
  <c r="CN407" i="17"/>
  <c r="CN376" i="17"/>
  <c r="CN325" i="17"/>
  <c r="CH366" i="17"/>
  <c r="CH344" i="17"/>
  <c r="CN340" i="17"/>
  <c r="CH324" i="17"/>
  <c r="CH307" i="17"/>
  <c r="CN476" i="17"/>
  <c r="CH414" i="17"/>
  <c r="CN398" i="17"/>
  <c r="CN390" i="17"/>
  <c r="CN382" i="17"/>
  <c r="CN373" i="17"/>
  <c r="CN370" i="17"/>
  <c r="CH302" i="17"/>
  <c r="CH427" i="17"/>
  <c r="CN367" i="17"/>
  <c r="CH356" i="17"/>
  <c r="CH352" i="17"/>
  <c r="CH348" i="17"/>
  <c r="CN345" i="17"/>
  <c r="CH336" i="17"/>
  <c r="CN333" i="17"/>
  <c r="CN317" i="17"/>
  <c r="CH316" i="17"/>
  <c r="CH312" i="17"/>
  <c r="CN308" i="17"/>
  <c r="CN421" i="17"/>
  <c r="CH390" i="17"/>
  <c r="CH379" i="17"/>
  <c r="CH376" i="17"/>
  <c r="CN357" i="17"/>
  <c r="CH325" i="17"/>
  <c r="CN304" i="17"/>
  <c r="CN403" i="17"/>
  <c r="CH398" i="17"/>
  <c r="CN393" i="17"/>
  <c r="CH387" i="17"/>
  <c r="CH382" i="17"/>
  <c r="CH370" i="17"/>
  <c r="CH360" i="17"/>
  <c r="CN337" i="17"/>
  <c r="CH329" i="17"/>
  <c r="CN326" i="17"/>
  <c r="CN313" i="17"/>
  <c r="CN450" i="17"/>
  <c r="CN396" i="17"/>
  <c r="CN353" i="17"/>
  <c r="CN349" i="17"/>
  <c r="CN298" i="17"/>
  <c r="CH297" i="17"/>
  <c r="CN292" i="17"/>
  <c r="CN273" i="17"/>
  <c r="CH265" i="17"/>
  <c r="CN259" i="17"/>
  <c r="CH243" i="17"/>
  <c r="CN237" i="17"/>
  <c r="CH333" i="17"/>
  <c r="CN318" i="17"/>
  <c r="CH317" i="17"/>
  <c r="CN309" i="17"/>
  <c r="CH308" i="17"/>
  <c r="CH291" i="17"/>
  <c r="CN279" i="17"/>
  <c r="CH278" i="17"/>
  <c r="CH272" i="17"/>
  <c r="CH258" i="17"/>
  <c r="CN252" i="17"/>
  <c r="CN410" i="17"/>
  <c r="CH408" i="17"/>
  <c r="CH357" i="17"/>
  <c r="CH304" i="17"/>
  <c r="CN286" i="17"/>
  <c r="CN267" i="17"/>
  <c r="CN415" i="17"/>
  <c r="CN380" i="17"/>
  <c r="CN371" i="17"/>
  <c r="CH341" i="17"/>
  <c r="CN338" i="17"/>
  <c r="CH337" i="17"/>
  <c r="CN330" i="17"/>
  <c r="CH326" i="17"/>
  <c r="CH298" i="17"/>
  <c r="CH285" i="17"/>
  <c r="CH266" i="17"/>
  <c r="CN391" i="17"/>
  <c r="CN377" i="17"/>
  <c r="CN350" i="17"/>
  <c r="CH349" i="17"/>
  <c r="CN334" i="17"/>
  <c r="CN310" i="17"/>
  <c r="CN305" i="17"/>
  <c r="CN293" i="17"/>
  <c r="CH292" i="17"/>
  <c r="CN280" i="17"/>
  <c r="CN274" i="17"/>
  <c r="CH273" i="17"/>
  <c r="CN443" i="17"/>
  <c r="CN404" i="17"/>
  <c r="CH388" i="17"/>
  <c r="CH374" i="17"/>
  <c r="CN368" i="17"/>
  <c r="CN358" i="17"/>
  <c r="CN346" i="17"/>
  <c r="CN342" i="17"/>
  <c r="CH318" i="17"/>
  <c r="CH309" i="17"/>
  <c r="CN287" i="17"/>
  <c r="CH279" i="17"/>
  <c r="CH406" i="17"/>
  <c r="CH404" i="17"/>
  <c r="CH368" i="17"/>
  <c r="CN362" i="17"/>
  <c r="CH354" i="17"/>
  <c r="CN351" i="17"/>
  <c r="CH350" i="17"/>
  <c r="CH310" i="17"/>
  <c r="CH293" i="17"/>
  <c r="CN288" i="17"/>
  <c r="CH280" i="17"/>
  <c r="CN275" i="17"/>
  <c r="CH274" i="17"/>
  <c r="CN296" i="17"/>
  <c r="CN291" i="17"/>
  <c r="CH276" i="17"/>
  <c r="CH271" i="17"/>
  <c r="CN214" i="17"/>
  <c r="CH213" i="17"/>
  <c r="CH193" i="17"/>
  <c r="CN187" i="17"/>
  <c r="CH171" i="17"/>
  <c r="CN165" i="17"/>
  <c r="CH149" i="17"/>
  <c r="CN143" i="17"/>
  <c r="CH127" i="17"/>
  <c r="CN121" i="17"/>
  <c r="CH105" i="17"/>
  <c r="CN99" i="17"/>
  <c r="CH286" i="17"/>
  <c r="CN266" i="17"/>
  <c r="CN253" i="17"/>
  <c r="CN242" i="17"/>
  <c r="CH234" i="17"/>
  <c r="CN231" i="17"/>
  <c r="CH226" i="17"/>
  <c r="CH222" i="17"/>
  <c r="CH205" i="17"/>
  <c r="CH186" i="17"/>
  <c r="CN180" i="17"/>
  <c r="CH164" i="17"/>
  <c r="CN158" i="17"/>
  <c r="CH142" i="17"/>
  <c r="CN136" i="17"/>
  <c r="CH120" i="17"/>
  <c r="CN114" i="17"/>
  <c r="CH98" i="17"/>
  <c r="CH330" i="17"/>
  <c r="CH314" i="17"/>
  <c r="CH256" i="17"/>
  <c r="CH249" i="17"/>
  <c r="CN246" i="17"/>
  <c r="CH238" i="17"/>
  <c r="CN223" i="17"/>
  <c r="CN210" i="17"/>
  <c r="CN206" i="17"/>
  <c r="CH201" i="17"/>
  <c r="CN195" i="17"/>
  <c r="CH179" i="17"/>
  <c r="CN173" i="17"/>
  <c r="CH157" i="17"/>
  <c r="CN151" i="17"/>
  <c r="CH135" i="17"/>
  <c r="CN129" i="17"/>
  <c r="CH113" i="17"/>
  <c r="CN107" i="17"/>
  <c r="CN303" i="17"/>
  <c r="CN281" i="17"/>
  <c r="CN260" i="17"/>
  <c r="CN227" i="17"/>
  <c r="CN202" i="17"/>
  <c r="CH194" i="17"/>
  <c r="CN188" i="17"/>
  <c r="CH172" i="17"/>
  <c r="CN166" i="17"/>
  <c r="CH150" i="17"/>
  <c r="CN144" i="17"/>
  <c r="CH128" i="17"/>
  <c r="CN122" i="17"/>
  <c r="CH106" i="17"/>
  <c r="CN100" i="17"/>
  <c r="CH296" i="17"/>
  <c r="CN284" i="17"/>
  <c r="CH263" i="17"/>
  <c r="CN235" i="17"/>
  <c r="CN215" i="17"/>
  <c r="CH214" i="17"/>
  <c r="CH187" i="17"/>
  <c r="CN181" i="17"/>
  <c r="CH165" i="17"/>
  <c r="CN159" i="17"/>
  <c r="CH143" i="17"/>
  <c r="CN137" i="17"/>
  <c r="CH121" i="17"/>
  <c r="CN115" i="17"/>
  <c r="CH99" i="17"/>
  <c r="CH401" i="17"/>
  <c r="CH303" i="17"/>
  <c r="CN272" i="17"/>
  <c r="CH253" i="17"/>
  <c r="CN250" i="17"/>
  <c r="CH242" i="17"/>
  <c r="CH231" i="17"/>
  <c r="CN207" i="17"/>
  <c r="CN196" i="17"/>
  <c r="CH301" i="17"/>
  <c r="CN257" i="17"/>
  <c r="CN239" i="17"/>
  <c r="CH223" i="17"/>
  <c r="CH206" i="17"/>
  <c r="CH195" i="17"/>
  <c r="CH394" i="17"/>
  <c r="CN327" i="17"/>
  <c r="CH289" i="17"/>
  <c r="CH284" i="17"/>
  <c r="CH260" i="17"/>
  <c r="CN243" i="17"/>
  <c r="CH227" i="17"/>
  <c r="CH380" i="17"/>
  <c r="CH235" i="17"/>
  <c r="CN232" i="17"/>
  <c r="CN228" i="17"/>
  <c r="CH215" i="17"/>
  <c r="CN197" i="17"/>
  <c r="CH181" i="17"/>
  <c r="CN422" i="17"/>
  <c r="CN294" i="17"/>
  <c r="CN264" i="17"/>
  <c r="CN254" i="17"/>
  <c r="CN251" i="17"/>
  <c r="CH250" i="17"/>
  <c r="CN247" i="17"/>
  <c r="CN236" i="17"/>
  <c r="CN224" i="17"/>
  <c r="CH219" i="17"/>
  <c r="CH211" i="17"/>
  <c r="CH207" i="17"/>
  <c r="CH196" i="17"/>
  <c r="CN190" i="17"/>
  <c r="CH277" i="17"/>
  <c r="CH257" i="17"/>
  <c r="CN216" i="17"/>
  <c r="CN208" i="17"/>
  <c r="CN203" i="17"/>
  <c r="CH338" i="17"/>
  <c r="CH322" i="17"/>
  <c r="CH299" i="17"/>
  <c r="CN297" i="17"/>
  <c r="CH282" i="17"/>
  <c r="CH267" i="17"/>
  <c r="CN244" i="17"/>
  <c r="CN229" i="17"/>
  <c r="CN198" i="17"/>
  <c r="CH361" i="17"/>
  <c r="CN331" i="17"/>
  <c r="CH270" i="17"/>
  <c r="CN261" i="17"/>
  <c r="CH251" i="17"/>
  <c r="CH236" i="17"/>
  <c r="CH228" i="17"/>
  <c r="CN220" i="17"/>
  <c r="CH197" i="17"/>
  <c r="CN191" i="17"/>
  <c r="CH424" i="17"/>
  <c r="CN290" i="17"/>
  <c r="CN285" i="17"/>
  <c r="CH264" i="17"/>
  <c r="CN258" i="17"/>
  <c r="CH190" i="17"/>
  <c r="CN184" i="17"/>
  <c r="CH168" i="17"/>
  <c r="CN162" i="17"/>
  <c r="CH146" i="17"/>
  <c r="CN140" i="17"/>
  <c r="CH124" i="17"/>
  <c r="CN118" i="17"/>
  <c r="CH102" i="17"/>
  <c r="CN96" i="17"/>
  <c r="CN302" i="17"/>
  <c r="CH244" i="17"/>
  <c r="CH216" i="17"/>
  <c r="CH208" i="17"/>
  <c r="CN199" i="17"/>
  <c r="CH183" i="17"/>
  <c r="CN177" i="17"/>
  <c r="CH161" i="17"/>
  <c r="CN155" i="17"/>
  <c r="CH139" i="17"/>
  <c r="CN133" i="17"/>
  <c r="CH117" i="17"/>
  <c r="CN111" i="17"/>
  <c r="CH233" i="17"/>
  <c r="CH229" i="17"/>
  <c r="CH198" i="17"/>
  <c r="CN192" i="17"/>
  <c r="CH176" i="17"/>
  <c r="CN170" i="17"/>
  <c r="CH154" i="17"/>
  <c r="CN148" i="17"/>
  <c r="CH132" i="17"/>
  <c r="CN126" i="17"/>
  <c r="CH110" i="17"/>
  <c r="CN104" i="17"/>
  <c r="CN283" i="17"/>
  <c r="CN278" i="17"/>
  <c r="CN265" i="17"/>
  <c r="CH255" i="17"/>
  <c r="CH248" i="17"/>
  <c r="CN245" i="17"/>
  <c r="CN230" i="17"/>
  <c r="CN225" i="17"/>
  <c r="CN221" i="17"/>
  <c r="CH220" i="17"/>
  <c r="CH212" i="17"/>
  <c r="CH191" i="17"/>
  <c r="CN185" i="17"/>
  <c r="CH169" i="17"/>
  <c r="CN163" i="17"/>
  <c r="CH147" i="17"/>
  <c r="CN141" i="17"/>
  <c r="CH125" i="17"/>
  <c r="CN119" i="17"/>
  <c r="CH103" i="17"/>
  <c r="CH295" i="17"/>
  <c r="CH290" i="17"/>
  <c r="CH237" i="17"/>
  <c r="CN217" i="17"/>
  <c r="CN209" i="17"/>
  <c r="CH204" i="17"/>
  <c r="CN200" i="17"/>
  <c r="CH184" i="17"/>
  <c r="CN178" i="17"/>
  <c r="CH162" i="17"/>
  <c r="CN156" i="17"/>
  <c r="CH140" i="17"/>
  <c r="CN134" i="17"/>
  <c r="CH118" i="17"/>
  <c r="CN112" i="17"/>
  <c r="CN319" i="17"/>
  <c r="CN271" i="17"/>
  <c r="CN268" i="17"/>
  <c r="CH252" i="17"/>
  <c r="CN213" i="17"/>
  <c r="CH199" i="17"/>
  <c r="CN193" i="17"/>
  <c r="CH177" i="17"/>
  <c r="CN171" i="17"/>
  <c r="CH155" i="17"/>
  <c r="CN149" i="17"/>
  <c r="CH133" i="17"/>
  <c r="CN127" i="17"/>
  <c r="CH111" i="17"/>
  <c r="CH428" i="17"/>
  <c r="CN300" i="17"/>
  <c r="CN222" i="17"/>
  <c r="CN205" i="17"/>
  <c r="CH192" i="17"/>
  <c r="CN186" i="17"/>
  <c r="CH170" i="17"/>
  <c r="CN164" i="17"/>
  <c r="CH148" i="17"/>
  <c r="CN142" i="17"/>
  <c r="CH126" i="17"/>
  <c r="CN120" i="17"/>
  <c r="CH104" i="17"/>
  <c r="CN175" i="17"/>
  <c r="CN167" i="17"/>
  <c r="CH159" i="17"/>
  <c r="CH112" i="17"/>
  <c r="CN110" i="17"/>
  <c r="CH85" i="17"/>
  <c r="CN79" i="17"/>
  <c r="CH63" i="17"/>
  <c r="CH49" i="17"/>
  <c r="CN43" i="17"/>
  <c r="CN28" i="17"/>
  <c r="CH18" i="17"/>
  <c r="CN52" i="17"/>
  <c r="CN30" i="17"/>
  <c r="CN172" i="17"/>
  <c r="CH107" i="17"/>
  <c r="CH101" i="17"/>
  <c r="CN98" i="17"/>
  <c r="CN94" i="17"/>
  <c r="CH78" i="17"/>
  <c r="CN72" i="17"/>
  <c r="CH42" i="17"/>
  <c r="CN36" i="17"/>
  <c r="CH27" i="17"/>
  <c r="CN20" i="17"/>
  <c r="CH72" i="17"/>
  <c r="CH180" i="17"/>
  <c r="CN131" i="17"/>
  <c r="CN123" i="17"/>
  <c r="CH115" i="17"/>
  <c r="CH93" i="17"/>
  <c r="CN87" i="17"/>
  <c r="CH71" i="17"/>
  <c r="CN65" i="17"/>
  <c r="CH57" i="17"/>
  <c r="CN51" i="17"/>
  <c r="CH35" i="17"/>
  <c r="CN29" i="17"/>
  <c r="CH19" i="17"/>
  <c r="CN88" i="17"/>
  <c r="CH36" i="17"/>
  <c r="CH20" i="17"/>
  <c r="CN22" i="17"/>
  <c r="CN13" i="17"/>
  <c r="CH185" i="17"/>
  <c r="CN152" i="17"/>
  <c r="CH141" i="17"/>
  <c r="CN128" i="17"/>
  <c r="CH86" i="17"/>
  <c r="CN80" i="17"/>
  <c r="CH64" i="17"/>
  <c r="CN58" i="17"/>
  <c r="CH50" i="17"/>
  <c r="CN44" i="17"/>
  <c r="CN66" i="17"/>
  <c r="CH175" i="17"/>
  <c r="CH167" i="17"/>
  <c r="CH136" i="17"/>
  <c r="CN102" i="17"/>
  <c r="CN95" i="17"/>
  <c r="CH79" i="17"/>
  <c r="CN73" i="17"/>
  <c r="CH43" i="17"/>
  <c r="CN37" i="17"/>
  <c r="CH28" i="17"/>
  <c r="CN21" i="17"/>
  <c r="CH29" i="17"/>
  <c r="CN201" i="17"/>
  <c r="CN183" i="17"/>
  <c r="CN160" i="17"/>
  <c r="CN157" i="17"/>
  <c r="CN139" i="17"/>
  <c r="CN108" i="17"/>
  <c r="CH94" i="17"/>
  <c r="CH131" i="17"/>
  <c r="CH123" i="17"/>
  <c r="CN105" i="17"/>
  <c r="CH87" i="17"/>
  <c r="CN81" i="17"/>
  <c r="CH65" i="17"/>
  <c r="CN59" i="17"/>
  <c r="CH51" i="17"/>
  <c r="CN45" i="17"/>
  <c r="CN15" i="17"/>
  <c r="CH152" i="17"/>
  <c r="CN147" i="17"/>
  <c r="CH144" i="17"/>
  <c r="CN116" i="17"/>
  <c r="CN113" i="17"/>
  <c r="CH80" i="17"/>
  <c r="CN74" i="17"/>
  <c r="CH58" i="17"/>
  <c r="CH44" i="17"/>
  <c r="CN38" i="17"/>
  <c r="CH230" i="17"/>
  <c r="CH221" i="17"/>
  <c r="CH178" i="17"/>
  <c r="CN176" i="17"/>
  <c r="CH95" i="17"/>
  <c r="CN89" i="17"/>
  <c r="CH73" i="17"/>
  <c r="CN67" i="17"/>
  <c r="CN53" i="17"/>
  <c r="CH37" i="17"/>
  <c r="CN31" i="17"/>
  <c r="CN23" i="17"/>
  <c r="CH21" i="17"/>
  <c r="CH173" i="17"/>
  <c r="CN168" i="17"/>
  <c r="CH160" i="17"/>
  <c r="CH108" i="17"/>
  <c r="CH88" i="17"/>
  <c r="CN82" i="17"/>
  <c r="CH66" i="17"/>
  <c r="CN60" i="17"/>
  <c r="CH52" i="17"/>
  <c r="CN46" i="17"/>
  <c r="CH30" i="17"/>
  <c r="CN194" i="17"/>
  <c r="CH134" i="17"/>
  <c r="CN132" i="17"/>
  <c r="CH81" i="17"/>
  <c r="CN75" i="17"/>
  <c r="CH59" i="17"/>
  <c r="CH45" i="17"/>
  <c r="CN39" i="17"/>
  <c r="CN24" i="17"/>
  <c r="CN14" i="17"/>
  <c r="CH241" i="17"/>
  <c r="CH188" i="17"/>
  <c r="CH129" i="17"/>
  <c r="CN124" i="17"/>
  <c r="CH116" i="17"/>
  <c r="CN103" i="17"/>
  <c r="CN90" i="17"/>
  <c r="CH74" i="17"/>
  <c r="CN68" i="17"/>
  <c r="CN54" i="17"/>
  <c r="CH38" i="17"/>
  <c r="CN32" i="17"/>
  <c r="CH22" i="17"/>
  <c r="CN12" i="17"/>
  <c r="CN153" i="17"/>
  <c r="CN145" i="17"/>
  <c r="CH137" i="17"/>
  <c r="CH96" i="17"/>
  <c r="CH89" i="17"/>
  <c r="CN83" i="17"/>
  <c r="CH67" i="17"/>
  <c r="CN61" i="17"/>
  <c r="CH53" i="17"/>
  <c r="CN47" i="17"/>
  <c r="CH31" i="17"/>
  <c r="CH23" i="17"/>
  <c r="CH259" i="17"/>
  <c r="CN174" i="17"/>
  <c r="CH163" i="17"/>
  <c r="CN150" i="17"/>
  <c r="CH82" i="17"/>
  <c r="CN76" i="17"/>
  <c r="CH60" i="17"/>
  <c r="CH46" i="17"/>
  <c r="CN40" i="17"/>
  <c r="CN25" i="17"/>
  <c r="CH12" i="17"/>
  <c r="CH15" i="17"/>
  <c r="CH13" i="17"/>
  <c r="CN154" i="17"/>
  <c r="CH77" i="17"/>
  <c r="CN71" i="17"/>
  <c r="CH158" i="17"/>
  <c r="CN109" i="17"/>
  <c r="CN91" i="17"/>
  <c r="CH75" i="17"/>
  <c r="CN69" i="17"/>
  <c r="CN55" i="17"/>
  <c r="CH39" i="17"/>
  <c r="CN33" i="17"/>
  <c r="CH24" i="17"/>
  <c r="CN16" i="17"/>
  <c r="CH14" i="17"/>
  <c r="CN179" i="17"/>
  <c r="CN161" i="17"/>
  <c r="CN130" i="17"/>
  <c r="CH119" i="17"/>
  <c r="CN106" i="17"/>
  <c r="CH100" i="17"/>
  <c r="CN97" i="17"/>
  <c r="CH90" i="17"/>
  <c r="CN84" i="17"/>
  <c r="CH68" i="17"/>
  <c r="CN62" i="17"/>
  <c r="CH54" i="17"/>
  <c r="CN48" i="17"/>
  <c r="CH32" i="17"/>
  <c r="CH153" i="17"/>
  <c r="CH145" i="17"/>
  <c r="CH114" i="17"/>
  <c r="CH83" i="17"/>
  <c r="CN77" i="17"/>
  <c r="CH61" i="17"/>
  <c r="CH47" i="17"/>
  <c r="CN41" i="17"/>
  <c r="CN26" i="17"/>
  <c r="CN17" i="17"/>
  <c r="CH41" i="17"/>
  <c r="CN35" i="17"/>
  <c r="CH245" i="17"/>
  <c r="CN238" i="17"/>
  <c r="CN182" i="17"/>
  <c r="CH174" i="17"/>
  <c r="CN169" i="17"/>
  <c r="CH166" i="17"/>
  <c r="CN138" i="17"/>
  <c r="CN135" i="17"/>
  <c r="CN117" i="17"/>
  <c r="CN92" i="17"/>
  <c r="CH76" i="17"/>
  <c r="CN70" i="17"/>
  <c r="CN56" i="17"/>
  <c r="CH40" i="17"/>
  <c r="CN34" i="17"/>
  <c r="CH25" i="17"/>
  <c r="CH16" i="17"/>
  <c r="CH209" i="17"/>
  <c r="CH200" i="17"/>
  <c r="CH109" i="17"/>
  <c r="CH91" i="17"/>
  <c r="CN85" i="17"/>
  <c r="CH69" i="17"/>
  <c r="CN63" i="17"/>
  <c r="CH55" i="17"/>
  <c r="CN49" i="17"/>
  <c r="CH33" i="17"/>
  <c r="CN18" i="17"/>
  <c r="CH182" i="17"/>
  <c r="CN249" i="17"/>
  <c r="CN189" i="17"/>
  <c r="CH130" i="17"/>
  <c r="CN125" i="17"/>
  <c r="CH122" i="17"/>
  <c r="CN101" i="17"/>
  <c r="CH97" i="17"/>
  <c r="CH84" i="17"/>
  <c r="CN78" i="17"/>
  <c r="CH62" i="17"/>
  <c r="CH48" i="17"/>
  <c r="CN42" i="17"/>
  <c r="CN27" i="17"/>
  <c r="CH156" i="17"/>
  <c r="CN93" i="17"/>
  <c r="CH138" i="17"/>
  <c r="CN57" i="17"/>
  <c r="CN64" i="17"/>
  <c r="CH92" i="17"/>
  <c r="CN50" i="17"/>
  <c r="CH34" i="17"/>
  <c r="CH151" i="17"/>
  <c r="CH189" i="17"/>
  <c r="CN146" i="17"/>
  <c r="CH26" i="17"/>
  <c r="CN19" i="17"/>
  <c r="CH17" i="17"/>
  <c r="CH70" i="17"/>
  <c r="CH56" i="17"/>
  <c r="CN86" i="17"/>
  <c r="CI506" i="17"/>
  <c r="CE505" i="17"/>
  <c r="CA504" i="17"/>
  <c r="CO500" i="17"/>
  <c r="CI484" i="17"/>
  <c r="CE483" i="17"/>
  <c r="CA482" i="17"/>
  <c r="CO478" i="17"/>
  <c r="CI462" i="17"/>
  <c r="CE461" i="17"/>
  <c r="CA460" i="17"/>
  <c r="CO456" i="17"/>
  <c r="CI440" i="17"/>
  <c r="CE439" i="17"/>
  <c r="CA438" i="17"/>
  <c r="CO434" i="17"/>
  <c r="CI418" i="17"/>
  <c r="CE417" i="17"/>
  <c r="CA416" i="17"/>
  <c r="CO412" i="17"/>
  <c r="CI499" i="17"/>
  <c r="CE498" i="17"/>
  <c r="CA497" i="17"/>
  <c r="CO493" i="17"/>
  <c r="CI477" i="17"/>
  <c r="CE476" i="17"/>
  <c r="CA475" i="17"/>
  <c r="CO471" i="17"/>
  <c r="CI455" i="17"/>
  <c r="CE454" i="17"/>
  <c r="CA453" i="17"/>
  <c r="CO449" i="17"/>
  <c r="CI433" i="17"/>
  <c r="CE432" i="17"/>
  <c r="CA431" i="17"/>
  <c r="CO427" i="17"/>
  <c r="CI411" i="17"/>
  <c r="CE410" i="17"/>
  <c r="CA409" i="17"/>
  <c r="CO401" i="17"/>
  <c r="CI385" i="17"/>
  <c r="CE384" i="17"/>
  <c r="CA383" i="17"/>
  <c r="CO379" i="17"/>
  <c r="CO508" i="17"/>
  <c r="CI492" i="17"/>
  <c r="CE491" i="17"/>
  <c r="CA490" i="17"/>
  <c r="CO486" i="17"/>
  <c r="CI470" i="17"/>
  <c r="CE469" i="17"/>
  <c r="CA468" i="17"/>
  <c r="CO464" i="17"/>
  <c r="CI448" i="17"/>
  <c r="CE447" i="17"/>
  <c r="CA446" i="17"/>
  <c r="CO442" i="17"/>
  <c r="CI426" i="17"/>
  <c r="CE425" i="17"/>
  <c r="CA424" i="17"/>
  <c r="CO420" i="17"/>
  <c r="CI400" i="17"/>
  <c r="CE399" i="17"/>
  <c r="CA398" i="17"/>
  <c r="CO394" i="17"/>
  <c r="CI378" i="17"/>
  <c r="CE377" i="17"/>
  <c r="CA376" i="17"/>
  <c r="CO372" i="17"/>
  <c r="CE506" i="17"/>
  <c r="CA505" i="17"/>
  <c r="CO501" i="17"/>
  <c r="CI485" i="17"/>
  <c r="CE484" i="17"/>
  <c r="CA483" i="17"/>
  <c r="CO479" i="17"/>
  <c r="CI463" i="17"/>
  <c r="CE462" i="17"/>
  <c r="CA461" i="17"/>
  <c r="CO457" i="17"/>
  <c r="CI441" i="17"/>
  <c r="CE440" i="17"/>
  <c r="CA439" i="17"/>
  <c r="CO435" i="17"/>
  <c r="CI419" i="17"/>
  <c r="CE418" i="17"/>
  <c r="CA417" i="17"/>
  <c r="CO413" i="17"/>
  <c r="CI393" i="17"/>
  <c r="CE392" i="17"/>
  <c r="CA391" i="17"/>
  <c r="CO387" i="17"/>
  <c r="CI371" i="17"/>
  <c r="CE370" i="17"/>
  <c r="CI500" i="17"/>
  <c r="CE499" i="17"/>
  <c r="CA498" i="17"/>
  <c r="CO494" i="17"/>
  <c r="CI478" i="17"/>
  <c r="CE477" i="17"/>
  <c r="CA476" i="17"/>
  <c r="CO472" i="17"/>
  <c r="CI456" i="17"/>
  <c r="CE455" i="17"/>
  <c r="CA454" i="17"/>
  <c r="CO450" i="17"/>
  <c r="CI434" i="17"/>
  <c r="CE433" i="17"/>
  <c r="CA432" i="17"/>
  <c r="CO428" i="17"/>
  <c r="CI412" i="17"/>
  <c r="CE411" i="17"/>
  <c r="CA410" i="17"/>
  <c r="CO406" i="17"/>
  <c r="CO402" i="17"/>
  <c r="CI386" i="17"/>
  <c r="CE385" i="17"/>
  <c r="CA384" i="17"/>
  <c r="CO380" i="17"/>
  <c r="CI364" i="17"/>
  <c r="CE363" i="17"/>
  <c r="CO509" i="17"/>
  <c r="CI493" i="17"/>
  <c r="CI508" i="17"/>
  <c r="CA506" i="17"/>
  <c r="CO502" i="17"/>
  <c r="CI486" i="17"/>
  <c r="CO510" i="17"/>
  <c r="CI494" i="17"/>
  <c r="CE493" i="17"/>
  <c r="CI509" i="17"/>
  <c r="CE508" i="17"/>
  <c r="CO503" i="17"/>
  <c r="CI502" i="17"/>
  <c r="CE501" i="17"/>
  <c r="CA500" i="17"/>
  <c r="CI495" i="17"/>
  <c r="CE494" i="17"/>
  <c r="CI510" i="17"/>
  <c r="CE509" i="17"/>
  <c r="CA508" i="17"/>
  <c r="CO504" i="17"/>
  <c r="CI503" i="17"/>
  <c r="CE502" i="17"/>
  <c r="CA501" i="17"/>
  <c r="CO497" i="17"/>
  <c r="CI481" i="17"/>
  <c r="CE480" i="17"/>
  <c r="CA479" i="17"/>
  <c r="CO475" i="17"/>
  <c r="CI459" i="17"/>
  <c r="CE458" i="17"/>
  <c r="CA457" i="17"/>
  <c r="CO453" i="17"/>
  <c r="CI437" i="17"/>
  <c r="CE436" i="17"/>
  <c r="CA435" i="17"/>
  <c r="CO431" i="17"/>
  <c r="CI415" i="17"/>
  <c r="CE414" i="17"/>
  <c r="CA413" i="17"/>
  <c r="CO409" i="17"/>
  <c r="CI496" i="17"/>
  <c r="CE495" i="17"/>
  <c r="CA494" i="17"/>
  <c r="CO490" i="17"/>
  <c r="CI474" i="17"/>
  <c r="CE473" i="17"/>
  <c r="CA472" i="17"/>
  <c r="CO468" i="17"/>
  <c r="CI452" i="17"/>
  <c r="CE451" i="17"/>
  <c r="CA450" i="17"/>
  <c r="CO446" i="17"/>
  <c r="CI430" i="17"/>
  <c r="CE429" i="17"/>
  <c r="CA428" i="17"/>
  <c r="CO424" i="17"/>
  <c r="CI408" i="17"/>
  <c r="CE407" i="17"/>
  <c r="CA406" i="17"/>
  <c r="CI404" i="17"/>
  <c r="CE403" i="17"/>
  <c r="CA402" i="17"/>
  <c r="CO398" i="17"/>
  <c r="CI382" i="17"/>
  <c r="CE381" i="17"/>
  <c r="CA380" i="17"/>
  <c r="CO376" i="17"/>
  <c r="CI360" i="17"/>
  <c r="CE359" i="17"/>
  <c r="CA358" i="17"/>
  <c r="CO354" i="17"/>
  <c r="CI338" i="17"/>
  <c r="CE337" i="17"/>
  <c r="CA336" i="17"/>
  <c r="CO332" i="17"/>
  <c r="CE510" i="17"/>
  <c r="CI504" i="17"/>
  <c r="CE503" i="17"/>
  <c r="CA502" i="17"/>
  <c r="CA510" i="17"/>
  <c r="CO506" i="17"/>
  <c r="CI490" i="17"/>
  <c r="CE489" i="17"/>
  <c r="CA488" i="17"/>
  <c r="CO484" i="17"/>
  <c r="CI468" i="17"/>
  <c r="CE467" i="17"/>
  <c r="CA466" i="17"/>
  <c r="CO462" i="17"/>
  <c r="CI446" i="17"/>
  <c r="CE445" i="17"/>
  <c r="CA444" i="17"/>
  <c r="CO440" i="17"/>
  <c r="CI424" i="17"/>
  <c r="CE423" i="17"/>
  <c r="CA422" i="17"/>
  <c r="CO418" i="17"/>
  <c r="CI398" i="17"/>
  <c r="CE397" i="17"/>
  <c r="CA396" i="17"/>
  <c r="CO392" i="17"/>
  <c r="CI498" i="17"/>
  <c r="CE497" i="17"/>
  <c r="CA496" i="17"/>
  <c r="CO492" i="17"/>
  <c r="CI476" i="17"/>
  <c r="CE475" i="17"/>
  <c r="CA474" i="17"/>
  <c r="CO470" i="17"/>
  <c r="CI454" i="17"/>
  <c r="CE453" i="17"/>
  <c r="CA452" i="17"/>
  <c r="CO448" i="17"/>
  <c r="CI432" i="17"/>
  <c r="CE431" i="17"/>
  <c r="CA430" i="17"/>
  <c r="CO426" i="17"/>
  <c r="CI410" i="17"/>
  <c r="CE409" i="17"/>
  <c r="CA408" i="17"/>
  <c r="CA404" i="17"/>
  <c r="CO400" i="17"/>
  <c r="CI384" i="17"/>
  <c r="CE383" i="17"/>
  <c r="CA382" i="17"/>
  <c r="CO378" i="17"/>
  <c r="CI362" i="17"/>
  <c r="CE361" i="17"/>
  <c r="CA360" i="17"/>
  <c r="CO356" i="17"/>
  <c r="CI491" i="17"/>
  <c r="CE490" i="17"/>
  <c r="CA489" i="17"/>
  <c r="CO485" i="17"/>
  <c r="CI469" i="17"/>
  <c r="CE468" i="17"/>
  <c r="CA467" i="17"/>
  <c r="CO463" i="17"/>
  <c r="CI447" i="17"/>
  <c r="CE482" i="17"/>
  <c r="CI479" i="17"/>
  <c r="CA470" i="17"/>
  <c r="CA458" i="17"/>
  <c r="CI444" i="17"/>
  <c r="CO441" i="17"/>
  <c r="CI438" i="17"/>
  <c r="CA434" i="17"/>
  <c r="CO432" i="17"/>
  <c r="CO423" i="17"/>
  <c r="CE416" i="17"/>
  <c r="CE398" i="17"/>
  <c r="CA394" i="17"/>
  <c r="CO388" i="17"/>
  <c r="CE380" i="17"/>
  <c r="CA372" i="17"/>
  <c r="CA367" i="17"/>
  <c r="CO364" i="17"/>
  <c r="CA357" i="17"/>
  <c r="CE352" i="17"/>
  <c r="CE339" i="17"/>
  <c r="CO335" i="17"/>
  <c r="CA332" i="17"/>
  <c r="CI320" i="17"/>
  <c r="CE319" i="17"/>
  <c r="CA318" i="17"/>
  <c r="CO314" i="17"/>
  <c r="CI298" i="17"/>
  <c r="CE297" i="17"/>
  <c r="CA296" i="17"/>
  <c r="CO292" i="17"/>
  <c r="CI276" i="17"/>
  <c r="CE275" i="17"/>
  <c r="CA274" i="17"/>
  <c r="CO270" i="17"/>
  <c r="CA464" i="17"/>
  <c r="CI450" i="17"/>
  <c r="CA447" i="17"/>
  <c r="CE444" i="17"/>
  <c r="CE419" i="17"/>
  <c r="CI413" i="17"/>
  <c r="CI407" i="17"/>
  <c r="CE401" i="17"/>
  <c r="CI395" i="17"/>
  <c r="CE391" i="17"/>
  <c r="CE387" i="17"/>
  <c r="CI377" i="17"/>
  <c r="CI373" i="17"/>
  <c r="CE368" i="17"/>
  <c r="CE358" i="17"/>
  <c r="CI353" i="17"/>
  <c r="CA345" i="17"/>
  <c r="CO341" i="17"/>
  <c r="CI340" i="17"/>
  <c r="CI334" i="17"/>
  <c r="CE333" i="17"/>
  <c r="CI313" i="17"/>
  <c r="CE312" i="17"/>
  <c r="CA311" i="17"/>
  <c r="CO307" i="17"/>
  <c r="CE504" i="17"/>
  <c r="CE500" i="17"/>
  <c r="CO498" i="17"/>
  <c r="CA495" i="17"/>
  <c r="CO491" i="17"/>
  <c r="CI488" i="17"/>
  <c r="CE485" i="17"/>
  <c r="CA473" i="17"/>
  <c r="CO445" i="17"/>
  <c r="CE438" i="17"/>
  <c r="CO408" i="17"/>
  <c r="CO374" i="17"/>
  <c r="CI359" i="17"/>
  <c r="CO348" i="17"/>
  <c r="CE346" i="17"/>
  <c r="CO329" i="17"/>
  <c r="CI328" i="17"/>
  <c r="CE327" i="17"/>
  <c r="CA326" i="17"/>
  <c r="CO322" i="17"/>
  <c r="CI306" i="17"/>
  <c r="CE305" i="17"/>
  <c r="CO496" i="17"/>
  <c r="CA493" i="17"/>
  <c r="CE488" i="17"/>
  <c r="CO480" i="17"/>
  <c r="CE479" i="17"/>
  <c r="CI465" i="17"/>
  <c r="CE459" i="17"/>
  <c r="CE441" i="17"/>
  <c r="CI435" i="17"/>
  <c r="CI429" i="17"/>
  <c r="CI423" i="17"/>
  <c r="CO417" i="17"/>
  <c r="CI381" i="17"/>
  <c r="CI369" i="17"/>
  <c r="CO360" i="17"/>
  <c r="CA352" i="17"/>
  <c r="CI347" i="17"/>
  <c r="CA339" i="17"/>
  <c r="CI321" i="17"/>
  <c r="CE320" i="17"/>
  <c r="CA319" i="17"/>
  <c r="CO315" i="17"/>
  <c r="CO483" i="17"/>
  <c r="CI471" i="17"/>
  <c r="CE456" i="17"/>
  <c r="CO451" i="17"/>
  <c r="CE450" i="17"/>
  <c r="CO430" i="17"/>
  <c r="CE426" i="17"/>
  <c r="CA419" i="17"/>
  <c r="CO414" i="17"/>
  <c r="CE413" i="17"/>
  <c r="CA401" i="17"/>
  <c r="CO399" i="17"/>
  <c r="CO396" i="17"/>
  <c r="CE395" i="17"/>
  <c r="CI388" i="17"/>
  <c r="CA387" i="17"/>
  <c r="CO382" i="17"/>
  <c r="CA377" i="17"/>
  <c r="CE373" i="17"/>
  <c r="CO370" i="17"/>
  <c r="CA368" i="17"/>
  <c r="CA363" i="17"/>
  <c r="CE353" i="17"/>
  <c r="CO342" i="17"/>
  <c r="CE340" i="17"/>
  <c r="CO336" i="17"/>
  <c r="CI335" i="17"/>
  <c r="CE334" i="17"/>
  <c r="CA333" i="17"/>
  <c r="CI314" i="17"/>
  <c r="CA485" i="17"/>
  <c r="CE474" i="17"/>
  <c r="CA459" i="17"/>
  <c r="CI445" i="17"/>
  <c r="CO439" i="17"/>
  <c r="CA491" i="17"/>
  <c r="CO489" i="17"/>
  <c r="CO477" i="17"/>
  <c r="CO466" i="17"/>
  <c r="CE465" i="17"/>
  <c r="CA462" i="17"/>
  <c r="CO460" i="17"/>
  <c r="CO454" i="17"/>
  <c r="CA441" i="17"/>
  <c r="CO436" i="17"/>
  <c r="CE435" i="17"/>
  <c r="CI480" i="17"/>
  <c r="CE471" i="17"/>
  <c r="CA456" i="17"/>
  <c r="CE448" i="17"/>
  <c r="CI442" i="17"/>
  <c r="CA429" i="17"/>
  <c r="CA426" i="17"/>
  <c r="CA423" i="17"/>
  <c r="CI417" i="17"/>
  <c r="CE496" i="17"/>
  <c r="CI483" i="17"/>
  <c r="CA465" i="17"/>
  <c r="CI460" i="17"/>
  <c r="CI451" i="17"/>
  <c r="CE420" i="17"/>
  <c r="CI414" i="17"/>
  <c r="CI489" i="17"/>
  <c r="CO469" i="17"/>
  <c r="CO452" i="17"/>
  <c r="CA445" i="17"/>
  <c r="CI439" i="17"/>
  <c r="CO433" i="17"/>
  <c r="CO505" i="17"/>
  <c r="CE486" i="17"/>
  <c r="CO481" i="17"/>
  <c r="CA477" i="17"/>
  <c r="CI475" i="17"/>
  <c r="CA471" i="17"/>
  <c r="CI466" i="17"/>
  <c r="CE460" i="17"/>
  <c r="CI457" i="17"/>
  <c r="CA448" i="17"/>
  <c r="CE442" i="17"/>
  <c r="CI436" i="17"/>
  <c r="CE466" i="17"/>
  <c r="CE492" i="17"/>
  <c r="CA480" i="17"/>
  <c r="CE463" i="17"/>
  <c r="CA451" i="17"/>
  <c r="CI505" i="17"/>
  <c r="CI501" i="17"/>
  <c r="CO499" i="17"/>
  <c r="CO487" i="17"/>
  <c r="CA486" i="17"/>
  <c r="CI472" i="17"/>
  <c r="CA469" i="17"/>
  <c r="CO467" i="17"/>
  <c r="CO458" i="17"/>
  <c r="CE457" i="17"/>
  <c r="CA442" i="17"/>
  <c r="CO437" i="17"/>
  <c r="CE427" i="17"/>
  <c r="CI421" i="17"/>
  <c r="CA414" i="17"/>
  <c r="CI409" i="17"/>
  <c r="CI403" i="17"/>
  <c r="CI397" i="17"/>
  <c r="CE393" i="17"/>
  <c r="CO461" i="17"/>
  <c r="CI449" i="17"/>
  <c r="CE446" i="17"/>
  <c r="CA433" i="17"/>
  <c r="CO404" i="17"/>
  <c r="CE400" i="17"/>
  <c r="CI390" i="17"/>
  <c r="CA503" i="17"/>
  <c r="CI497" i="17"/>
  <c r="CA492" i="17"/>
  <c r="CE481" i="17"/>
  <c r="CA463" i="17"/>
  <c r="CE452" i="17"/>
  <c r="CI443" i="17"/>
  <c r="CA436" i="17"/>
  <c r="CI431" i="17"/>
  <c r="CA509" i="17"/>
  <c r="CA499" i="17"/>
  <c r="CI487" i="17"/>
  <c r="CE478" i="17"/>
  <c r="CO473" i="17"/>
  <c r="CE472" i="17"/>
  <c r="CI467" i="17"/>
  <c r="CO455" i="17"/>
  <c r="CA427" i="17"/>
  <c r="CO425" i="17"/>
  <c r="CO422" i="17"/>
  <c r="CE421" i="17"/>
  <c r="CA481" i="17"/>
  <c r="CI464" i="17"/>
  <c r="CI458" i="17"/>
  <c r="CE449" i="17"/>
  <c r="CO495" i="17"/>
  <c r="CA484" i="17"/>
  <c r="CO482" i="17"/>
  <c r="CO476" i="17"/>
  <c r="CI461" i="17"/>
  <c r="CO444" i="17"/>
  <c r="CE443" i="17"/>
  <c r="CE437" i="17"/>
  <c r="CA487" i="17"/>
  <c r="CO474" i="17"/>
  <c r="CO465" i="17"/>
  <c r="CI422" i="17"/>
  <c r="CA399" i="17"/>
  <c r="CO397" i="17"/>
  <c r="CE394" i="17"/>
  <c r="CA374" i="17"/>
  <c r="CE354" i="17"/>
  <c r="CA349" i="17"/>
  <c r="CA346" i="17"/>
  <c r="CO343" i="17"/>
  <c r="CO339" i="17"/>
  <c r="CA334" i="17"/>
  <c r="CI327" i="17"/>
  <c r="CO306" i="17"/>
  <c r="CE299" i="17"/>
  <c r="CO295" i="17"/>
  <c r="CA292" i="17"/>
  <c r="CO282" i="17"/>
  <c r="CA273" i="17"/>
  <c r="CI268" i="17"/>
  <c r="CI261" i="17"/>
  <c r="CE260" i="17"/>
  <c r="CA259" i="17"/>
  <c r="CO255" i="17"/>
  <c r="CI239" i="17"/>
  <c r="CE238" i="17"/>
  <c r="CA237" i="17"/>
  <c r="CO233" i="17"/>
  <c r="CI217" i="17"/>
  <c r="CE216" i="17"/>
  <c r="CA215" i="17"/>
  <c r="CO211" i="17"/>
  <c r="CE470" i="17"/>
  <c r="CE434" i="17"/>
  <c r="CE422" i="17"/>
  <c r="CO411" i="17"/>
  <c r="CE406" i="17"/>
  <c r="CE404" i="17"/>
  <c r="CO389" i="17"/>
  <c r="CA388" i="17"/>
  <c r="CI372" i="17"/>
  <c r="CA371" i="17"/>
  <c r="CO355" i="17"/>
  <c r="CE350" i="17"/>
  <c r="CI331" i="17"/>
  <c r="CI319" i="17"/>
  <c r="CE310" i="17"/>
  <c r="CA309" i="17"/>
  <c r="CA305" i="17"/>
  <c r="CO301" i="17"/>
  <c r="CI300" i="17"/>
  <c r="CI294" i="17"/>
  <c r="CE293" i="17"/>
  <c r="CI281" i="17"/>
  <c r="CE280" i="17"/>
  <c r="CA279" i="17"/>
  <c r="CE274" i="17"/>
  <c r="CI254" i="17"/>
  <c r="CE253" i="17"/>
  <c r="CA252" i="17"/>
  <c r="CO248" i="17"/>
  <c r="CI232" i="17"/>
  <c r="CE231" i="17"/>
  <c r="CA230" i="17"/>
  <c r="CO226" i="17"/>
  <c r="CI210" i="17"/>
  <c r="CE209" i="17"/>
  <c r="CA208" i="17"/>
  <c r="CO204" i="17"/>
  <c r="CO438" i="17"/>
  <c r="CI420" i="17"/>
  <c r="CO416" i="17"/>
  <c r="CI365" i="17"/>
  <c r="CA361" i="17"/>
  <c r="CI351" i="17"/>
  <c r="CO347" i="17"/>
  <c r="CE342" i="17"/>
  <c r="CA338" i="17"/>
  <c r="CA330" i="17"/>
  <c r="CA327" i="17"/>
  <c r="CA322" i="17"/>
  <c r="CA314" i="17"/>
  <c r="CO289" i="17"/>
  <c r="CI288" i="17"/>
  <c r="CE287" i="17"/>
  <c r="CA286" i="17"/>
  <c r="CO276" i="17"/>
  <c r="CI275" i="17"/>
  <c r="CE268" i="17"/>
  <c r="CA267" i="17"/>
  <c r="CO263" i="17"/>
  <c r="CI247" i="17"/>
  <c r="CE246" i="17"/>
  <c r="CA245" i="17"/>
  <c r="CO241" i="17"/>
  <c r="CI225" i="17"/>
  <c r="CE224" i="17"/>
  <c r="CA223" i="17"/>
  <c r="CO219" i="17"/>
  <c r="CI203" i="17"/>
  <c r="CE202" i="17"/>
  <c r="CE386" i="17"/>
  <c r="CO381" i="17"/>
  <c r="CI375" i="17"/>
  <c r="CO369" i="17"/>
  <c r="CO366" i="17"/>
  <c r="CO359" i="17"/>
  <c r="CA354" i="17"/>
  <c r="CO344" i="17"/>
  <c r="CI339" i="17"/>
  <c r="CO328" i="17"/>
  <c r="CO324" i="17"/>
  <c r="CI323" i="17"/>
  <c r="CI315" i="17"/>
  <c r="CI311" i="17"/>
  <c r="CA299" i="17"/>
  <c r="CI269" i="17"/>
  <c r="CI262" i="17"/>
  <c r="CE261" i="17"/>
  <c r="CA260" i="17"/>
  <c r="CO256" i="17"/>
  <c r="CI240" i="17"/>
  <c r="CE239" i="17"/>
  <c r="CA238" i="17"/>
  <c r="CO234" i="17"/>
  <c r="CI218" i="17"/>
  <c r="CE217" i="17"/>
  <c r="CA216" i="17"/>
  <c r="CO212" i="17"/>
  <c r="CA449" i="17"/>
  <c r="CI416" i="17"/>
  <c r="CI402" i="17"/>
  <c r="CI392" i="17"/>
  <c r="CE378" i="17"/>
  <c r="CE372" i="17"/>
  <c r="CE362" i="17"/>
  <c r="CA350" i="17"/>
  <c r="CI343" i="17"/>
  <c r="CE335" i="17"/>
  <c r="CE331" i="17"/>
  <c r="CO320" i="17"/>
  <c r="CA310" i="17"/>
  <c r="CE306" i="17"/>
  <c r="CO302" i="17"/>
  <c r="CE300" i="17"/>
  <c r="CO296" i="17"/>
  <c r="CI295" i="17"/>
  <c r="CE294" i="17"/>
  <c r="CA293" i="17"/>
  <c r="CO283" i="17"/>
  <c r="CI282" i="17"/>
  <c r="CE281" i="17"/>
  <c r="CA280" i="17"/>
  <c r="CI255" i="17"/>
  <c r="CE254" i="17"/>
  <c r="CA253" i="17"/>
  <c r="CO249" i="17"/>
  <c r="CI233" i="17"/>
  <c r="CE232" i="17"/>
  <c r="CA231" i="17"/>
  <c r="CO227" i="17"/>
  <c r="CI211" i="17"/>
  <c r="CE210" i="17"/>
  <c r="CA209" i="17"/>
  <c r="CO205" i="17"/>
  <c r="CO488" i="17"/>
  <c r="CA420" i="17"/>
  <c r="CA418" i="17"/>
  <c r="CA397" i="17"/>
  <c r="CO395" i="17"/>
  <c r="CI389" i="17"/>
  <c r="CO384" i="17"/>
  <c r="CE369" i="17"/>
  <c r="CE365" i="17"/>
  <c r="CI355" i="17"/>
  <c r="CO352" i="17"/>
  <c r="CE351" i="17"/>
  <c r="CE347" i="17"/>
  <c r="CA342" i="17"/>
  <c r="CI332" i="17"/>
  <c r="CO316" i="17"/>
  <c r="CO312" i="17"/>
  <c r="CA411" i="17"/>
  <c r="CO407" i="17"/>
  <c r="CA386" i="17"/>
  <c r="CE375" i="17"/>
  <c r="CE328" i="17"/>
  <c r="CO325" i="17"/>
  <c r="CE323" i="17"/>
  <c r="CE315" i="17"/>
  <c r="CE311" i="17"/>
  <c r="CA440" i="17"/>
  <c r="CO429" i="17"/>
  <c r="CE402" i="17"/>
  <c r="CA392" i="17"/>
  <c r="CE389" i="17"/>
  <c r="CA378" i="17"/>
  <c r="CI366" i="17"/>
  <c r="CA362" i="17"/>
  <c r="CA351" i="17"/>
  <c r="CI344" i="17"/>
  <c r="CE343" i="17"/>
  <c r="CO340" i="17"/>
  <c r="CA335" i="17"/>
  <c r="CA331" i="17"/>
  <c r="CI324" i="17"/>
  <c r="CI307" i="17"/>
  <c r="CA306" i="17"/>
  <c r="CO303" i="17"/>
  <c r="CI453" i="17"/>
  <c r="CO390" i="17"/>
  <c r="CA381" i="17"/>
  <c r="CA375" i="17"/>
  <c r="CO373" i="17"/>
  <c r="CA369" i="17"/>
  <c r="CA365" i="17"/>
  <c r="CO363" i="17"/>
  <c r="CA359" i="17"/>
  <c r="CE355" i="17"/>
  <c r="CA347" i="17"/>
  <c r="CE332" i="17"/>
  <c r="CI427" i="17"/>
  <c r="CI425" i="17"/>
  <c r="CA389" i="17"/>
  <c r="CO367" i="17"/>
  <c r="CI356" i="17"/>
  <c r="CI352" i="17"/>
  <c r="CI348" i="17"/>
  <c r="CO345" i="17"/>
  <c r="CI336" i="17"/>
  <c r="CO333" i="17"/>
  <c r="CA328" i="17"/>
  <c r="CA323" i="17"/>
  <c r="CO317" i="17"/>
  <c r="CI316" i="17"/>
  <c r="CA315" i="17"/>
  <c r="CI312" i="17"/>
  <c r="CO308" i="17"/>
  <c r="CO421" i="17"/>
  <c r="CA400" i="17"/>
  <c r="CA395" i="17"/>
  <c r="CI379" i="17"/>
  <c r="CI376" i="17"/>
  <c r="CE366" i="17"/>
  <c r="CO357" i="17"/>
  <c r="CE344" i="17"/>
  <c r="CA343" i="17"/>
  <c r="CI325" i="17"/>
  <c r="CE324" i="17"/>
  <c r="CA320" i="17"/>
  <c r="CE307" i="17"/>
  <c r="CO304" i="17"/>
  <c r="CA425" i="17"/>
  <c r="CE412" i="17"/>
  <c r="CA407" i="17"/>
  <c r="CO403" i="17"/>
  <c r="CO393" i="17"/>
  <c r="CI387" i="17"/>
  <c r="CI370" i="17"/>
  <c r="CI363" i="17"/>
  <c r="CA355" i="17"/>
  <c r="CO337" i="17"/>
  <c r="CI329" i="17"/>
  <c r="CO326" i="17"/>
  <c r="CO321" i="17"/>
  <c r="CO313" i="17"/>
  <c r="CI303" i="17"/>
  <c r="CE302" i="17"/>
  <c r="CA455" i="17"/>
  <c r="CE390" i="17"/>
  <c r="CE376" i="17"/>
  <c r="CE356" i="17"/>
  <c r="CO353" i="17"/>
  <c r="CO349" i="17"/>
  <c r="CE348" i="17"/>
  <c r="CE336" i="17"/>
  <c r="CE316" i="17"/>
  <c r="CA312" i="17"/>
  <c r="CE379" i="17"/>
  <c r="CA373" i="17"/>
  <c r="CI367" i="17"/>
  <c r="CA366" i="17"/>
  <c r="CI345" i="17"/>
  <c r="CA344" i="17"/>
  <c r="CA340" i="17"/>
  <c r="CI333" i="17"/>
  <c r="CE325" i="17"/>
  <c r="CA324" i="17"/>
  <c r="CO318" i="17"/>
  <c r="CI317" i="17"/>
  <c r="CO309" i="17"/>
  <c r="CI308" i="17"/>
  <c r="CA307" i="17"/>
  <c r="CI291" i="17"/>
  <c r="CA283" i="17"/>
  <c r="CO279" i="17"/>
  <c r="CI278" i="17"/>
  <c r="CI272" i="17"/>
  <c r="CE271" i="17"/>
  <c r="CI258" i="17"/>
  <c r="CE257" i="17"/>
  <c r="CA256" i="17"/>
  <c r="CO252" i="17"/>
  <c r="CI236" i="17"/>
  <c r="CE235" i="17"/>
  <c r="CA234" i="17"/>
  <c r="CA478" i="17"/>
  <c r="CE464" i="17"/>
  <c r="CO419" i="17"/>
  <c r="CA412" i="17"/>
  <c r="CO410" i="17"/>
  <c r="CO385" i="17"/>
  <c r="CE382" i="17"/>
  <c r="CE360" i="17"/>
  <c r="CI357" i="17"/>
  <c r="CE329" i="17"/>
  <c r="CE321" i="17"/>
  <c r="CI304" i="17"/>
  <c r="CE303" i="17"/>
  <c r="CA302" i="17"/>
  <c r="CO286" i="17"/>
  <c r="CE284" i="17"/>
  <c r="CO267" i="17"/>
  <c r="CI251" i="17"/>
  <c r="CE250" i="17"/>
  <c r="CA249" i="17"/>
  <c r="CO245" i="17"/>
  <c r="CO459" i="17"/>
  <c r="CA437" i="17"/>
  <c r="CA421" i="17"/>
  <c r="CO415" i="17"/>
  <c r="CA390" i="17"/>
  <c r="CO371" i="17"/>
  <c r="CE367" i="17"/>
  <c r="CA356" i="17"/>
  <c r="CA348" i="17"/>
  <c r="CE345" i="17"/>
  <c r="CI341" i="17"/>
  <c r="CO338" i="17"/>
  <c r="CI337" i="17"/>
  <c r="CO330" i="17"/>
  <c r="CI326" i="17"/>
  <c r="CA316" i="17"/>
  <c r="CE313" i="17"/>
  <c r="CA290" i="17"/>
  <c r="CI285" i="17"/>
  <c r="CA277" i="17"/>
  <c r="CI266" i="17"/>
  <c r="CE265" i="17"/>
  <c r="CA264" i="17"/>
  <c r="CO260" i="17"/>
  <c r="CE487" i="17"/>
  <c r="CI396" i="17"/>
  <c r="CO391" i="17"/>
  <c r="CA379" i="17"/>
  <c r="CO377" i="17"/>
  <c r="CA370" i="17"/>
  <c r="CO361" i="17"/>
  <c r="CO350" i="17"/>
  <c r="CI349" i="17"/>
  <c r="CO334" i="17"/>
  <c r="CA329" i="17"/>
  <c r="CA325" i="17"/>
  <c r="CE317" i="17"/>
  <c r="CO310" i="17"/>
  <c r="CE308" i="17"/>
  <c r="CO305" i="17"/>
  <c r="CO299" i="17"/>
  <c r="CO293" i="17"/>
  <c r="CI292" i="17"/>
  <c r="CE291" i="17"/>
  <c r="CO280" i="17"/>
  <c r="CE278" i="17"/>
  <c r="CO274" i="17"/>
  <c r="CI273" i="17"/>
  <c r="CE272" i="17"/>
  <c r="CA271" i="17"/>
  <c r="CI473" i="17"/>
  <c r="CO443" i="17"/>
  <c r="CE408" i="17"/>
  <c r="CA403" i="17"/>
  <c r="CE396" i="17"/>
  <c r="CA393" i="17"/>
  <c r="CO383" i="17"/>
  <c r="CI374" i="17"/>
  <c r="CO368" i="17"/>
  <c r="CO358" i="17"/>
  <c r="CE357" i="17"/>
  <c r="CO346" i="17"/>
  <c r="CA321" i="17"/>
  <c r="CI318" i="17"/>
  <c r="CI309" i="17"/>
  <c r="CE304" i="17"/>
  <c r="CA303" i="17"/>
  <c r="CA297" i="17"/>
  <c r="CO287" i="17"/>
  <c r="CA284" i="17"/>
  <c r="CI279" i="17"/>
  <c r="CE430" i="17"/>
  <c r="CI428" i="17"/>
  <c r="CE415" i="17"/>
  <c r="CI401" i="17"/>
  <c r="CE364" i="17"/>
  <c r="CA353" i="17"/>
  <c r="CE341" i="17"/>
  <c r="CO327" i="17"/>
  <c r="CE326" i="17"/>
  <c r="CI322" i="17"/>
  <c r="CA313" i="17"/>
  <c r="CE298" i="17"/>
  <c r="CI286" i="17"/>
  <c r="CE285" i="17"/>
  <c r="CO447" i="17"/>
  <c r="CA443" i="17"/>
  <c r="CE428" i="17"/>
  <c r="CE424" i="17"/>
  <c r="CO386" i="17"/>
  <c r="CO375" i="17"/>
  <c r="CO365" i="17"/>
  <c r="CA364" i="17"/>
  <c r="CI358" i="17"/>
  <c r="CI342" i="17"/>
  <c r="CA341" i="17"/>
  <c r="CE338" i="17"/>
  <c r="CE330" i="17"/>
  <c r="CO323" i="17"/>
  <c r="CE322" i="17"/>
  <c r="CE314" i="17"/>
  <c r="CO311" i="17"/>
  <c r="CA298" i="17"/>
  <c r="CI287" i="17"/>
  <c r="CE286" i="17"/>
  <c r="CA285" i="17"/>
  <c r="CO269" i="17"/>
  <c r="CE267" i="17"/>
  <c r="CA266" i="17"/>
  <c r="CO362" i="17"/>
  <c r="CI346" i="17"/>
  <c r="CA295" i="17"/>
  <c r="CI293" i="17"/>
  <c r="CA268" i="17"/>
  <c r="CO266" i="17"/>
  <c r="CA265" i="17"/>
  <c r="CO253" i="17"/>
  <c r="CE245" i="17"/>
  <c r="CO242" i="17"/>
  <c r="CE241" i="17"/>
  <c r="CI234" i="17"/>
  <c r="CO231" i="17"/>
  <c r="CE230" i="17"/>
  <c r="CI226" i="17"/>
  <c r="CI222" i="17"/>
  <c r="CE221" i="17"/>
  <c r="CA217" i="17"/>
  <c r="CI205" i="17"/>
  <c r="CA204" i="17"/>
  <c r="CI186" i="17"/>
  <c r="CE185" i="17"/>
  <c r="CA184" i="17"/>
  <c r="CO180" i="17"/>
  <c r="CI164" i="17"/>
  <c r="CE163" i="17"/>
  <c r="CA162" i="17"/>
  <c r="CO158" i="17"/>
  <c r="CI142" i="17"/>
  <c r="CE141" i="17"/>
  <c r="CA140" i="17"/>
  <c r="CO136" i="17"/>
  <c r="CI120" i="17"/>
  <c r="CE119" i="17"/>
  <c r="CA118" i="17"/>
  <c r="CO114" i="17"/>
  <c r="CI98" i="17"/>
  <c r="CE97" i="17"/>
  <c r="CA96" i="17"/>
  <c r="CI383" i="17"/>
  <c r="CI330" i="17"/>
  <c r="CA300" i="17"/>
  <c r="CE259" i="17"/>
  <c r="CI256" i="17"/>
  <c r="CI249" i="17"/>
  <c r="CO246" i="17"/>
  <c r="CI238" i="17"/>
  <c r="CO223" i="17"/>
  <c r="CO218" i="17"/>
  <c r="CO210" i="17"/>
  <c r="CO206" i="17"/>
  <c r="CI201" i="17"/>
  <c r="CE200" i="17"/>
  <c r="CA199" i="17"/>
  <c r="CO195" i="17"/>
  <c r="CI179" i="17"/>
  <c r="CE178" i="17"/>
  <c r="CA177" i="17"/>
  <c r="CO173" i="17"/>
  <c r="CI157" i="17"/>
  <c r="CE156" i="17"/>
  <c r="CA155" i="17"/>
  <c r="CO151" i="17"/>
  <c r="CI135" i="17"/>
  <c r="CE134" i="17"/>
  <c r="CA133" i="17"/>
  <c r="CO129" i="17"/>
  <c r="CI113" i="17"/>
  <c r="CE112" i="17"/>
  <c r="CA111" i="17"/>
  <c r="CO107" i="17"/>
  <c r="CI399" i="17"/>
  <c r="CA337" i="17"/>
  <c r="CA288" i="17"/>
  <c r="CO281" i="17"/>
  <c r="CE276" i="17"/>
  <c r="CA262" i="17"/>
  <c r="CE213" i="17"/>
  <c r="CO202" i="17"/>
  <c r="CI194" i="17"/>
  <c r="CE193" i="17"/>
  <c r="CA192" i="17"/>
  <c r="CO188" i="17"/>
  <c r="CI172" i="17"/>
  <c r="CE171" i="17"/>
  <c r="CA170" i="17"/>
  <c r="CO166" i="17"/>
  <c r="CI150" i="17"/>
  <c r="CE149" i="17"/>
  <c r="CA148" i="17"/>
  <c r="CO144" i="17"/>
  <c r="CI128" i="17"/>
  <c r="CE127" i="17"/>
  <c r="CA126" i="17"/>
  <c r="CO122" i="17"/>
  <c r="CI106" i="17"/>
  <c r="CE105" i="17"/>
  <c r="CA104" i="17"/>
  <c r="CO100" i="17"/>
  <c r="CI305" i="17"/>
  <c r="CI296" i="17"/>
  <c r="CO284" i="17"/>
  <c r="CI263" i="17"/>
  <c r="CA241" i="17"/>
  <c r="CO235" i="17"/>
  <c r="CE234" i="17"/>
  <c r="CE226" i="17"/>
  <c r="CE222" i="17"/>
  <c r="CA221" i="17"/>
  <c r="CO215" i="17"/>
  <c r="CI214" i="17"/>
  <c r="CE205" i="17"/>
  <c r="CI187" i="17"/>
  <c r="CE186" i="17"/>
  <c r="CA185" i="17"/>
  <c r="CO181" i="17"/>
  <c r="CI165" i="17"/>
  <c r="CE164" i="17"/>
  <c r="CA163" i="17"/>
  <c r="CO159" i="17"/>
  <c r="CI143" i="17"/>
  <c r="CE142" i="17"/>
  <c r="CA141" i="17"/>
  <c r="CO137" i="17"/>
  <c r="CI121" i="17"/>
  <c r="CE120" i="17"/>
  <c r="CA119" i="17"/>
  <c r="CO115" i="17"/>
  <c r="CI99" i="17"/>
  <c r="CE98" i="17"/>
  <c r="CA97" i="17"/>
  <c r="CA291" i="17"/>
  <c r="CI274" i="17"/>
  <c r="CO272" i="17"/>
  <c r="CE266" i="17"/>
  <c r="CE256" i="17"/>
  <c r="CI253" i="17"/>
  <c r="CO250" i="17"/>
  <c r="CE249" i="17"/>
  <c r="CI242" i="17"/>
  <c r="CI231" i="17"/>
  <c r="CE218" i="17"/>
  <c r="CO207" i="17"/>
  <c r="CE201" i="17"/>
  <c r="CA200" i="17"/>
  <c r="CO196" i="17"/>
  <c r="CI180" i="17"/>
  <c r="CE179" i="17"/>
  <c r="CA178" i="17"/>
  <c r="CO174" i="17"/>
  <c r="CI158" i="17"/>
  <c r="CE157" i="17"/>
  <c r="CA156" i="17"/>
  <c r="CO152" i="17"/>
  <c r="CI136" i="17"/>
  <c r="CE135" i="17"/>
  <c r="CA134" i="17"/>
  <c r="CO130" i="17"/>
  <c r="CI114" i="17"/>
  <c r="CE113" i="17"/>
  <c r="CA112" i="17"/>
  <c r="CO108" i="17"/>
  <c r="CI406" i="17"/>
  <c r="CA385" i="17"/>
  <c r="CE371" i="17"/>
  <c r="CI301" i="17"/>
  <c r="CA276" i="17"/>
  <c r="CO257" i="17"/>
  <c r="CI246" i="17"/>
  <c r="CO239" i="17"/>
  <c r="CI223" i="17"/>
  <c r="CA213" i="17"/>
  <c r="CI206" i="17"/>
  <c r="CI195" i="17"/>
  <c r="CE194" i="17"/>
  <c r="CA193" i="17"/>
  <c r="CI394" i="17"/>
  <c r="CI350" i="17"/>
  <c r="CE296" i="17"/>
  <c r="CI289" i="17"/>
  <c r="CI284" i="17"/>
  <c r="CE279" i="17"/>
  <c r="CO277" i="17"/>
  <c r="CE269" i="17"/>
  <c r="CE263" i="17"/>
  <c r="CI260" i="17"/>
  <c r="CO243" i="17"/>
  <c r="CI227" i="17"/>
  <c r="CA226" i="17"/>
  <c r="CA222" i="17"/>
  <c r="CE214" i="17"/>
  <c r="CA205" i="17"/>
  <c r="CI202" i="17"/>
  <c r="CI380" i="17"/>
  <c r="CA281" i="17"/>
  <c r="CA246" i="17"/>
  <c r="CE242" i="17"/>
  <c r="CI235" i="17"/>
  <c r="CO232" i="17"/>
  <c r="CO228" i="17"/>
  <c r="CA218" i="17"/>
  <c r="CI215" i="17"/>
  <c r="CA210" i="17"/>
  <c r="CA201" i="17"/>
  <c r="CO197" i="17"/>
  <c r="CE318" i="17"/>
  <c r="CE309" i="17"/>
  <c r="CE301" i="17"/>
  <c r="CO294" i="17"/>
  <c r="CO264" i="17"/>
  <c r="CO254" i="17"/>
  <c r="CO251" i="17"/>
  <c r="CI250" i="17"/>
  <c r="CO247" i="17"/>
  <c r="CO236" i="17"/>
  <c r="CO224" i="17"/>
  <c r="CE223" i="17"/>
  <c r="CI219" i="17"/>
  <c r="CI207" i="17"/>
  <c r="CE206" i="17"/>
  <c r="CI196" i="17"/>
  <c r="CE195" i="17"/>
  <c r="CA194" i="17"/>
  <c r="CO190" i="17"/>
  <c r="CE289" i="17"/>
  <c r="CI277" i="17"/>
  <c r="CA272" i="17"/>
  <c r="CA269" i="17"/>
  <c r="CA263" i="17"/>
  <c r="CI257" i="17"/>
  <c r="CE227" i="17"/>
  <c r="CO216" i="17"/>
  <c r="CA214" i="17"/>
  <c r="CO208" i="17"/>
  <c r="CO203" i="17"/>
  <c r="CI189" i="17"/>
  <c r="CE188" i="17"/>
  <c r="CA187" i="17"/>
  <c r="CA415" i="17"/>
  <c r="CA301" i="17"/>
  <c r="CI299" i="17"/>
  <c r="CO297" i="17"/>
  <c r="CI267" i="17"/>
  <c r="CO244" i="17"/>
  <c r="CI243" i="17"/>
  <c r="CA242" i="17"/>
  <c r="CO229" i="17"/>
  <c r="CE215" i="17"/>
  <c r="CA202" i="17"/>
  <c r="CO198" i="17"/>
  <c r="CI368" i="17"/>
  <c r="CI361" i="17"/>
  <c r="CO331" i="17"/>
  <c r="CE292" i="17"/>
  <c r="CA289" i="17"/>
  <c r="CI270" i="17"/>
  <c r="CO261" i="17"/>
  <c r="CE247" i="17"/>
  <c r="CE243" i="17"/>
  <c r="CA239" i="17"/>
  <c r="CI228" i="17"/>
  <c r="CO220" i="17"/>
  <c r="CE219" i="17"/>
  <c r="CE211" i="17"/>
  <c r="CE207" i="17"/>
  <c r="CA206" i="17"/>
  <c r="CI197" i="17"/>
  <c r="CE196" i="17"/>
  <c r="CA195" i="17"/>
  <c r="CO191" i="17"/>
  <c r="CI354" i="17"/>
  <c r="CO290" i="17"/>
  <c r="CO285" i="17"/>
  <c r="CE277" i="17"/>
  <c r="CI264" i="17"/>
  <c r="CO258" i="17"/>
  <c r="CA250" i="17"/>
  <c r="CO240" i="17"/>
  <c r="CA235" i="17"/>
  <c r="CA227" i="17"/>
  <c r="CI224" i="17"/>
  <c r="CE203" i="17"/>
  <c r="CI190" i="17"/>
  <c r="CE189" i="17"/>
  <c r="CI391" i="17"/>
  <c r="CI297" i="17"/>
  <c r="CA294" i="17"/>
  <c r="CA287" i="17"/>
  <c r="CE282" i="17"/>
  <c r="CO275" i="17"/>
  <c r="CA257" i="17"/>
  <c r="CI244" i="17"/>
  <c r="CO237" i="17"/>
  <c r="CA232" i="17"/>
  <c r="CI216" i="17"/>
  <c r="CI208" i="17"/>
  <c r="CO199" i="17"/>
  <c r="CI183" i="17"/>
  <c r="CE182" i="17"/>
  <c r="CA181" i="17"/>
  <c r="CO177" i="17"/>
  <c r="CI161" i="17"/>
  <c r="CE160" i="17"/>
  <c r="CA159" i="17"/>
  <c r="CO155" i="17"/>
  <c r="CI139" i="17"/>
  <c r="CE138" i="17"/>
  <c r="CA137" i="17"/>
  <c r="CO133" i="17"/>
  <c r="CI117" i="17"/>
  <c r="CE116" i="17"/>
  <c r="CA115" i="17"/>
  <c r="CO111" i="17"/>
  <c r="CO273" i="17"/>
  <c r="CE270" i="17"/>
  <c r="CA254" i="17"/>
  <c r="CE251" i="17"/>
  <c r="CA247" i="17"/>
  <c r="CA243" i="17"/>
  <c r="CE236" i="17"/>
  <c r="CI229" i="17"/>
  <c r="CE228" i="17"/>
  <c r="CA224" i="17"/>
  <c r="CA219" i="17"/>
  <c r="CA211" i="17"/>
  <c r="CA207" i="17"/>
  <c r="CI198" i="17"/>
  <c r="CE197" i="17"/>
  <c r="CA196" i="17"/>
  <c r="CO192" i="17"/>
  <c r="CI176" i="17"/>
  <c r="CE175" i="17"/>
  <c r="CA174" i="17"/>
  <c r="CO170" i="17"/>
  <c r="CI154" i="17"/>
  <c r="CE153" i="17"/>
  <c r="CA152" i="17"/>
  <c r="CO148" i="17"/>
  <c r="CI132" i="17"/>
  <c r="CE131" i="17"/>
  <c r="CA130" i="17"/>
  <c r="CO126" i="17"/>
  <c r="CI110" i="17"/>
  <c r="CE109" i="17"/>
  <c r="CA108" i="17"/>
  <c r="CO104" i="17"/>
  <c r="CI482" i="17"/>
  <c r="CO278" i="17"/>
  <c r="CO265" i="17"/>
  <c r="CE264" i="17"/>
  <c r="CI248" i="17"/>
  <c r="CE240" i="17"/>
  <c r="CO230" i="17"/>
  <c r="CO225" i="17"/>
  <c r="CO221" i="17"/>
  <c r="CI220" i="17"/>
  <c r="CI212" i="17"/>
  <c r="CA203" i="17"/>
  <c r="CI191" i="17"/>
  <c r="CE190" i="17"/>
  <c r="CA189" i="17"/>
  <c r="CO185" i="17"/>
  <c r="CI169" i="17"/>
  <c r="CE168" i="17"/>
  <c r="CA167" i="17"/>
  <c r="CO163" i="17"/>
  <c r="CI147" i="17"/>
  <c r="CE146" i="17"/>
  <c r="CA145" i="17"/>
  <c r="CO141" i="17"/>
  <c r="CI125" i="17"/>
  <c r="CE124" i="17"/>
  <c r="CA123" i="17"/>
  <c r="CO119" i="17"/>
  <c r="CI103" i="17"/>
  <c r="CE349" i="17"/>
  <c r="CA304" i="17"/>
  <c r="CI290" i="17"/>
  <c r="CA282" i="17"/>
  <c r="CI280" i="17"/>
  <c r="CE273" i="17"/>
  <c r="CE258" i="17"/>
  <c r="CE244" i="17"/>
  <c r="CI237" i="17"/>
  <c r="CO217" i="17"/>
  <c r="CO209" i="17"/>
  <c r="CE208" i="17"/>
  <c r="CI204" i="17"/>
  <c r="CO200" i="17"/>
  <c r="CI184" i="17"/>
  <c r="CE183" i="17"/>
  <c r="CA182" i="17"/>
  <c r="CO178" i="17"/>
  <c r="CI162" i="17"/>
  <c r="CE161" i="17"/>
  <c r="CA160" i="17"/>
  <c r="CO156" i="17"/>
  <c r="CI140" i="17"/>
  <c r="CE139" i="17"/>
  <c r="CA138" i="17"/>
  <c r="CO134" i="17"/>
  <c r="CI118" i="17"/>
  <c r="CE117" i="17"/>
  <c r="CA116" i="17"/>
  <c r="CO112" i="17"/>
  <c r="CO351" i="17"/>
  <c r="CO319" i="17"/>
  <c r="CI302" i="17"/>
  <c r="CA275" i="17"/>
  <c r="CO271" i="17"/>
  <c r="CA270" i="17"/>
  <c r="CO268" i="17"/>
  <c r="CA261" i="17"/>
  <c r="CI252" i="17"/>
  <c r="CA251" i="17"/>
  <c r="CA236" i="17"/>
  <c r="CE233" i="17"/>
  <c r="CE229" i="17"/>
  <c r="CA228" i="17"/>
  <c r="CO213" i="17"/>
  <c r="CI199" i="17"/>
  <c r="CE198" i="17"/>
  <c r="CA197" i="17"/>
  <c r="CO193" i="17"/>
  <c r="CI177" i="17"/>
  <c r="CE176" i="17"/>
  <c r="CA175" i="17"/>
  <c r="CO171" i="17"/>
  <c r="CI155" i="17"/>
  <c r="CE154" i="17"/>
  <c r="CA153" i="17"/>
  <c r="CO149" i="17"/>
  <c r="CI133" i="17"/>
  <c r="CE132" i="17"/>
  <c r="CA131" i="17"/>
  <c r="CO127" i="17"/>
  <c r="CI111" i="17"/>
  <c r="CE110" i="17"/>
  <c r="CA109" i="17"/>
  <c r="CO105" i="17"/>
  <c r="CO300" i="17"/>
  <c r="CE290" i="17"/>
  <c r="CO262" i="17"/>
  <c r="CO259" i="17"/>
  <c r="CE255" i="17"/>
  <c r="CE248" i="17"/>
  <c r="CA240" i="17"/>
  <c r="CE225" i="17"/>
  <c r="CO222" i="17"/>
  <c r="CE220" i="17"/>
  <c r="CE212" i="17"/>
  <c r="CI192" i="17"/>
  <c r="CE191" i="17"/>
  <c r="CA190" i="17"/>
  <c r="CO186" i="17"/>
  <c r="CI170" i="17"/>
  <c r="CE169" i="17"/>
  <c r="CA168" i="17"/>
  <c r="CO164" i="17"/>
  <c r="CI148" i="17"/>
  <c r="CE147" i="17"/>
  <c r="CA146" i="17"/>
  <c r="CO142" i="17"/>
  <c r="CI126" i="17"/>
  <c r="CE125" i="17"/>
  <c r="CA124" i="17"/>
  <c r="CO120" i="17"/>
  <c r="CE374" i="17"/>
  <c r="CA317" i="17"/>
  <c r="CI310" i="17"/>
  <c r="CA308" i="17"/>
  <c r="CE295" i="17"/>
  <c r="CO288" i="17"/>
  <c r="CI283" i="17"/>
  <c r="CI265" i="17"/>
  <c r="CA258" i="17"/>
  <c r="CI245" i="17"/>
  <c r="CA244" i="17"/>
  <c r="CI241" i="17"/>
  <c r="CO238" i="17"/>
  <c r="CE237" i="17"/>
  <c r="CI230" i="17"/>
  <c r="CI221" i="17"/>
  <c r="CE204" i="17"/>
  <c r="CO201" i="17"/>
  <c r="CI185" i="17"/>
  <c r="CE184" i="17"/>
  <c r="CA183" i="17"/>
  <c r="CO179" i="17"/>
  <c r="CI163" i="17"/>
  <c r="CE162" i="17"/>
  <c r="CA161" i="17"/>
  <c r="CO157" i="17"/>
  <c r="CI141" i="17"/>
  <c r="CE140" i="17"/>
  <c r="CA139" i="17"/>
  <c r="CO135" i="17"/>
  <c r="CI119" i="17"/>
  <c r="CE118" i="17"/>
  <c r="CA117" i="17"/>
  <c r="CO113" i="17"/>
  <c r="CA191" i="17"/>
  <c r="CO187" i="17"/>
  <c r="CO172" i="17"/>
  <c r="CA166" i="17"/>
  <c r="CA135" i="17"/>
  <c r="CI107" i="17"/>
  <c r="CE104" i="17"/>
  <c r="CI101" i="17"/>
  <c r="CO98" i="17"/>
  <c r="CO94" i="17"/>
  <c r="CI78" i="17"/>
  <c r="CE77" i="17"/>
  <c r="CA76" i="17"/>
  <c r="CO72" i="17"/>
  <c r="CI42" i="17"/>
  <c r="CE41" i="17"/>
  <c r="CA40" i="17"/>
  <c r="CO36" i="17"/>
  <c r="CI27" i="17"/>
  <c r="CE26" i="17"/>
  <c r="CA25" i="17"/>
  <c r="CO20" i="17"/>
  <c r="CE17" i="17"/>
  <c r="CA63" i="17"/>
  <c r="CE43" i="17"/>
  <c r="CA27" i="17"/>
  <c r="CO22" i="17"/>
  <c r="CA19" i="17"/>
  <c r="CE151" i="17"/>
  <c r="CE143" i="17"/>
  <c r="CO131" i="17"/>
  <c r="CA125" i="17"/>
  <c r="CO123" i="17"/>
  <c r="CI115" i="17"/>
  <c r="CI93" i="17"/>
  <c r="CE92" i="17"/>
  <c r="CA91" i="17"/>
  <c r="CO87" i="17"/>
  <c r="CI71" i="17"/>
  <c r="CE70" i="17"/>
  <c r="CA69" i="17"/>
  <c r="CO65" i="17"/>
  <c r="CI57" i="17"/>
  <c r="CE56" i="17"/>
  <c r="CA55" i="17"/>
  <c r="CO51" i="17"/>
  <c r="CI35" i="17"/>
  <c r="CE34" i="17"/>
  <c r="CA33" i="17"/>
  <c r="CO29" i="17"/>
  <c r="CI19" i="17"/>
  <c r="CA16" i="17"/>
  <c r="CI65" i="17"/>
  <c r="CO59" i="17"/>
  <c r="CO45" i="17"/>
  <c r="CE388" i="17"/>
  <c r="CA233" i="17"/>
  <c r="CO162" i="17"/>
  <c r="CE159" i="17"/>
  <c r="CA154" i="17"/>
  <c r="CI146" i="17"/>
  <c r="CO128" i="17"/>
  <c r="CA122" i="17"/>
  <c r="CI86" i="17"/>
  <c r="CE85" i="17"/>
  <c r="CA84" i="17"/>
  <c r="CO80" i="17"/>
  <c r="CI64" i="17"/>
  <c r="CE63" i="17"/>
  <c r="CA62" i="17"/>
  <c r="CO58" i="17"/>
  <c r="CI50" i="17"/>
  <c r="CE49" i="17"/>
  <c r="CA48" i="17"/>
  <c r="CO44" i="17"/>
  <c r="CE18" i="17"/>
  <c r="CE64" i="17"/>
  <c r="CA49" i="17"/>
  <c r="CI29" i="17"/>
  <c r="CO38" i="17"/>
  <c r="CE28" i="17"/>
  <c r="CE187" i="17"/>
  <c r="CI175" i="17"/>
  <c r="CE172" i="17"/>
  <c r="CI167" i="17"/>
  <c r="CE107" i="17"/>
  <c r="CO102" i="17"/>
  <c r="CE101" i="17"/>
  <c r="CO95" i="17"/>
  <c r="CI79" i="17"/>
  <c r="CE78" i="17"/>
  <c r="CA77" i="17"/>
  <c r="CO73" i="17"/>
  <c r="CI43" i="17"/>
  <c r="CE42" i="17"/>
  <c r="CA41" i="17"/>
  <c r="CO37" i="17"/>
  <c r="CI28" i="17"/>
  <c r="CE27" i="17"/>
  <c r="CA26" i="17"/>
  <c r="CO21" i="17"/>
  <c r="CA17" i="17"/>
  <c r="CE50" i="17"/>
  <c r="CE20" i="17"/>
  <c r="CO183" i="17"/>
  <c r="CE180" i="17"/>
  <c r="CA164" i="17"/>
  <c r="CO160" i="17"/>
  <c r="CA151" i="17"/>
  <c r="CA143" i="17"/>
  <c r="CO139" i="17"/>
  <c r="CO118" i="17"/>
  <c r="CE115" i="17"/>
  <c r="CA110" i="17"/>
  <c r="CI94" i="17"/>
  <c r="CE93" i="17"/>
  <c r="CA92" i="17"/>
  <c r="CO88" i="17"/>
  <c r="CI72" i="17"/>
  <c r="CE71" i="17"/>
  <c r="CA70" i="17"/>
  <c r="CO66" i="17"/>
  <c r="CE57" i="17"/>
  <c r="CA56" i="17"/>
  <c r="CO52" i="17"/>
  <c r="CI36" i="17"/>
  <c r="CE35" i="17"/>
  <c r="CA34" i="17"/>
  <c r="CO30" i="17"/>
  <c r="CI20" i="17"/>
  <c r="CE19" i="17"/>
  <c r="CI87" i="17"/>
  <c r="CI51" i="17"/>
  <c r="CA18" i="17"/>
  <c r="CA35" i="17"/>
  <c r="CO23" i="17"/>
  <c r="CE288" i="17"/>
  <c r="CI149" i="17"/>
  <c r="CI131" i="17"/>
  <c r="CE128" i="17"/>
  <c r="CI123" i="17"/>
  <c r="CA101" i="17"/>
  <c r="CE86" i="17"/>
  <c r="CA85" i="17"/>
  <c r="CO81" i="17"/>
  <c r="CE262" i="17"/>
  <c r="CE199" i="17"/>
  <c r="CA172" i="17"/>
  <c r="CE170" i="17"/>
  <c r="CE167" i="17"/>
  <c r="CI152" i="17"/>
  <c r="CO147" i="17"/>
  <c r="CI144" i="17"/>
  <c r="CE136" i="17"/>
  <c r="CA120" i="17"/>
  <c r="CO116" i="17"/>
  <c r="CA107" i="17"/>
  <c r="CA98" i="17"/>
  <c r="CI80" i="17"/>
  <c r="CE79" i="17"/>
  <c r="CA78" i="17"/>
  <c r="CO74" i="17"/>
  <c r="CI58" i="17"/>
  <c r="CI44" i="17"/>
  <c r="CA42" i="17"/>
  <c r="CA180" i="17"/>
  <c r="CI178" i="17"/>
  <c r="CO176" i="17"/>
  <c r="CA149" i="17"/>
  <c r="CI102" i="17"/>
  <c r="CO99" i="17"/>
  <c r="CI95" i="17"/>
  <c r="CE94" i="17"/>
  <c r="CA93" i="17"/>
  <c r="CO89" i="17"/>
  <c r="CI73" i="17"/>
  <c r="CE72" i="17"/>
  <c r="CA71" i="17"/>
  <c r="CO67" i="17"/>
  <c r="CA57" i="17"/>
  <c r="CO53" i="17"/>
  <c r="CI37" i="17"/>
  <c r="CE36" i="17"/>
  <c r="CO31" i="17"/>
  <c r="CI21" i="17"/>
  <c r="CI173" i="17"/>
  <c r="CO168" i="17"/>
  <c r="CO165" i="17"/>
  <c r="CI160" i="17"/>
  <c r="CA128" i="17"/>
  <c r="CE126" i="17"/>
  <c r="CE123" i="17"/>
  <c r="CI108" i="17"/>
  <c r="CI105" i="17"/>
  <c r="CE102" i="17"/>
  <c r="CI88" i="17"/>
  <c r="CE87" i="17"/>
  <c r="CA86" i="17"/>
  <c r="CO82" i="17"/>
  <c r="CI66" i="17"/>
  <c r="CE65" i="17"/>
  <c r="CA64" i="17"/>
  <c r="CO60" i="17"/>
  <c r="CI52" i="17"/>
  <c r="CE51" i="17"/>
  <c r="CA50" i="17"/>
  <c r="CO46" i="17"/>
  <c r="CI30" i="17"/>
  <c r="CE29" i="17"/>
  <c r="CO14" i="17"/>
  <c r="CE283" i="17"/>
  <c r="CI271" i="17"/>
  <c r="CA255" i="17"/>
  <c r="CO194" i="17"/>
  <c r="CE155" i="17"/>
  <c r="CE152" i="17"/>
  <c r="CE144" i="17"/>
  <c r="CA136" i="17"/>
  <c r="CI134" i="17"/>
  <c r="CO132" i="17"/>
  <c r="CO96" i="17"/>
  <c r="CI81" i="17"/>
  <c r="CE80" i="17"/>
  <c r="CA79" i="17"/>
  <c r="CO75" i="17"/>
  <c r="CI59" i="17"/>
  <c r="CE58" i="17"/>
  <c r="CI45" i="17"/>
  <c r="CE44" i="17"/>
  <c r="CA43" i="17"/>
  <c r="CO39" i="17"/>
  <c r="CA28" i="17"/>
  <c r="CO24" i="17"/>
  <c r="CO214" i="17"/>
  <c r="CE192" i="17"/>
  <c r="CI188" i="17"/>
  <c r="CI181" i="17"/>
  <c r="CA157" i="17"/>
  <c r="CI129" i="17"/>
  <c r="CO124" i="17"/>
  <c r="CO121" i="17"/>
  <c r="CI116" i="17"/>
  <c r="CA105" i="17"/>
  <c r="CO103" i="17"/>
  <c r="CA102" i="17"/>
  <c r="CE99" i="17"/>
  <c r="CE95" i="17"/>
  <c r="CA94" i="17"/>
  <c r="CO90" i="17"/>
  <c r="CI74" i="17"/>
  <c r="CE73" i="17"/>
  <c r="CA72" i="17"/>
  <c r="CO68" i="17"/>
  <c r="CO54" i="17"/>
  <c r="CI38" i="17"/>
  <c r="CE37" i="17"/>
  <c r="CA36" i="17"/>
  <c r="CO32" i="17"/>
  <c r="CI22" i="17"/>
  <c r="CE21" i="17"/>
  <c r="CA20" i="17"/>
  <c r="CO12" i="17"/>
  <c r="CA248" i="17"/>
  <c r="CA212" i="17"/>
  <c r="CE173" i="17"/>
  <c r="CE165" i="17"/>
  <c r="CO153" i="17"/>
  <c r="CA147" i="17"/>
  <c r="CO145" i="17"/>
  <c r="CI137" i="17"/>
  <c r="CE111" i="17"/>
  <c r="CE108" i="17"/>
  <c r="CI96" i="17"/>
  <c r="CI89" i="17"/>
  <c r="CE88" i="17"/>
  <c r="CA87" i="17"/>
  <c r="CO83" i="17"/>
  <c r="CI67" i="17"/>
  <c r="CE66" i="17"/>
  <c r="CA65" i="17"/>
  <c r="CO61" i="17"/>
  <c r="CA58" i="17"/>
  <c r="CI53" i="17"/>
  <c r="CE52" i="17"/>
  <c r="CA51" i="17"/>
  <c r="CO47" i="17"/>
  <c r="CI31" i="17"/>
  <c r="CE30" i="17"/>
  <c r="CA29" i="17"/>
  <c r="CI23" i="17"/>
  <c r="CO15" i="17"/>
  <c r="CO13" i="17"/>
  <c r="CA278" i="17"/>
  <c r="CI259" i="17"/>
  <c r="CE181" i="17"/>
  <c r="CA176" i="17"/>
  <c r="CI168" i="17"/>
  <c r="CO150" i="17"/>
  <c r="CA144" i="17"/>
  <c r="CA113" i="17"/>
  <c r="CI82" i="17"/>
  <c r="CE81" i="17"/>
  <c r="CA80" i="17"/>
  <c r="CO76" i="17"/>
  <c r="CI60" i="17"/>
  <c r="CE59" i="17"/>
  <c r="CI46" i="17"/>
  <c r="CE45" i="17"/>
  <c r="CA44" i="17"/>
  <c r="CO40" i="17"/>
  <c r="CO25" i="17"/>
  <c r="CE129" i="17"/>
  <c r="CE121" i="17"/>
  <c r="CO109" i="17"/>
  <c r="CE103" i="17"/>
  <c r="CA99" i="17"/>
  <c r="CA95" i="17"/>
  <c r="CO91" i="17"/>
  <c r="CI75" i="17"/>
  <c r="CE74" i="17"/>
  <c r="CA73" i="17"/>
  <c r="CO69" i="17"/>
  <c r="CO55" i="17"/>
  <c r="CI39" i="17"/>
  <c r="CE38" i="17"/>
  <c r="CA37" i="17"/>
  <c r="CO33" i="17"/>
  <c r="CI24" i="17"/>
  <c r="CE22" i="17"/>
  <c r="CA21" i="17"/>
  <c r="CO16" i="17"/>
  <c r="CI14" i="17"/>
  <c r="CI12" i="17"/>
  <c r="CO143" i="17"/>
  <c r="CA100" i="17"/>
  <c r="CI92" i="17"/>
  <c r="CE252" i="17"/>
  <c r="CA225" i="17"/>
  <c r="CA188" i="17"/>
  <c r="CO184" i="17"/>
  <c r="CA173" i="17"/>
  <c r="CA165" i="17"/>
  <c r="CO161" i="17"/>
  <c r="CO140" i="17"/>
  <c r="CE137" i="17"/>
  <c r="CA132" i="17"/>
  <c r="CI124" i="17"/>
  <c r="CO106" i="17"/>
  <c r="CI100" i="17"/>
  <c r="CO97" i="17"/>
  <c r="CE96" i="17"/>
  <c r="CI90" i="17"/>
  <c r="CE89" i="17"/>
  <c r="CA88" i="17"/>
  <c r="CO84" i="17"/>
  <c r="CI68" i="17"/>
  <c r="CE67" i="17"/>
  <c r="CA66" i="17"/>
  <c r="CO62" i="17"/>
  <c r="CI54" i="17"/>
  <c r="CE53" i="17"/>
  <c r="CA52" i="17"/>
  <c r="CO48" i="17"/>
  <c r="CI32" i="17"/>
  <c r="CE31" i="17"/>
  <c r="CA30" i="17"/>
  <c r="CE23" i="17"/>
  <c r="CI171" i="17"/>
  <c r="CI153" i="17"/>
  <c r="CE150" i="17"/>
  <c r="CI145" i="17"/>
  <c r="CI83" i="17"/>
  <c r="CE82" i="17"/>
  <c r="CA81" i="17"/>
  <c r="CO77" i="17"/>
  <c r="CI61" i="17"/>
  <c r="CE60" i="17"/>
  <c r="CA59" i="17"/>
  <c r="CI47" i="17"/>
  <c r="CE46" i="17"/>
  <c r="CA45" i="17"/>
  <c r="CO41" i="17"/>
  <c r="CO26" i="17"/>
  <c r="CO17" i="17"/>
  <c r="CI15" i="17"/>
  <c r="CI13" i="17"/>
  <c r="CA186" i="17"/>
  <c r="CO182" i="17"/>
  <c r="CI174" i="17"/>
  <c r="CO169" i="17"/>
  <c r="CI166" i="17"/>
  <c r="CE158" i="17"/>
  <c r="CA142" i="17"/>
  <c r="CO138" i="17"/>
  <c r="CA129" i="17"/>
  <c r="CA121" i="17"/>
  <c r="CO117" i="17"/>
  <c r="CA103" i="17"/>
  <c r="CO92" i="17"/>
  <c r="CI76" i="17"/>
  <c r="CE75" i="17"/>
  <c r="CA74" i="17"/>
  <c r="CO70" i="17"/>
  <c r="CO56" i="17"/>
  <c r="CI40" i="17"/>
  <c r="CE39" i="17"/>
  <c r="CA38" i="17"/>
  <c r="CO34" i="17"/>
  <c r="CI25" i="17"/>
  <c r="CE24" i="17"/>
  <c r="CA22" i="17"/>
  <c r="CE14" i="17"/>
  <c r="CA179" i="17"/>
  <c r="CO146" i="17"/>
  <c r="CA106" i="17"/>
  <c r="CO64" i="17"/>
  <c r="CE55" i="17"/>
  <c r="CI209" i="17"/>
  <c r="CI200" i="17"/>
  <c r="CA198" i="17"/>
  <c r="CA171" i="17"/>
  <c r="CI127" i="17"/>
  <c r="CI109" i="17"/>
  <c r="CE106" i="17"/>
  <c r="CE100" i="17"/>
  <c r="CI91" i="17"/>
  <c r="CE90" i="17"/>
  <c r="CA89" i="17"/>
  <c r="CO85" i="17"/>
  <c r="CI69" i="17"/>
  <c r="CE68" i="17"/>
  <c r="CA67" i="17"/>
  <c r="CO63" i="17"/>
  <c r="CI55" i="17"/>
  <c r="CE54" i="17"/>
  <c r="CA53" i="17"/>
  <c r="CO49" i="17"/>
  <c r="CI33" i="17"/>
  <c r="CE32" i="17"/>
  <c r="CA31" i="17"/>
  <c r="CA23" i="17"/>
  <c r="CO18" i="17"/>
  <c r="CI16" i="17"/>
  <c r="CE12" i="17"/>
  <c r="CI151" i="17"/>
  <c r="CI138" i="17"/>
  <c r="CI104" i="17"/>
  <c r="CO86" i="17"/>
  <c r="CE69" i="17"/>
  <c r="CA54" i="17"/>
  <c r="CE33" i="17"/>
  <c r="CO189" i="17"/>
  <c r="CA150" i="17"/>
  <c r="CE148" i="17"/>
  <c r="CE145" i="17"/>
  <c r="CI130" i="17"/>
  <c r="CO125" i="17"/>
  <c r="CI122" i="17"/>
  <c r="CE114" i="17"/>
  <c r="CO101" i="17"/>
  <c r="CI97" i="17"/>
  <c r="CI84" i="17"/>
  <c r="CE83" i="17"/>
  <c r="CA82" i="17"/>
  <c r="CO78" i="17"/>
  <c r="CI62" i="17"/>
  <c r="CE61" i="17"/>
  <c r="CA60" i="17"/>
  <c r="CI48" i="17"/>
  <c r="CE47" i="17"/>
  <c r="CA46" i="17"/>
  <c r="CO42" i="17"/>
  <c r="CO27" i="17"/>
  <c r="CE15" i="17"/>
  <c r="CE13" i="17"/>
  <c r="CE91" i="17"/>
  <c r="CA68" i="17"/>
  <c r="CA32" i="17"/>
  <c r="CI182" i="17"/>
  <c r="CE177" i="17"/>
  <c r="CE174" i="17"/>
  <c r="CE166" i="17"/>
  <c r="CA158" i="17"/>
  <c r="CI156" i="17"/>
  <c r="CO154" i="17"/>
  <c r="CA127" i="17"/>
  <c r="CO93" i="17"/>
  <c r="CI77" i="17"/>
  <c r="CE76" i="17"/>
  <c r="CA75" i="17"/>
  <c r="CO71" i="17"/>
  <c r="CO57" i="17"/>
  <c r="CI41" i="17"/>
  <c r="CE40" i="17"/>
  <c r="CA39" i="17"/>
  <c r="CO35" i="17"/>
  <c r="CI26" i="17"/>
  <c r="CE25" i="17"/>
  <c r="CA24" i="17"/>
  <c r="CO19" i="17"/>
  <c r="CI17" i="17"/>
  <c r="CA14" i="17"/>
  <c r="CO291" i="17"/>
  <c r="CA229" i="17"/>
  <c r="CA90" i="17"/>
  <c r="CI70" i="17"/>
  <c r="CI56" i="17"/>
  <c r="CI34" i="17"/>
  <c r="CI112" i="17"/>
  <c r="CA169" i="17"/>
  <c r="CE133" i="17"/>
  <c r="CI159" i="17"/>
  <c r="CE16" i="17"/>
  <c r="CI193" i="17"/>
  <c r="CO79" i="17"/>
  <c r="CA114" i="17"/>
  <c r="CE62" i="17"/>
  <c r="CA12" i="17"/>
  <c r="CI18" i="17"/>
  <c r="CA83" i="17"/>
  <c r="CO50" i="17"/>
  <c r="CI85" i="17"/>
  <c r="CE48" i="17"/>
  <c r="CO175" i="17"/>
  <c r="CE130" i="17"/>
  <c r="CO43" i="17"/>
  <c r="CI213" i="17"/>
  <c r="CO298" i="17"/>
  <c r="CE122" i="17"/>
  <c r="CA61" i="17"/>
  <c r="CA13" i="17"/>
  <c r="CA220" i="17"/>
  <c r="CO167" i="17"/>
  <c r="CO110" i="17"/>
  <c r="CE84" i="17"/>
  <c r="CI63" i="17"/>
  <c r="CA15" i="17"/>
  <c r="CI49" i="17"/>
  <c r="CA47" i="17"/>
  <c r="CO28" i="17"/>
  <c r="CR508" i="17"/>
  <c r="CF498" i="17"/>
  <c r="CB497" i="17"/>
  <c r="CL492" i="17"/>
  <c r="CR486" i="17"/>
  <c r="CF476" i="17"/>
  <c r="CB475" i="17"/>
  <c r="CL470" i="17"/>
  <c r="CR464" i="17"/>
  <c r="CF454" i="17"/>
  <c r="CB453" i="17"/>
  <c r="CL448" i="17"/>
  <c r="CR442" i="17"/>
  <c r="CF432" i="17"/>
  <c r="CB431" i="17"/>
  <c r="CL426" i="17"/>
  <c r="CR420" i="17"/>
  <c r="CF410" i="17"/>
  <c r="CB409" i="17"/>
  <c r="CL400" i="17"/>
  <c r="CR501" i="17"/>
  <c r="CF491" i="17"/>
  <c r="CB490" i="17"/>
  <c r="CL485" i="17"/>
  <c r="CR479" i="17"/>
  <c r="CF469" i="17"/>
  <c r="CB468" i="17"/>
  <c r="CL463" i="17"/>
  <c r="CR457" i="17"/>
  <c r="CF447" i="17"/>
  <c r="CB446" i="17"/>
  <c r="CL441" i="17"/>
  <c r="CR435" i="17"/>
  <c r="CF425" i="17"/>
  <c r="CB424" i="17"/>
  <c r="CL419" i="17"/>
  <c r="CR413" i="17"/>
  <c r="CF399" i="17"/>
  <c r="CB398" i="17"/>
  <c r="CL393" i="17"/>
  <c r="CR387" i="17"/>
  <c r="CF377" i="17"/>
  <c r="CB376" i="17"/>
  <c r="CF506" i="17"/>
  <c r="CB505" i="17"/>
  <c r="CL500" i="17"/>
  <c r="CR494" i="17"/>
  <c r="CF484" i="17"/>
  <c r="CB483" i="17"/>
  <c r="CL478" i="17"/>
  <c r="CR472" i="17"/>
  <c r="CF462" i="17"/>
  <c r="CB461" i="17"/>
  <c r="CL456" i="17"/>
  <c r="CR450" i="17"/>
  <c r="CF440" i="17"/>
  <c r="CB439" i="17"/>
  <c r="CL434" i="17"/>
  <c r="CR428" i="17"/>
  <c r="CF418" i="17"/>
  <c r="CB417" i="17"/>
  <c r="CL412" i="17"/>
  <c r="CR406" i="17"/>
  <c r="CR402" i="17"/>
  <c r="CF392" i="17"/>
  <c r="CB391" i="17"/>
  <c r="CL386" i="17"/>
  <c r="CR380" i="17"/>
  <c r="CR509" i="17"/>
  <c r="CF499" i="17"/>
  <c r="CB498" i="17"/>
  <c r="CL493" i="17"/>
  <c r="CR487" i="17"/>
  <c r="CF477" i="17"/>
  <c r="CB476" i="17"/>
  <c r="CL471" i="17"/>
  <c r="CR465" i="17"/>
  <c r="CF455" i="17"/>
  <c r="CB454" i="17"/>
  <c r="CL449" i="17"/>
  <c r="CR443" i="17"/>
  <c r="CF433" i="17"/>
  <c r="CB432" i="17"/>
  <c r="CL427" i="17"/>
  <c r="CR421" i="17"/>
  <c r="CF411" i="17"/>
  <c r="CB410" i="17"/>
  <c r="CL401" i="17"/>
  <c r="CR395" i="17"/>
  <c r="CF385" i="17"/>
  <c r="CB384" i="17"/>
  <c r="CL379" i="17"/>
  <c r="CR373" i="17"/>
  <c r="CL508" i="17"/>
  <c r="CR502" i="17"/>
  <c r="CF492" i="17"/>
  <c r="CB491" i="17"/>
  <c r="CL486" i="17"/>
  <c r="CR480" i="17"/>
  <c r="CF470" i="17"/>
  <c r="CB469" i="17"/>
  <c r="CL464" i="17"/>
  <c r="CR458" i="17"/>
  <c r="CF448" i="17"/>
  <c r="CB447" i="17"/>
  <c r="CL442" i="17"/>
  <c r="CR436" i="17"/>
  <c r="CF426" i="17"/>
  <c r="CB425" i="17"/>
  <c r="CL420" i="17"/>
  <c r="CR414" i="17"/>
  <c r="CF400" i="17"/>
  <c r="CB399" i="17"/>
  <c r="CL394" i="17"/>
  <c r="CR388" i="17"/>
  <c r="CF378" i="17"/>
  <c r="CB377" i="17"/>
  <c r="CL372" i="17"/>
  <c r="CR366" i="17"/>
  <c r="CB506" i="17"/>
  <c r="CL501" i="17"/>
  <c r="CR495" i="17"/>
  <c r="CR510" i="17"/>
  <c r="CF500" i="17"/>
  <c r="CB499" i="17"/>
  <c r="CL494" i="17"/>
  <c r="CR488" i="17"/>
  <c r="CF508" i="17"/>
  <c r="CL502" i="17"/>
  <c r="CR496" i="17"/>
  <c r="CL510" i="17"/>
  <c r="CR504" i="17"/>
  <c r="CF509" i="17"/>
  <c r="CB508" i="17"/>
  <c r="CL503" i="17"/>
  <c r="CR497" i="17"/>
  <c r="CF502" i="17"/>
  <c r="CB501" i="17"/>
  <c r="CR505" i="17"/>
  <c r="CF495" i="17"/>
  <c r="CB494" i="17"/>
  <c r="CL489" i="17"/>
  <c r="CR483" i="17"/>
  <c r="CF473" i="17"/>
  <c r="CB472" i="17"/>
  <c r="CL467" i="17"/>
  <c r="CR461" i="17"/>
  <c r="CF451" i="17"/>
  <c r="CB450" i="17"/>
  <c r="CL445" i="17"/>
  <c r="CR439" i="17"/>
  <c r="CF429" i="17"/>
  <c r="CB428" i="17"/>
  <c r="CL423" i="17"/>
  <c r="CR417" i="17"/>
  <c r="CF407" i="17"/>
  <c r="CB406" i="17"/>
  <c r="CF403" i="17"/>
  <c r="CB402" i="17"/>
  <c r="CL397" i="17"/>
  <c r="CF510" i="17"/>
  <c r="CB509" i="17"/>
  <c r="CL504" i="17"/>
  <c r="CR498" i="17"/>
  <c r="CF488" i="17"/>
  <c r="CB487" i="17"/>
  <c r="CL482" i="17"/>
  <c r="CR476" i="17"/>
  <c r="CF466" i="17"/>
  <c r="CB465" i="17"/>
  <c r="CL460" i="17"/>
  <c r="CR454" i="17"/>
  <c r="CF444" i="17"/>
  <c r="CB443" i="17"/>
  <c r="CL438" i="17"/>
  <c r="CR432" i="17"/>
  <c r="CF422" i="17"/>
  <c r="CB421" i="17"/>
  <c r="CL416" i="17"/>
  <c r="CR410" i="17"/>
  <c r="CF396" i="17"/>
  <c r="CB395" i="17"/>
  <c r="CL390" i="17"/>
  <c r="CR384" i="17"/>
  <c r="CF374" i="17"/>
  <c r="CB373" i="17"/>
  <c r="CL368" i="17"/>
  <c r="CR362" i="17"/>
  <c r="CF352" i="17"/>
  <c r="CB351" i="17"/>
  <c r="CL346" i="17"/>
  <c r="CR340" i="17"/>
  <c r="CF330" i="17"/>
  <c r="CB329" i="17"/>
  <c r="CR506" i="17"/>
  <c r="CB510" i="17"/>
  <c r="CF504" i="17"/>
  <c r="CB503" i="17"/>
  <c r="CL498" i="17"/>
  <c r="CR492" i="17"/>
  <c r="CF482" i="17"/>
  <c r="CB481" i="17"/>
  <c r="CL476" i="17"/>
  <c r="CR470" i="17"/>
  <c r="CF460" i="17"/>
  <c r="CB459" i="17"/>
  <c r="CL454" i="17"/>
  <c r="CR448" i="17"/>
  <c r="CF438" i="17"/>
  <c r="CB437" i="17"/>
  <c r="CL432" i="17"/>
  <c r="CR426" i="17"/>
  <c r="CF416" i="17"/>
  <c r="CB415" i="17"/>
  <c r="CL410" i="17"/>
  <c r="CR400" i="17"/>
  <c r="CF390" i="17"/>
  <c r="CB389" i="17"/>
  <c r="CL384" i="17"/>
  <c r="CR378" i="17"/>
  <c r="CL506" i="17"/>
  <c r="CR500" i="17"/>
  <c r="CF490" i="17"/>
  <c r="CB489" i="17"/>
  <c r="CL484" i="17"/>
  <c r="CR478" i="17"/>
  <c r="CF468" i="17"/>
  <c r="CB467" i="17"/>
  <c r="CL462" i="17"/>
  <c r="CR456" i="17"/>
  <c r="CF446" i="17"/>
  <c r="CB445" i="17"/>
  <c r="CL440" i="17"/>
  <c r="CR434" i="17"/>
  <c r="CF424" i="17"/>
  <c r="CB423" i="17"/>
  <c r="CL418" i="17"/>
  <c r="CR412" i="17"/>
  <c r="CF398" i="17"/>
  <c r="CB397" i="17"/>
  <c r="CL392" i="17"/>
  <c r="CR386" i="17"/>
  <c r="CF376" i="17"/>
  <c r="CB375" i="17"/>
  <c r="CL370" i="17"/>
  <c r="CR364" i="17"/>
  <c r="CF354" i="17"/>
  <c r="CF505" i="17"/>
  <c r="CB504" i="17"/>
  <c r="CL499" i="17"/>
  <c r="CR493" i="17"/>
  <c r="CF483" i="17"/>
  <c r="CB482" i="17"/>
  <c r="CL477" i="17"/>
  <c r="CR471" i="17"/>
  <c r="CF461" i="17"/>
  <c r="CB460" i="17"/>
  <c r="CL455" i="17"/>
  <c r="CR449" i="17"/>
  <c r="CF493" i="17"/>
  <c r="CR491" i="17"/>
  <c r="CL488" i="17"/>
  <c r="CB464" i="17"/>
  <c r="CR462" i="17"/>
  <c r="CL459" i="17"/>
  <c r="CR445" i="17"/>
  <c r="CF419" i="17"/>
  <c r="CR408" i="17"/>
  <c r="CB404" i="17"/>
  <c r="CF401" i="17"/>
  <c r="CF391" i="17"/>
  <c r="CF387" i="17"/>
  <c r="CR374" i="17"/>
  <c r="CF368" i="17"/>
  <c r="CL359" i="17"/>
  <c r="CF358" i="17"/>
  <c r="CR354" i="17"/>
  <c r="CR348" i="17"/>
  <c r="CB345" i="17"/>
  <c r="CF333" i="17"/>
  <c r="CR329" i="17"/>
  <c r="CL328" i="17"/>
  <c r="CR322" i="17"/>
  <c r="CF312" i="17"/>
  <c r="CB311" i="17"/>
  <c r="CL306" i="17"/>
  <c r="CR300" i="17"/>
  <c r="CF290" i="17"/>
  <c r="CB289" i="17"/>
  <c r="CL284" i="17"/>
  <c r="CR278" i="17"/>
  <c r="CF268" i="17"/>
  <c r="CB495" i="17"/>
  <c r="CF485" i="17"/>
  <c r="CL474" i="17"/>
  <c r="CB473" i="17"/>
  <c r="CL468" i="17"/>
  <c r="CL465" i="17"/>
  <c r="CL435" i="17"/>
  <c r="CL429" i="17"/>
  <c r="CB422" i="17"/>
  <c r="CR392" i="17"/>
  <c r="CF384" i="17"/>
  <c r="CL381" i="17"/>
  <c r="CL369" i="17"/>
  <c r="CF363" i="17"/>
  <c r="CR360" i="17"/>
  <c r="CL347" i="17"/>
  <c r="CF346" i="17"/>
  <c r="CF327" i="17"/>
  <c r="CB326" i="17"/>
  <c r="CL321" i="17"/>
  <c r="CR315" i="17"/>
  <c r="CF305" i="17"/>
  <c r="CB493" i="17"/>
  <c r="CF479" i="17"/>
  <c r="CF459" i="17"/>
  <c r="CR451" i="17"/>
  <c r="CF441" i="17"/>
  <c r="CR430" i="17"/>
  <c r="CB416" i="17"/>
  <c r="CR399" i="17"/>
  <c r="CR396" i="17"/>
  <c r="CL388" i="17"/>
  <c r="CR382" i="17"/>
  <c r="CB380" i="17"/>
  <c r="CR370" i="17"/>
  <c r="CL364" i="17"/>
  <c r="CB352" i="17"/>
  <c r="CR342" i="17"/>
  <c r="CB339" i="17"/>
  <c r="CR336" i="17"/>
  <c r="CL335" i="17"/>
  <c r="CF320" i="17"/>
  <c r="CB319" i="17"/>
  <c r="CL314" i="17"/>
  <c r="CR308" i="17"/>
  <c r="CL491" i="17"/>
  <c r="CF456" i="17"/>
  <c r="CF450" i="17"/>
  <c r="CB444" i="17"/>
  <c r="CB419" i="17"/>
  <c r="CF413" i="17"/>
  <c r="CB401" i="17"/>
  <c r="CF395" i="17"/>
  <c r="CB387" i="17"/>
  <c r="CF373" i="17"/>
  <c r="CB368" i="17"/>
  <c r="CR365" i="17"/>
  <c r="CB363" i="17"/>
  <c r="CB358" i="17"/>
  <c r="CR355" i="17"/>
  <c r="CL354" i="17"/>
  <c r="CF353" i="17"/>
  <c r="CR349" i="17"/>
  <c r="CL341" i="17"/>
  <c r="CF340" i="17"/>
  <c r="CF334" i="17"/>
  <c r="CB333" i="17"/>
  <c r="CR323" i="17"/>
  <c r="CF313" i="17"/>
  <c r="CB312" i="17"/>
  <c r="CL307" i="17"/>
  <c r="CB502" i="17"/>
  <c r="CB500" i="17"/>
  <c r="CL496" i="17"/>
  <c r="CR489" i="17"/>
  <c r="CB485" i="17"/>
  <c r="CR477" i="17"/>
  <c r="CF474" i="17"/>
  <c r="CR466" i="17"/>
  <c r="CR460" i="17"/>
  <c r="CB438" i="17"/>
  <c r="CL408" i="17"/>
  <c r="CB407" i="17"/>
  <c r="CL402" i="17"/>
  <c r="CR389" i="17"/>
  <c r="CR385" i="17"/>
  <c r="CR375" i="17"/>
  <c r="CL374" i="17"/>
  <c r="CF369" i="17"/>
  <c r="CF359" i="17"/>
  <c r="CL348" i="17"/>
  <c r="CB346" i="17"/>
  <c r="CR330" i="17"/>
  <c r="CL329" i="17"/>
  <c r="CF328" i="17"/>
  <c r="CB327" i="17"/>
  <c r="CL322" i="17"/>
  <c r="CR316" i="17"/>
  <c r="CB488" i="17"/>
  <c r="CL480" i="17"/>
  <c r="CB479" i="17"/>
  <c r="CF465" i="17"/>
  <c r="CB462" i="17"/>
  <c r="CB441" i="17"/>
  <c r="CF435" i="17"/>
  <c r="CL483" i="17"/>
  <c r="CR475" i="17"/>
  <c r="CF471" i="17"/>
  <c r="CB456" i="17"/>
  <c r="CL451" i="17"/>
  <c r="CL430" i="17"/>
  <c r="CB429" i="17"/>
  <c r="CB426" i="17"/>
  <c r="CR424" i="17"/>
  <c r="CF496" i="17"/>
  <c r="CB474" i="17"/>
  <c r="CR469" i="17"/>
  <c r="CR452" i="17"/>
  <c r="CF445" i="17"/>
  <c r="CL439" i="17"/>
  <c r="CR433" i="17"/>
  <c r="CR427" i="17"/>
  <c r="CF420" i="17"/>
  <c r="CR481" i="17"/>
  <c r="CL475" i="17"/>
  <c r="CL466" i="17"/>
  <c r="CR463" i="17"/>
  <c r="CL457" i="17"/>
  <c r="CR446" i="17"/>
  <c r="CL436" i="17"/>
  <c r="CB435" i="17"/>
  <c r="CF417" i="17"/>
  <c r="CF486" i="17"/>
  <c r="CF480" i="17"/>
  <c r="CB477" i="17"/>
  <c r="CB471" i="17"/>
  <c r="CB448" i="17"/>
  <c r="CF442" i="17"/>
  <c r="CF430" i="17"/>
  <c r="CL424" i="17"/>
  <c r="CR503" i="17"/>
  <c r="CB496" i="17"/>
  <c r="CL469" i="17"/>
  <c r="CF439" i="17"/>
  <c r="CL433" i="17"/>
  <c r="CL505" i="17"/>
  <c r="CR499" i="17"/>
  <c r="CF489" i="17"/>
  <c r="CB480" i="17"/>
  <c r="CF475" i="17"/>
  <c r="CL472" i="17"/>
  <c r="CR467" i="17"/>
  <c r="CF463" i="17"/>
  <c r="CL452" i="17"/>
  <c r="CB451" i="17"/>
  <c r="CL446" i="17"/>
  <c r="CF494" i="17"/>
  <c r="CB486" i="17"/>
  <c r="CR484" i="17"/>
  <c r="CL481" i="17"/>
  <c r="CF457" i="17"/>
  <c r="CL509" i="17"/>
  <c r="CF503" i="17"/>
  <c r="CL497" i="17"/>
  <c r="CR490" i="17"/>
  <c r="CB466" i="17"/>
  <c r="CL443" i="17"/>
  <c r="CR440" i="17"/>
  <c r="CB433" i="17"/>
  <c r="CL431" i="17"/>
  <c r="CL415" i="17"/>
  <c r="CR394" i="17"/>
  <c r="CF501" i="17"/>
  <c r="CB492" i="17"/>
  <c r="CL487" i="17"/>
  <c r="CF481" i="17"/>
  <c r="CR473" i="17"/>
  <c r="CB463" i="17"/>
  <c r="CR455" i="17"/>
  <c r="CF452" i="17"/>
  <c r="CB436" i="17"/>
  <c r="CR425" i="17"/>
  <c r="CR422" i="17"/>
  <c r="CF409" i="17"/>
  <c r="CL406" i="17"/>
  <c r="CF478" i="17"/>
  <c r="CF472" i="17"/>
  <c r="CL458" i="17"/>
  <c r="CB457" i="17"/>
  <c r="CL437" i="17"/>
  <c r="CB427" i="17"/>
  <c r="CF421" i="17"/>
  <c r="CF415" i="17"/>
  <c r="CF497" i="17"/>
  <c r="CL490" i="17"/>
  <c r="CR482" i="17"/>
  <c r="CL461" i="17"/>
  <c r="CR453" i="17"/>
  <c r="CF449" i="17"/>
  <c r="CR444" i="17"/>
  <c r="CF431" i="17"/>
  <c r="CL428" i="17"/>
  <c r="CB418" i="17"/>
  <c r="CB484" i="17"/>
  <c r="CB452" i="17"/>
  <c r="CR447" i="17"/>
  <c r="CF443" i="17"/>
  <c r="CF437" i="17"/>
  <c r="CF487" i="17"/>
  <c r="CB478" i="17"/>
  <c r="CL473" i="17"/>
  <c r="CF467" i="17"/>
  <c r="CR459" i="17"/>
  <c r="CL453" i="17"/>
  <c r="CB440" i="17"/>
  <c r="CR438" i="17"/>
  <c r="CB470" i="17"/>
  <c r="CB458" i="17"/>
  <c r="CF453" i="17"/>
  <c r="CL450" i="17"/>
  <c r="CL447" i="17"/>
  <c r="CF434" i="17"/>
  <c r="CR416" i="17"/>
  <c r="CF406" i="17"/>
  <c r="CF404" i="17"/>
  <c r="CB388" i="17"/>
  <c r="CB371" i="17"/>
  <c r="CL365" i="17"/>
  <c r="CL362" i="17"/>
  <c r="CL351" i="17"/>
  <c r="CF350" i="17"/>
  <c r="CR347" i="17"/>
  <c r="CR332" i="17"/>
  <c r="CB318" i="17"/>
  <c r="CF310" i="17"/>
  <c r="CB309" i="17"/>
  <c r="CB305" i="17"/>
  <c r="CF293" i="17"/>
  <c r="CR289" i="17"/>
  <c r="CL288" i="17"/>
  <c r="CF280" i="17"/>
  <c r="CB279" i="17"/>
  <c r="CR276" i="17"/>
  <c r="CL275" i="17"/>
  <c r="CF274" i="17"/>
  <c r="CR263" i="17"/>
  <c r="CF253" i="17"/>
  <c r="CB252" i="17"/>
  <c r="CL247" i="17"/>
  <c r="CR241" i="17"/>
  <c r="CF231" i="17"/>
  <c r="CB230" i="17"/>
  <c r="CL225" i="17"/>
  <c r="CR219" i="17"/>
  <c r="CF209" i="17"/>
  <c r="CB208" i="17"/>
  <c r="CL203" i="17"/>
  <c r="CR418" i="17"/>
  <c r="CB413" i="17"/>
  <c r="CB383" i="17"/>
  <c r="CR381" i="17"/>
  <c r="CL375" i="17"/>
  <c r="CR369" i="17"/>
  <c r="CB361" i="17"/>
  <c r="CR359" i="17"/>
  <c r="CR344" i="17"/>
  <c r="CF342" i="17"/>
  <c r="CL339" i="17"/>
  <c r="CB338" i="17"/>
  <c r="CB330" i="17"/>
  <c r="CR328" i="17"/>
  <c r="CR324" i="17"/>
  <c r="CL323" i="17"/>
  <c r="CB322" i="17"/>
  <c r="CL315" i="17"/>
  <c r="CB314" i="17"/>
  <c r="CL311" i="17"/>
  <c r="CF287" i="17"/>
  <c r="CB286" i="17"/>
  <c r="CR270" i="17"/>
  <c r="CL269" i="17"/>
  <c r="CB267" i="17"/>
  <c r="CL262" i="17"/>
  <c r="CR256" i="17"/>
  <c r="CF246" i="17"/>
  <c r="CB245" i="17"/>
  <c r="CL240" i="17"/>
  <c r="CR234" i="17"/>
  <c r="CF224" i="17"/>
  <c r="CB223" i="17"/>
  <c r="CL218" i="17"/>
  <c r="CR212" i="17"/>
  <c r="CL479" i="17"/>
  <c r="CL411" i="17"/>
  <c r="CR409" i="17"/>
  <c r="CB394" i="17"/>
  <c r="CF386" i="17"/>
  <c r="CL378" i="17"/>
  <c r="CB354" i="17"/>
  <c r="CL343" i="17"/>
  <c r="CR320" i="17"/>
  <c r="CR302" i="17"/>
  <c r="CB299" i="17"/>
  <c r="CR296" i="17"/>
  <c r="CL295" i="17"/>
  <c r="CR283" i="17"/>
  <c r="CL282" i="17"/>
  <c r="CF261" i="17"/>
  <c r="CB260" i="17"/>
  <c r="CL255" i="17"/>
  <c r="CR249" i="17"/>
  <c r="CF239" i="17"/>
  <c r="CB238" i="17"/>
  <c r="CL233" i="17"/>
  <c r="CR227" i="17"/>
  <c r="CF217" i="17"/>
  <c r="CB216" i="17"/>
  <c r="CL211" i="17"/>
  <c r="CR205" i="17"/>
  <c r="CB449" i="17"/>
  <c r="CF436" i="17"/>
  <c r="CB434" i="17"/>
  <c r="CF397" i="17"/>
  <c r="CL389" i="17"/>
  <c r="CF372" i="17"/>
  <c r="CF362" i="17"/>
  <c r="CL355" i="17"/>
  <c r="CR352" i="17"/>
  <c r="CB350" i="17"/>
  <c r="CF335" i="17"/>
  <c r="CL332" i="17"/>
  <c r="CF331" i="17"/>
  <c r="CF319" i="17"/>
  <c r="CR312" i="17"/>
  <c r="CB310" i="17"/>
  <c r="CF306" i="17"/>
  <c r="CL301" i="17"/>
  <c r="CF300" i="17"/>
  <c r="CF294" i="17"/>
  <c r="CB293" i="17"/>
  <c r="CF281" i="17"/>
  <c r="CB280" i="17"/>
  <c r="CB274" i="17"/>
  <c r="CR264" i="17"/>
  <c r="CF254" i="17"/>
  <c r="CB253" i="17"/>
  <c r="CL248" i="17"/>
  <c r="CR242" i="17"/>
  <c r="CF232" i="17"/>
  <c r="CB231" i="17"/>
  <c r="CL226" i="17"/>
  <c r="CR220" i="17"/>
  <c r="CF210" i="17"/>
  <c r="CB209" i="17"/>
  <c r="CL204" i="17"/>
  <c r="CF458" i="17"/>
  <c r="CB420" i="17"/>
  <c r="CL409" i="17"/>
  <c r="CR407" i="17"/>
  <c r="CF365" i="17"/>
  <c r="CR356" i="17"/>
  <c r="CF351" i="17"/>
  <c r="CF347" i="17"/>
  <c r="CB342" i="17"/>
  <c r="CR325" i="17"/>
  <c r="CR307" i="17"/>
  <c r="CR290" i="17"/>
  <c r="CL289" i="17"/>
  <c r="CF288" i="17"/>
  <c r="CB287" i="17"/>
  <c r="CR277" i="17"/>
  <c r="CL276" i="17"/>
  <c r="CF275" i="17"/>
  <c r="CR271" i="17"/>
  <c r="CL270" i="17"/>
  <c r="CB268" i="17"/>
  <c r="CL263" i="17"/>
  <c r="CR257" i="17"/>
  <c r="CF247" i="17"/>
  <c r="CB246" i="17"/>
  <c r="CL241" i="17"/>
  <c r="CR235" i="17"/>
  <c r="CF225" i="17"/>
  <c r="CB224" i="17"/>
  <c r="CL219" i="17"/>
  <c r="CR213" i="17"/>
  <c r="CF203" i="17"/>
  <c r="CR474" i="17"/>
  <c r="CR429" i="17"/>
  <c r="CB411" i="17"/>
  <c r="CB386" i="17"/>
  <c r="CF381" i="17"/>
  <c r="CR376" i="17"/>
  <c r="CF375" i="17"/>
  <c r="CL366" i="17"/>
  <c r="CL344" i="17"/>
  <c r="CF339" i="17"/>
  <c r="CL324" i="17"/>
  <c r="CF323" i="17"/>
  <c r="CF315" i="17"/>
  <c r="CF311" i="17"/>
  <c r="CR431" i="17"/>
  <c r="CF402" i="17"/>
  <c r="CB392" i="17"/>
  <c r="CR390" i="17"/>
  <c r="CF389" i="17"/>
  <c r="CB378" i="17"/>
  <c r="CB372" i="17"/>
  <c r="CR363" i="17"/>
  <c r="CB362" i="17"/>
  <c r="CF343" i="17"/>
  <c r="CB335" i="17"/>
  <c r="CB331" i="17"/>
  <c r="CL320" i="17"/>
  <c r="CB306" i="17"/>
  <c r="CL495" i="17"/>
  <c r="CL444" i="17"/>
  <c r="CL425" i="17"/>
  <c r="CR423" i="17"/>
  <c r="CL414" i="17"/>
  <c r="CR398" i="17"/>
  <c r="CL395" i="17"/>
  <c r="CB381" i="17"/>
  <c r="CR379" i="17"/>
  <c r="CB369" i="17"/>
  <c r="CR367" i="17"/>
  <c r="CB365" i="17"/>
  <c r="CB359" i="17"/>
  <c r="CL356" i="17"/>
  <c r="CF355" i="17"/>
  <c r="CL352" i="17"/>
  <c r="CB347" i="17"/>
  <c r="CR345" i="17"/>
  <c r="CL336" i="17"/>
  <c r="CR333" i="17"/>
  <c r="CF332" i="17"/>
  <c r="CR317" i="17"/>
  <c r="CL316" i="17"/>
  <c r="CL312" i="17"/>
  <c r="CL407" i="17"/>
  <c r="CL376" i="17"/>
  <c r="CR357" i="17"/>
  <c r="CB328" i="17"/>
  <c r="CL325" i="17"/>
  <c r="CB323" i="17"/>
  <c r="CB315" i="17"/>
  <c r="CR304" i="17"/>
  <c r="CB442" i="17"/>
  <c r="CR403" i="17"/>
  <c r="CB400" i="17"/>
  <c r="CR393" i="17"/>
  <c r="CL387" i="17"/>
  <c r="CF366" i="17"/>
  <c r="CL363" i="17"/>
  <c r="CF344" i="17"/>
  <c r="CB343" i="17"/>
  <c r="CL340" i="17"/>
  <c r="CR337" i="17"/>
  <c r="CR326" i="17"/>
  <c r="CF324" i="17"/>
  <c r="CR321" i="17"/>
  <c r="CB320" i="17"/>
  <c r="CR313" i="17"/>
  <c r="CF307" i="17"/>
  <c r="CL303" i="17"/>
  <c r="CF423" i="17"/>
  <c r="CF414" i="17"/>
  <c r="CF412" i="17"/>
  <c r="CL398" i="17"/>
  <c r="CL382" i="17"/>
  <c r="CL373" i="17"/>
  <c r="CL360" i="17"/>
  <c r="CB355" i="17"/>
  <c r="CR353" i="17"/>
  <c r="CB332" i="17"/>
  <c r="CF302" i="17"/>
  <c r="CB301" i="17"/>
  <c r="CR298" i="17"/>
  <c r="CL297" i="17"/>
  <c r="CR485" i="17"/>
  <c r="CB455" i="17"/>
  <c r="CR437" i="17"/>
  <c r="CF427" i="17"/>
  <c r="CL367" i="17"/>
  <c r="CF356" i="17"/>
  <c r="CF348" i="17"/>
  <c r="CL345" i="17"/>
  <c r="CF336" i="17"/>
  <c r="CL333" i="17"/>
  <c r="CR318" i="17"/>
  <c r="CL317" i="17"/>
  <c r="CF316" i="17"/>
  <c r="CR309" i="17"/>
  <c r="CL308" i="17"/>
  <c r="CL421" i="17"/>
  <c r="CR419" i="17"/>
  <c r="CB414" i="17"/>
  <c r="CF379" i="17"/>
  <c r="CB366" i="17"/>
  <c r="CL357" i="17"/>
  <c r="CB344" i="17"/>
  <c r="CR341" i="17"/>
  <c r="CB340" i="17"/>
  <c r="CF325" i="17"/>
  <c r="CB324" i="17"/>
  <c r="CB307" i="17"/>
  <c r="CF464" i="17"/>
  <c r="CL417" i="17"/>
  <c r="CR415" i="17"/>
  <c r="CB412" i="17"/>
  <c r="CL403" i="17"/>
  <c r="CF382" i="17"/>
  <c r="CR371" i="17"/>
  <c r="CF370" i="17"/>
  <c r="CF360" i="17"/>
  <c r="CR338" i="17"/>
  <c r="CL337" i="17"/>
  <c r="CF329" i="17"/>
  <c r="CL326" i="17"/>
  <c r="CF321" i="17"/>
  <c r="CL313" i="17"/>
  <c r="CF303" i="17"/>
  <c r="CB302" i="17"/>
  <c r="CB296" i="17"/>
  <c r="CL285" i="17"/>
  <c r="CF284" i="17"/>
  <c r="CL266" i="17"/>
  <c r="CR260" i="17"/>
  <c r="CF250" i="17"/>
  <c r="CB249" i="17"/>
  <c r="CL244" i="17"/>
  <c r="CR238" i="17"/>
  <c r="CL396" i="17"/>
  <c r="CF393" i="17"/>
  <c r="CR391" i="17"/>
  <c r="CB390" i="17"/>
  <c r="CR377" i="17"/>
  <c r="CF367" i="17"/>
  <c r="CR361" i="17"/>
  <c r="CB356" i="17"/>
  <c r="CL353" i="17"/>
  <c r="CR350" i="17"/>
  <c r="CL349" i="17"/>
  <c r="CB348" i="17"/>
  <c r="CF345" i="17"/>
  <c r="CB336" i="17"/>
  <c r="CR334" i="17"/>
  <c r="CB316" i="17"/>
  <c r="CR310" i="17"/>
  <c r="CR305" i="17"/>
  <c r="CR299" i="17"/>
  <c r="CL298" i="17"/>
  <c r="CF297" i="17"/>
  <c r="CR293" i="17"/>
  <c r="CL292" i="17"/>
  <c r="CB290" i="17"/>
  <c r="CR280" i="17"/>
  <c r="CB277" i="17"/>
  <c r="CR274" i="17"/>
  <c r="CL273" i="17"/>
  <c r="CF265" i="17"/>
  <c r="CB264" i="17"/>
  <c r="CL259" i="17"/>
  <c r="CR253" i="17"/>
  <c r="CF243" i="17"/>
  <c r="CR401" i="17"/>
  <c r="CL385" i="17"/>
  <c r="CR383" i="17"/>
  <c r="CB379" i="17"/>
  <c r="CB370" i="17"/>
  <c r="CR368" i="17"/>
  <c r="CR358" i="17"/>
  <c r="CR346" i="17"/>
  <c r="CB325" i="17"/>
  <c r="CL318" i="17"/>
  <c r="CF317" i="17"/>
  <c r="CL309" i="17"/>
  <c r="CF308" i="17"/>
  <c r="CF291" i="17"/>
  <c r="CR287" i="17"/>
  <c r="CL279" i="17"/>
  <c r="CF278" i="17"/>
  <c r="CF272" i="17"/>
  <c r="CB271" i="17"/>
  <c r="CF258" i="17"/>
  <c r="CB257" i="17"/>
  <c r="CR441" i="17"/>
  <c r="CF408" i="17"/>
  <c r="CR404" i="17"/>
  <c r="CB403" i="17"/>
  <c r="CB393" i="17"/>
  <c r="CB382" i="17"/>
  <c r="CB360" i="17"/>
  <c r="CF357" i="17"/>
  <c r="CR327" i="17"/>
  <c r="CB321" i="17"/>
  <c r="CR314" i="17"/>
  <c r="CF304" i="17"/>
  <c r="CB303" i="17"/>
  <c r="CB297" i="17"/>
  <c r="CL286" i="17"/>
  <c r="CB284" i="17"/>
  <c r="CR268" i="17"/>
  <c r="CL267" i="17"/>
  <c r="CL380" i="17"/>
  <c r="CL371" i="17"/>
  <c r="CB367" i="17"/>
  <c r="CF364" i="17"/>
  <c r="CL361" i="17"/>
  <c r="CB353" i="17"/>
  <c r="CF341" i="17"/>
  <c r="CL338" i="17"/>
  <c r="CF337" i="17"/>
  <c r="CR331" i="17"/>
  <c r="CL330" i="17"/>
  <c r="CF326" i="17"/>
  <c r="CR319" i="17"/>
  <c r="CB313" i="17"/>
  <c r="CL299" i="17"/>
  <c r="CF298" i="17"/>
  <c r="CR294" i="17"/>
  <c r="CF285" i="17"/>
  <c r="CR281" i="17"/>
  <c r="CR468" i="17"/>
  <c r="CL399" i="17"/>
  <c r="CL391" i="17"/>
  <c r="CB385" i="17"/>
  <c r="CL383" i="17"/>
  <c r="CL377" i="17"/>
  <c r="CR351" i="17"/>
  <c r="CL350" i="17"/>
  <c r="CF349" i="17"/>
  <c r="CL334" i="17"/>
  <c r="CB317" i="17"/>
  <c r="CL310" i="17"/>
  <c r="CB308" i="17"/>
  <c r="CL305" i="17"/>
  <c r="CL293" i="17"/>
  <c r="CF292" i="17"/>
  <c r="CB291" i="17"/>
  <c r="CR288" i="17"/>
  <c r="CL280" i="17"/>
  <c r="CB278" i="17"/>
  <c r="CR275" i="17"/>
  <c r="CL274" i="17"/>
  <c r="CF273" i="17"/>
  <c r="CB272" i="17"/>
  <c r="CR411" i="17"/>
  <c r="CF394" i="17"/>
  <c r="CF383" i="17"/>
  <c r="CF380" i="17"/>
  <c r="CB374" i="17"/>
  <c r="CF361" i="17"/>
  <c r="CB349" i="17"/>
  <c r="CR335" i="17"/>
  <c r="CB334" i="17"/>
  <c r="CL331" i="17"/>
  <c r="CL319" i="17"/>
  <c r="CR301" i="17"/>
  <c r="CL300" i="17"/>
  <c r="CF299" i="17"/>
  <c r="CL294" i="17"/>
  <c r="CB292" i="17"/>
  <c r="CL281" i="17"/>
  <c r="CB273" i="17"/>
  <c r="CB300" i="17"/>
  <c r="CF259" i="17"/>
  <c r="CR202" i="17"/>
  <c r="CF200" i="17"/>
  <c r="CB199" i="17"/>
  <c r="CL194" i="17"/>
  <c r="CR188" i="17"/>
  <c r="CF178" i="17"/>
  <c r="CB177" i="17"/>
  <c r="CL172" i="17"/>
  <c r="CR166" i="17"/>
  <c r="CF156" i="17"/>
  <c r="CB155" i="17"/>
  <c r="CL150" i="17"/>
  <c r="CR144" i="17"/>
  <c r="CF134" i="17"/>
  <c r="CB133" i="17"/>
  <c r="CL128" i="17"/>
  <c r="CR122" i="17"/>
  <c r="CF112" i="17"/>
  <c r="CB111" i="17"/>
  <c r="CL106" i="17"/>
  <c r="CR100" i="17"/>
  <c r="CB430" i="17"/>
  <c r="CB337" i="17"/>
  <c r="CR303" i="17"/>
  <c r="CB298" i="17"/>
  <c r="CL296" i="17"/>
  <c r="CL291" i="17"/>
  <c r="CB288" i="17"/>
  <c r="CR284" i="17"/>
  <c r="CB283" i="17"/>
  <c r="CF276" i="17"/>
  <c r="CF271" i="17"/>
  <c r="CB262" i="17"/>
  <c r="CR215" i="17"/>
  <c r="CL214" i="17"/>
  <c r="CF213" i="17"/>
  <c r="CF193" i="17"/>
  <c r="CB192" i="17"/>
  <c r="CL187" i="17"/>
  <c r="CR181" i="17"/>
  <c r="CF171" i="17"/>
  <c r="CB170" i="17"/>
  <c r="CL165" i="17"/>
  <c r="CR159" i="17"/>
  <c r="CF149" i="17"/>
  <c r="CB148" i="17"/>
  <c r="CL143" i="17"/>
  <c r="CR137" i="17"/>
  <c r="CF127" i="17"/>
  <c r="CB126" i="17"/>
  <c r="CL121" i="17"/>
  <c r="CR115" i="17"/>
  <c r="CF105" i="17"/>
  <c r="CB104" i="17"/>
  <c r="CL99" i="17"/>
  <c r="CF286" i="17"/>
  <c r="CR279" i="17"/>
  <c r="CR272" i="17"/>
  <c r="CR269" i="17"/>
  <c r="CL253" i="17"/>
  <c r="CR250" i="17"/>
  <c r="CL242" i="17"/>
  <c r="CB241" i="17"/>
  <c r="CF234" i="17"/>
  <c r="CL231" i="17"/>
  <c r="CF226" i="17"/>
  <c r="CF222" i="17"/>
  <c r="CB221" i="17"/>
  <c r="CR207" i="17"/>
  <c r="CF205" i="17"/>
  <c r="CR196" i="17"/>
  <c r="CF186" i="17"/>
  <c r="CB185" i="17"/>
  <c r="CL180" i="17"/>
  <c r="CR174" i="17"/>
  <c r="CF164" i="17"/>
  <c r="CB163" i="17"/>
  <c r="CL158" i="17"/>
  <c r="CR152" i="17"/>
  <c r="CF142" i="17"/>
  <c r="CB141" i="17"/>
  <c r="CL136" i="17"/>
  <c r="CR130" i="17"/>
  <c r="CF120" i="17"/>
  <c r="CB119" i="17"/>
  <c r="CL114" i="17"/>
  <c r="CR108" i="17"/>
  <c r="CF98" i="17"/>
  <c r="CF314" i="17"/>
  <c r="CF266" i="17"/>
  <c r="CB259" i="17"/>
  <c r="CF256" i="17"/>
  <c r="CF249" i="17"/>
  <c r="CL246" i="17"/>
  <c r="CR239" i="17"/>
  <c r="CF238" i="17"/>
  <c r="CL223" i="17"/>
  <c r="CF218" i="17"/>
  <c r="CL210" i="17"/>
  <c r="CL206" i="17"/>
  <c r="CF201" i="17"/>
  <c r="CB200" i="17"/>
  <c r="CL195" i="17"/>
  <c r="CR189" i="17"/>
  <c r="CF179" i="17"/>
  <c r="CB178" i="17"/>
  <c r="CL173" i="17"/>
  <c r="CR167" i="17"/>
  <c r="CF157" i="17"/>
  <c r="CB156" i="17"/>
  <c r="CL151" i="17"/>
  <c r="CR145" i="17"/>
  <c r="CF135" i="17"/>
  <c r="CB134" i="17"/>
  <c r="CL129" i="17"/>
  <c r="CR123" i="17"/>
  <c r="CF113" i="17"/>
  <c r="CB112" i="17"/>
  <c r="CL107" i="17"/>
  <c r="CR101" i="17"/>
  <c r="CF371" i="17"/>
  <c r="CR343" i="17"/>
  <c r="CB276" i="17"/>
  <c r="CL260" i="17"/>
  <c r="CR243" i="17"/>
  <c r="CL227" i="17"/>
  <c r="CB213" i="17"/>
  <c r="CL202" i="17"/>
  <c r="CF194" i="17"/>
  <c r="CB193" i="17"/>
  <c r="CL188" i="17"/>
  <c r="CR182" i="17"/>
  <c r="CF172" i="17"/>
  <c r="CB171" i="17"/>
  <c r="CL166" i="17"/>
  <c r="CR160" i="17"/>
  <c r="CF150" i="17"/>
  <c r="CB149" i="17"/>
  <c r="CL144" i="17"/>
  <c r="CR138" i="17"/>
  <c r="CF128" i="17"/>
  <c r="CB127" i="17"/>
  <c r="CL122" i="17"/>
  <c r="CR116" i="17"/>
  <c r="CF106" i="17"/>
  <c r="CB105" i="17"/>
  <c r="CL100" i="17"/>
  <c r="CL413" i="17"/>
  <c r="CB364" i="17"/>
  <c r="CB341" i="17"/>
  <c r="CF296" i="17"/>
  <c r="CF279" i="17"/>
  <c r="CF269" i="17"/>
  <c r="CF263" i="17"/>
  <c r="CL235" i="17"/>
  <c r="CB234" i="17"/>
  <c r="CR232" i="17"/>
  <c r="CR228" i="17"/>
  <c r="CB226" i="17"/>
  <c r="CB222" i="17"/>
  <c r="CL215" i="17"/>
  <c r="CF214" i="17"/>
  <c r="CB205" i="17"/>
  <c r="CR197" i="17"/>
  <c r="CB281" i="17"/>
  <c r="CL272" i="17"/>
  <c r="CB266" i="17"/>
  <c r="CB256" i="17"/>
  <c r="CR254" i="17"/>
  <c r="CR251" i="17"/>
  <c r="CL250" i="17"/>
  <c r="CR247" i="17"/>
  <c r="CF242" i="17"/>
  <c r="CR236" i="17"/>
  <c r="CR224" i="17"/>
  <c r="CB218" i="17"/>
  <c r="CR211" i="17"/>
  <c r="CB210" i="17"/>
  <c r="CL207" i="17"/>
  <c r="CB201" i="17"/>
  <c r="CL196" i="17"/>
  <c r="CR190" i="17"/>
  <c r="CB357" i="17"/>
  <c r="CF318" i="17"/>
  <c r="CR311" i="17"/>
  <c r="CF309" i="17"/>
  <c r="CF301" i="17"/>
  <c r="CL277" i="17"/>
  <c r="CR267" i="17"/>
  <c r="CL257" i="17"/>
  <c r="CL239" i="17"/>
  <c r="CF223" i="17"/>
  <c r="CR216" i="17"/>
  <c r="CR208" i="17"/>
  <c r="CF206" i="17"/>
  <c r="CR203" i="17"/>
  <c r="CF202" i="17"/>
  <c r="CF195" i="17"/>
  <c r="CB194" i="17"/>
  <c r="CL189" i="17"/>
  <c r="CL327" i="17"/>
  <c r="CR297" i="17"/>
  <c r="CR292" i="17"/>
  <c r="CF289" i="17"/>
  <c r="CR282" i="17"/>
  <c r="CB269" i="17"/>
  <c r="CB263" i="17"/>
  <c r="CF260" i="17"/>
  <c r="CR244" i="17"/>
  <c r="CL243" i="17"/>
  <c r="CR229" i="17"/>
  <c r="CF227" i="17"/>
  <c r="CB214" i="17"/>
  <c r="CR198" i="17"/>
  <c r="CF188" i="17"/>
  <c r="CB187" i="17"/>
  <c r="CL182" i="17"/>
  <c r="CB408" i="17"/>
  <c r="CR261" i="17"/>
  <c r="CB242" i="17"/>
  <c r="CF235" i="17"/>
  <c r="CL232" i="17"/>
  <c r="CL228" i="17"/>
  <c r="CF215" i="17"/>
  <c r="CB202" i="17"/>
  <c r="CL197" i="17"/>
  <c r="CR191" i="17"/>
  <c r="CL422" i="17"/>
  <c r="CB396" i="17"/>
  <c r="CL287" i="17"/>
  <c r="CR285" i="17"/>
  <c r="CL264" i="17"/>
  <c r="CR258" i="17"/>
  <c r="CL254" i="17"/>
  <c r="CL251" i="17"/>
  <c r="CR240" i="17"/>
  <c r="CB239" i="17"/>
  <c r="CL236" i="17"/>
  <c r="CL224" i="17"/>
  <c r="CF219" i="17"/>
  <c r="CF211" i="17"/>
  <c r="CF207" i="17"/>
  <c r="CB206" i="17"/>
  <c r="CF196" i="17"/>
  <c r="CB195" i="17"/>
  <c r="CF277" i="17"/>
  <c r="CF257" i="17"/>
  <c r="CB250" i="17"/>
  <c r="CR237" i="17"/>
  <c r="CB235" i="17"/>
  <c r="CB227" i="17"/>
  <c r="CL216" i="17"/>
  <c r="CL208" i="17"/>
  <c r="CR199" i="17"/>
  <c r="CF338" i="17"/>
  <c r="CF322" i="17"/>
  <c r="CL304" i="17"/>
  <c r="CB294" i="17"/>
  <c r="CF282" i="17"/>
  <c r="CR273" i="17"/>
  <c r="CF267" i="17"/>
  <c r="CR248" i="17"/>
  <c r="CR233" i="17"/>
  <c r="CB232" i="17"/>
  <c r="CL229" i="17"/>
  <c r="CB215" i="17"/>
  <c r="CL198" i="17"/>
  <c r="CR192" i="17"/>
  <c r="CR306" i="17"/>
  <c r="CF270" i="17"/>
  <c r="CR265" i="17"/>
  <c r="CL261" i="17"/>
  <c r="CR255" i="17"/>
  <c r="CB254" i="17"/>
  <c r="CR252" i="17"/>
  <c r="CF251" i="17"/>
  <c r="CB247" i="17"/>
  <c r="CB243" i="17"/>
  <c r="CF236" i="17"/>
  <c r="CR230" i="17"/>
  <c r="CF228" i="17"/>
  <c r="CR225" i="17"/>
  <c r="CR221" i="17"/>
  <c r="CL220" i="17"/>
  <c r="CB219" i="17"/>
  <c r="CL212" i="17"/>
  <c r="CB211" i="17"/>
  <c r="CB207" i="17"/>
  <c r="CR204" i="17"/>
  <c r="CF197" i="17"/>
  <c r="CB196" i="17"/>
  <c r="CL191" i="17"/>
  <c r="CR185" i="17"/>
  <c r="CF175" i="17"/>
  <c r="CB174" i="17"/>
  <c r="CL169" i="17"/>
  <c r="CR163" i="17"/>
  <c r="CF153" i="17"/>
  <c r="CB152" i="17"/>
  <c r="CL147" i="17"/>
  <c r="CR141" i="17"/>
  <c r="CF131" i="17"/>
  <c r="CB130" i="17"/>
  <c r="CL125" i="17"/>
  <c r="CR119" i="17"/>
  <c r="CF109" i="17"/>
  <c r="CB108" i="17"/>
  <c r="CL103" i="17"/>
  <c r="CR97" i="17"/>
  <c r="CR372" i="17"/>
  <c r="CR295" i="17"/>
  <c r="CL290" i="17"/>
  <c r="CF264" i="17"/>
  <c r="CL258" i="17"/>
  <c r="CR245" i="17"/>
  <c r="CF240" i="17"/>
  <c r="CL237" i="17"/>
  <c r="CR217" i="17"/>
  <c r="CR209" i="17"/>
  <c r="CB203" i="17"/>
  <c r="CR200" i="17"/>
  <c r="CF190" i="17"/>
  <c r="CB189" i="17"/>
  <c r="CL184" i="17"/>
  <c r="CR178" i="17"/>
  <c r="CF168" i="17"/>
  <c r="CB167" i="17"/>
  <c r="CL162" i="17"/>
  <c r="CR156" i="17"/>
  <c r="CF146" i="17"/>
  <c r="CB145" i="17"/>
  <c r="CL140" i="17"/>
  <c r="CR134" i="17"/>
  <c r="CF124" i="17"/>
  <c r="CB123" i="17"/>
  <c r="CL118" i="17"/>
  <c r="CR112" i="17"/>
  <c r="CF102" i="17"/>
  <c r="CB101" i="17"/>
  <c r="CL96" i="17"/>
  <c r="CL342" i="17"/>
  <c r="CB304" i="17"/>
  <c r="CL302" i="17"/>
  <c r="CB282" i="17"/>
  <c r="CL252" i="17"/>
  <c r="CF244" i="17"/>
  <c r="CF216" i="17"/>
  <c r="CF208" i="17"/>
  <c r="CL199" i="17"/>
  <c r="CR193" i="17"/>
  <c r="CF183" i="17"/>
  <c r="CB182" i="17"/>
  <c r="CL177" i="17"/>
  <c r="CR171" i="17"/>
  <c r="CF161" i="17"/>
  <c r="CB160" i="17"/>
  <c r="CL155" i="17"/>
  <c r="CR149" i="17"/>
  <c r="CF139" i="17"/>
  <c r="CB138" i="17"/>
  <c r="CL133" i="17"/>
  <c r="CR127" i="17"/>
  <c r="CF117" i="17"/>
  <c r="CB116" i="17"/>
  <c r="CL111" i="17"/>
  <c r="CR105" i="17"/>
  <c r="CB285" i="17"/>
  <c r="CB275" i="17"/>
  <c r="CB270" i="17"/>
  <c r="CR262" i="17"/>
  <c r="CB261" i="17"/>
  <c r="CR259" i="17"/>
  <c r="CB251" i="17"/>
  <c r="CB236" i="17"/>
  <c r="CF233" i="17"/>
  <c r="CF229" i="17"/>
  <c r="CB228" i="17"/>
  <c r="CR222" i="17"/>
  <c r="CF198" i="17"/>
  <c r="CB197" i="17"/>
  <c r="CL192" i="17"/>
  <c r="CR186" i="17"/>
  <c r="CF176" i="17"/>
  <c r="CB175" i="17"/>
  <c r="CL170" i="17"/>
  <c r="CR164" i="17"/>
  <c r="CF154" i="17"/>
  <c r="CB153" i="17"/>
  <c r="CL148" i="17"/>
  <c r="CR142" i="17"/>
  <c r="CF132" i="17"/>
  <c r="CB131" i="17"/>
  <c r="CL126" i="17"/>
  <c r="CR120" i="17"/>
  <c r="CF110" i="17"/>
  <c r="CB109" i="17"/>
  <c r="CL104" i="17"/>
  <c r="CL358" i="17"/>
  <c r="CL283" i="17"/>
  <c r="CL278" i="17"/>
  <c r="CL265" i="17"/>
  <c r="CF255" i="17"/>
  <c r="CF248" i="17"/>
  <c r="CL245" i="17"/>
  <c r="CB240" i="17"/>
  <c r="CL230" i="17"/>
  <c r="CL221" i="17"/>
  <c r="CF220" i="17"/>
  <c r="CF212" i="17"/>
  <c r="CR201" i="17"/>
  <c r="CF191" i="17"/>
  <c r="CB190" i="17"/>
  <c r="CL185" i="17"/>
  <c r="CR179" i="17"/>
  <c r="CF169" i="17"/>
  <c r="CB168" i="17"/>
  <c r="CL163" i="17"/>
  <c r="CR157" i="17"/>
  <c r="CF147" i="17"/>
  <c r="CB146" i="17"/>
  <c r="CL141" i="17"/>
  <c r="CR135" i="17"/>
  <c r="CF125" i="17"/>
  <c r="CB124" i="17"/>
  <c r="CL119" i="17"/>
  <c r="CR113" i="17"/>
  <c r="CF103" i="17"/>
  <c r="CB102" i="17"/>
  <c r="CF295" i="17"/>
  <c r="CB258" i="17"/>
  <c r="CB244" i="17"/>
  <c r="CF237" i="17"/>
  <c r="CL217" i="17"/>
  <c r="CL209" i="17"/>
  <c r="CF204" i="17"/>
  <c r="CL200" i="17"/>
  <c r="CR194" i="17"/>
  <c r="CF184" i="17"/>
  <c r="CB183" i="17"/>
  <c r="CL178" i="17"/>
  <c r="CR172" i="17"/>
  <c r="CF162" i="17"/>
  <c r="CB161" i="17"/>
  <c r="CL156" i="17"/>
  <c r="CR150" i="17"/>
  <c r="CF140" i="17"/>
  <c r="CB139" i="17"/>
  <c r="CL134" i="17"/>
  <c r="CR128" i="17"/>
  <c r="CF118" i="17"/>
  <c r="CB117" i="17"/>
  <c r="CL112" i="17"/>
  <c r="CR106" i="17"/>
  <c r="CR397" i="17"/>
  <c r="CF388" i="17"/>
  <c r="CR291" i="17"/>
  <c r="CL271" i="17"/>
  <c r="CL268" i="17"/>
  <c r="CF252" i="17"/>
  <c r="CB233" i="17"/>
  <c r="CB229" i="17"/>
  <c r="CR226" i="17"/>
  <c r="CR214" i="17"/>
  <c r="CL213" i="17"/>
  <c r="CF199" i="17"/>
  <c r="CB198" i="17"/>
  <c r="CL193" i="17"/>
  <c r="CR187" i="17"/>
  <c r="CF177" i="17"/>
  <c r="CB176" i="17"/>
  <c r="CL171" i="17"/>
  <c r="CR165" i="17"/>
  <c r="CF155" i="17"/>
  <c r="CB154" i="17"/>
  <c r="CL149" i="17"/>
  <c r="CR143" i="17"/>
  <c r="CF133" i="17"/>
  <c r="CB132" i="17"/>
  <c r="CL127" i="17"/>
  <c r="CR121" i="17"/>
  <c r="CF111" i="17"/>
  <c r="CB110" i="17"/>
  <c r="CL105" i="17"/>
  <c r="CR286" i="17"/>
  <c r="CB265" i="17"/>
  <c r="CR206" i="17"/>
  <c r="CF189" i="17"/>
  <c r="CL164" i="17"/>
  <c r="CR162" i="17"/>
  <c r="CF151" i="17"/>
  <c r="CL146" i="17"/>
  <c r="CF143" i="17"/>
  <c r="CF138" i="17"/>
  <c r="CB125" i="17"/>
  <c r="CB97" i="17"/>
  <c r="CF92" i="17"/>
  <c r="CB91" i="17"/>
  <c r="CL86" i="17"/>
  <c r="CR80" i="17"/>
  <c r="CF70" i="17"/>
  <c r="CB69" i="17"/>
  <c r="CL64" i="17"/>
  <c r="CR58" i="17"/>
  <c r="CF56" i="17"/>
  <c r="CB55" i="17"/>
  <c r="CL50" i="17"/>
  <c r="CR44" i="17"/>
  <c r="CF34" i="17"/>
  <c r="CB33" i="17"/>
  <c r="CB16" i="17"/>
  <c r="CL52" i="17"/>
  <c r="CF36" i="17"/>
  <c r="CL30" i="17"/>
  <c r="CR24" i="17"/>
  <c r="CR14" i="17"/>
  <c r="CB204" i="17"/>
  <c r="CL175" i="17"/>
  <c r="CL167" i="17"/>
  <c r="CF159" i="17"/>
  <c r="CR136" i="17"/>
  <c r="CB122" i="17"/>
  <c r="CL110" i="17"/>
  <c r="CR102" i="17"/>
  <c r="CR95" i="17"/>
  <c r="CF85" i="17"/>
  <c r="CB84" i="17"/>
  <c r="CL79" i="17"/>
  <c r="CR73" i="17"/>
  <c r="CF63" i="17"/>
  <c r="CB62" i="17"/>
  <c r="CF49" i="17"/>
  <c r="CB48" i="17"/>
  <c r="CL43" i="17"/>
  <c r="CR37" i="17"/>
  <c r="CL28" i="17"/>
  <c r="CR21" i="17"/>
  <c r="CF18" i="17"/>
  <c r="CR53" i="17"/>
  <c r="CL37" i="17"/>
  <c r="CR31" i="17"/>
  <c r="CF28" i="17"/>
  <c r="CL21" i="17"/>
  <c r="CR339" i="17"/>
  <c r="CF187" i="17"/>
  <c r="CR183" i="17"/>
  <c r="CR170" i="17"/>
  <c r="CR139" i="17"/>
  <c r="CL120" i="17"/>
  <c r="CR118" i="17"/>
  <c r="CF107" i="17"/>
  <c r="CF101" i="17"/>
  <c r="CL98" i="17"/>
  <c r="CL94" i="17"/>
  <c r="CR88" i="17"/>
  <c r="CF78" i="17"/>
  <c r="CB77" i="17"/>
  <c r="CL72" i="17"/>
  <c r="CR66" i="17"/>
  <c r="CR52" i="17"/>
  <c r="CF42" i="17"/>
  <c r="CB41" i="17"/>
  <c r="CL36" i="17"/>
  <c r="CR30" i="17"/>
  <c r="CF27" i="17"/>
  <c r="CB26" i="17"/>
  <c r="CL20" i="17"/>
  <c r="CB17" i="17"/>
  <c r="CL73" i="17"/>
  <c r="CR67" i="17"/>
  <c r="CB42" i="17"/>
  <c r="CB57" i="17"/>
  <c r="CB19" i="17"/>
  <c r="CR13" i="17"/>
  <c r="CF180" i="17"/>
  <c r="CB164" i="17"/>
  <c r="CB151" i="17"/>
  <c r="CB143" i="17"/>
  <c r="CL131" i="17"/>
  <c r="CL123" i="17"/>
  <c r="CF115" i="17"/>
  <c r="CF93" i="17"/>
  <c r="CB92" i="17"/>
  <c r="CL87" i="17"/>
  <c r="CR81" i="17"/>
  <c r="CF71" i="17"/>
  <c r="CB70" i="17"/>
  <c r="CL65" i="17"/>
  <c r="CR59" i="17"/>
  <c r="CF57" i="17"/>
  <c r="CB56" i="17"/>
  <c r="CL51" i="17"/>
  <c r="CR45" i="17"/>
  <c r="CF35" i="17"/>
  <c r="CB34" i="17"/>
  <c r="CL29" i="17"/>
  <c r="CF19" i="17"/>
  <c r="CF20" i="17"/>
  <c r="CF185" i="17"/>
  <c r="CB159" i="17"/>
  <c r="CL152" i="17"/>
  <c r="CR147" i="17"/>
  <c r="CF141" i="17"/>
  <c r="CR126" i="17"/>
  <c r="CF86" i="17"/>
  <c r="CB85" i="17"/>
  <c r="CL80" i="17"/>
  <c r="CR74" i="17"/>
  <c r="CF64" i="17"/>
  <c r="CB63" i="17"/>
  <c r="CL58" i="17"/>
  <c r="CF50" i="17"/>
  <c r="CB49" i="17"/>
  <c r="CL44" i="17"/>
  <c r="CR38" i="17"/>
  <c r="CR22" i="17"/>
  <c r="CB18" i="17"/>
  <c r="CF43" i="17"/>
  <c r="CB27" i="17"/>
  <c r="CB20" i="17"/>
  <c r="CF262" i="17"/>
  <c r="CR246" i="17"/>
  <c r="CR210" i="17"/>
  <c r="CR176" i="17"/>
  <c r="CR173" i="17"/>
  <c r="CB172" i="17"/>
  <c r="CF170" i="17"/>
  <c r="CF167" i="17"/>
  <c r="CB162" i="17"/>
  <c r="CF136" i="17"/>
  <c r="CB120" i="17"/>
  <c r="CB107" i="17"/>
  <c r="CL102" i="17"/>
  <c r="CR99" i="17"/>
  <c r="CB98" i="17"/>
  <c r="CL95" i="17"/>
  <c r="CR89" i="17"/>
  <c r="CF79" i="17"/>
  <c r="CB78" i="17"/>
  <c r="CR23" i="17"/>
  <c r="CB35" i="17"/>
  <c r="CB217" i="17"/>
  <c r="CL201" i="17"/>
  <c r="CL183" i="17"/>
  <c r="CB180" i="17"/>
  <c r="CR168" i="17"/>
  <c r="CL160" i="17"/>
  <c r="CL157" i="17"/>
  <c r="CR155" i="17"/>
  <c r="CL139" i="17"/>
  <c r="CB115" i="17"/>
  <c r="CL108" i="17"/>
  <c r="CF94" i="17"/>
  <c r="CB93" i="17"/>
  <c r="CL88" i="17"/>
  <c r="CR82" i="17"/>
  <c r="CF72" i="17"/>
  <c r="CB71" i="17"/>
  <c r="CL66" i="17"/>
  <c r="CR60" i="17"/>
  <c r="CR46" i="17"/>
  <c r="CR15" i="17"/>
  <c r="CB295" i="17"/>
  <c r="CR132" i="17"/>
  <c r="CR129" i="17"/>
  <c r="CB128" i="17"/>
  <c r="CF126" i="17"/>
  <c r="CF123" i="17"/>
  <c r="CB118" i="17"/>
  <c r="CR96" i="17"/>
  <c r="CF87" i="17"/>
  <c r="CB86" i="17"/>
  <c r="CL81" i="17"/>
  <c r="CR75" i="17"/>
  <c r="CF65" i="17"/>
  <c r="CB64" i="17"/>
  <c r="CL59" i="17"/>
  <c r="CF51" i="17"/>
  <c r="CB50" i="17"/>
  <c r="CL45" i="17"/>
  <c r="CR39" i="17"/>
  <c r="CF29" i="17"/>
  <c r="CF283" i="17"/>
  <c r="CB255" i="17"/>
  <c r="CB237" i="17"/>
  <c r="CR223" i="17"/>
  <c r="CL190" i="17"/>
  <c r="CL181" i="17"/>
  <c r="CF152" i="17"/>
  <c r="CF144" i="17"/>
  <c r="CB136" i="17"/>
  <c r="CR124" i="17"/>
  <c r="CL116" i="17"/>
  <c r="CL113" i="17"/>
  <c r="CR111" i="17"/>
  <c r="CR103" i="17"/>
  <c r="CR90" i="17"/>
  <c r="CF80" i="17"/>
  <c r="CB79" i="17"/>
  <c r="CL74" i="17"/>
  <c r="CR68" i="17"/>
  <c r="CF58" i="17"/>
  <c r="CR54" i="17"/>
  <c r="CF44" i="17"/>
  <c r="CB43" i="17"/>
  <c r="CL38" i="17"/>
  <c r="CR32" i="17"/>
  <c r="CB28" i="17"/>
  <c r="CL22" i="17"/>
  <c r="CR12" i="17"/>
  <c r="CL12" i="17"/>
  <c r="CR266" i="17"/>
  <c r="CF230" i="17"/>
  <c r="CF221" i="17"/>
  <c r="CF192" i="17"/>
  <c r="CL176" i="17"/>
  <c r="CB157" i="17"/>
  <c r="CR153" i="17"/>
  <c r="CL137" i="17"/>
  <c r="CF99" i="17"/>
  <c r="CF95" i="17"/>
  <c r="CB94" i="17"/>
  <c r="CL89" i="17"/>
  <c r="CR83" i="17"/>
  <c r="CF73" i="17"/>
  <c r="CB72" i="17"/>
  <c r="CL67" i="17"/>
  <c r="CR61" i="17"/>
  <c r="CL53" i="17"/>
  <c r="CR47" i="17"/>
  <c r="CF37" i="17"/>
  <c r="CB36" i="17"/>
  <c r="CL31" i="17"/>
  <c r="CL23" i="17"/>
  <c r="CF21" i="17"/>
  <c r="CL404" i="17"/>
  <c r="CB248" i="17"/>
  <c r="CB212" i="17"/>
  <c r="CF173" i="17"/>
  <c r="CL168" i="17"/>
  <c r="CF165" i="17"/>
  <c r="CF160" i="17"/>
  <c r="CB147" i="17"/>
  <c r="CF108" i="17"/>
  <c r="CF88" i="17"/>
  <c r="CB87" i="17"/>
  <c r="CL82" i="17"/>
  <c r="CR76" i="17"/>
  <c r="CF66" i="17"/>
  <c r="CB65" i="17"/>
  <c r="CL60" i="17"/>
  <c r="CB58" i="17"/>
  <c r="CF52" i="17"/>
  <c r="CB51" i="17"/>
  <c r="CL46" i="17"/>
  <c r="CR40" i="17"/>
  <c r="CF30" i="17"/>
  <c r="CB29" i="17"/>
  <c r="CR25" i="17"/>
  <c r="CL205" i="17"/>
  <c r="CF181" i="17"/>
  <c r="CR158" i="17"/>
  <c r="CB144" i="17"/>
  <c r="CL132" i="17"/>
  <c r="CB113" i="17"/>
  <c r="CR109" i="17"/>
  <c r="CR91" i="17"/>
  <c r="CF81" i="17"/>
  <c r="CB80" i="17"/>
  <c r="CL75" i="17"/>
  <c r="CR69" i="17"/>
  <c r="CF59" i="17"/>
  <c r="CR55" i="17"/>
  <c r="CF45" i="17"/>
  <c r="CB44" i="17"/>
  <c r="CL39" i="17"/>
  <c r="CR33" i="17"/>
  <c r="CL24" i="17"/>
  <c r="CR16" i="17"/>
  <c r="CL14" i="17"/>
  <c r="CF241" i="17"/>
  <c r="CL234" i="17"/>
  <c r="CL186" i="17"/>
  <c r="CR184" i="17"/>
  <c r="CR161" i="17"/>
  <c r="CL142" i="17"/>
  <c r="CR140" i="17"/>
  <c r="CF129" i="17"/>
  <c r="CL124" i="17"/>
  <c r="CF121" i="17"/>
  <c r="CF116" i="17"/>
  <c r="CB99" i="17"/>
  <c r="CB95" i="17"/>
  <c r="CL90" i="17"/>
  <c r="CR84" i="17"/>
  <c r="CF74" i="17"/>
  <c r="CB73" i="17"/>
  <c r="CL68" i="17"/>
  <c r="CR62" i="17"/>
  <c r="CL54" i="17"/>
  <c r="CR48" i="17"/>
  <c r="CF38" i="17"/>
  <c r="CB37" i="17"/>
  <c r="CL32" i="17"/>
  <c r="CF22" i="17"/>
  <c r="CB21" i="17"/>
  <c r="CB225" i="17"/>
  <c r="CB188" i="17"/>
  <c r="CB173" i="17"/>
  <c r="CB165" i="17"/>
  <c r="CL153" i="17"/>
  <c r="CL145" i="17"/>
  <c r="CF137" i="17"/>
  <c r="CR114" i="17"/>
  <c r="CF96" i="17"/>
  <c r="CF89" i="17"/>
  <c r="CB88" i="17"/>
  <c r="CL83" i="17"/>
  <c r="CR77" i="17"/>
  <c r="CF67" i="17"/>
  <c r="CB66" i="17"/>
  <c r="CL61" i="17"/>
  <c r="CF53" i="17"/>
  <c r="CB52" i="17"/>
  <c r="CL47" i="17"/>
  <c r="CR41" i="17"/>
  <c r="CF31" i="17"/>
  <c r="CB30" i="17"/>
  <c r="CR26" i="17"/>
  <c r="CF23" i="17"/>
  <c r="CR17" i="17"/>
  <c r="CL15" i="17"/>
  <c r="CL13" i="17"/>
  <c r="CF14" i="17"/>
  <c r="CF12" i="17"/>
  <c r="CR195" i="17"/>
  <c r="CB83" i="17"/>
  <c r="CB181" i="17"/>
  <c r="CL174" i="17"/>
  <c r="CR169" i="17"/>
  <c r="CF163" i="17"/>
  <c r="CR148" i="17"/>
  <c r="CR117" i="17"/>
  <c r="CR92" i="17"/>
  <c r="CF82" i="17"/>
  <c r="CB81" i="17"/>
  <c r="CL76" i="17"/>
  <c r="CR70" i="17"/>
  <c r="CF60" i="17"/>
  <c r="CB59" i="17"/>
  <c r="CR56" i="17"/>
  <c r="CF46" i="17"/>
  <c r="CB45" i="17"/>
  <c r="CL40" i="17"/>
  <c r="CR34" i="17"/>
  <c r="CL25" i="17"/>
  <c r="CR218" i="17"/>
  <c r="CB186" i="17"/>
  <c r="CF158" i="17"/>
  <c r="CB142" i="17"/>
  <c r="CB129" i="17"/>
  <c r="CB121" i="17"/>
  <c r="CL109" i="17"/>
  <c r="CB103" i="17"/>
  <c r="CL91" i="17"/>
  <c r="CR85" i="17"/>
  <c r="CF75" i="17"/>
  <c r="CB74" i="17"/>
  <c r="CL69" i="17"/>
  <c r="CR63" i="17"/>
  <c r="CL55" i="17"/>
  <c r="CR49" i="17"/>
  <c r="CF39" i="17"/>
  <c r="CB38" i="17"/>
  <c r="CL33" i="17"/>
  <c r="CF24" i="17"/>
  <c r="CB22" i="17"/>
  <c r="CR18" i="17"/>
  <c r="CL16" i="17"/>
  <c r="CL179" i="17"/>
  <c r="CR177" i="17"/>
  <c r="CL161" i="17"/>
  <c r="CB137" i="17"/>
  <c r="CL130" i="17"/>
  <c r="CR125" i="17"/>
  <c r="CF119" i="17"/>
  <c r="CF100" i="17"/>
  <c r="CL97" i="17"/>
  <c r="CB96" i="17"/>
  <c r="CF90" i="17"/>
  <c r="CB89" i="17"/>
  <c r="CL84" i="17"/>
  <c r="CR78" i="17"/>
  <c r="CF68" i="17"/>
  <c r="CB67" i="17"/>
  <c r="CL62" i="17"/>
  <c r="CF54" i="17"/>
  <c r="CB53" i="17"/>
  <c r="CL48" i="17"/>
  <c r="CR42" i="17"/>
  <c r="CF32" i="17"/>
  <c r="CB31" i="17"/>
  <c r="CR27" i="17"/>
  <c r="CB23" i="17"/>
  <c r="CF97" i="17"/>
  <c r="CR72" i="17"/>
  <c r="CF428" i="17"/>
  <c r="CB184" i="17"/>
  <c r="CR154" i="17"/>
  <c r="CR151" i="17"/>
  <c r="CB150" i="17"/>
  <c r="CF148" i="17"/>
  <c r="CF145" i="17"/>
  <c r="CB140" i="17"/>
  <c r="CF114" i="17"/>
  <c r="CR104" i="17"/>
  <c r="CR93" i="17"/>
  <c r="CF83" i="17"/>
  <c r="CB82" i="17"/>
  <c r="CL77" i="17"/>
  <c r="CR71" i="17"/>
  <c r="CF61" i="17"/>
  <c r="CB60" i="17"/>
  <c r="CR57" i="17"/>
  <c r="CF47" i="17"/>
  <c r="CB46" i="17"/>
  <c r="CL41" i="17"/>
  <c r="CR35" i="17"/>
  <c r="CL26" i="17"/>
  <c r="CR19" i="17"/>
  <c r="CL17" i="17"/>
  <c r="CF15" i="17"/>
  <c r="CF13" i="17"/>
  <c r="CB220" i="17"/>
  <c r="CB114" i="17"/>
  <c r="CR94" i="17"/>
  <c r="CF62" i="17"/>
  <c r="CB47" i="17"/>
  <c r="CL256" i="17"/>
  <c r="CF245" i="17"/>
  <c r="CL238" i="17"/>
  <c r="CR231" i="17"/>
  <c r="CF174" i="17"/>
  <c r="CF166" i="17"/>
  <c r="CB158" i="17"/>
  <c r="CR146" i="17"/>
  <c r="CL138" i="17"/>
  <c r="CL135" i="17"/>
  <c r="CR133" i="17"/>
  <c r="CL117" i="17"/>
  <c r="CL92" i="17"/>
  <c r="CR86" i="17"/>
  <c r="CF76" i="17"/>
  <c r="CB75" i="17"/>
  <c r="CL70" i="17"/>
  <c r="CR64" i="17"/>
  <c r="CL56" i="17"/>
  <c r="CR50" i="17"/>
  <c r="CF40" i="17"/>
  <c r="CB39" i="17"/>
  <c r="CL34" i="17"/>
  <c r="CF25" i="17"/>
  <c r="CB24" i="17"/>
  <c r="CB14" i="17"/>
  <c r="CF130" i="17"/>
  <c r="CR98" i="17"/>
  <c r="CL222" i="17"/>
  <c r="CB179" i="17"/>
  <c r="CR175" i="17"/>
  <c r="CL159" i="17"/>
  <c r="CR110" i="17"/>
  <c r="CR107" i="17"/>
  <c r="CB106" i="17"/>
  <c r="CB100" i="17"/>
  <c r="CF91" i="17"/>
  <c r="CB90" i="17"/>
  <c r="CL85" i="17"/>
  <c r="CR79" i="17"/>
  <c r="CF69" i="17"/>
  <c r="CB68" i="17"/>
  <c r="CL63" i="17"/>
  <c r="CF55" i="17"/>
  <c r="CB54" i="17"/>
  <c r="CL49" i="17"/>
  <c r="CR43" i="17"/>
  <c r="CF33" i="17"/>
  <c r="CB32" i="17"/>
  <c r="CR28" i="17"/>
  <c r="CL18" i="17"/>
  <c r="CF16" i="17"/>
  <c r="CB12" i="17"/>
  <c r="CL249" i="17"/>
  <c r="CB169" i="17"/>
  <c r="CF122" i="17"/>
  <c r="CL101" i="17"/>
  <c r="CF84" i="17"/>
  <c r="CL78" i="17"/>
  <c r="CB61" i="17"/>
  <c r="CL42" i="17"/>
  <c r="CR36" i="17"/>
  <c r="CL27" i="17"/>
  <c r="CR131" i="17"/>
  <c r="CR20" i="17"/>
  <c r="CL154" i="17"/>
  <c r="CR180" i="17"/>
  <c r="CB135" i="17"/>
  <c r="CB76" i="17"/>
  <c r="CL71" i="17"/>
  <c r="CL57" i="17"/>
  <c r="CF48" i="17"/>
  <c r="CB25" i="17"/>
  <c r="CB166" i="17"/>
  <c r="CF104" i="17"/>
  <c r="CR87" i="17"/>
  <c r="CF41" i="17"/>
  <c r="CR29" i="17"/>
  <c r="CF182" i="17"/>
  <c r="CL115" i="17"/>
  <c r="CB13" i="17"/>
  <c r="CB15" i="17"/>
  <c r="CB191" i="17"/>
  <c r="CF77" i="17"/>
  <c r="CR65" i="17"/>
  <c r="CR51" i="17"/>
  <c r="CF26" i="17"/>
  <c r="CL19" i="17"/>
  <c r="CF17" i="17"/>
  <c r="CL93" i="17"/>
  <c r="CB40" i="17"/>
  <c r="CL35" i="17"/>
  <c r="CI10" i="17"/>
  <c r="CH10" i="17"/>
  <c r="CN10" i="17"/>
  <c r="CK10" i="17"/>
  <c r="CL10" i="17"/>
  <c r="CO10" i="17"/>
  <c r="CR10" i="17"/>
  <c r="AH11" i="17"/>
  <c r="AI11" i="17"/>
  <c r="AE11" i="17"/>
  <c r="AF11" i="17"/>
  <c r="D8" i="18"/>
  <c r="E8" i="18"/>
  <c r="D10" i="18"/>
  <c r="E10" i="18"/>
  <c r="D11" i="18"/>
  <c r="E11" i="18"/>
  <c r="D12" i="18"/>
  <c r="E12" i="18"/>
  <c r="D13" i="18"/>
  <c r="E13" i="18"/>
  <c r="D9" i="18"/>
  <c r="E9" i="18"/>
  <c r="D14" i="18"/>
  <c r="E14" i="18"/>
  <c r="D15" i="18"/>
  <c r="E15" i="18"/>
  <c r="E7" i="18"/>
  <c r="D7" i="18"/>
  <c r="M121" i="18"/>
  <c r="M138" i="18" s="1"/>
  <c r="M122" i="18"/>
  <c r="M139" i="18" s="1"/>
  <c r="M125" i="18"/>
  <c r="M140" i="18" s="1"/>
  <c r="M126" i="18"/>
  <c r="M141" i="18" s="1"/>
  <c r="M123" i="18"/>
  <c r="M127" i="18"/>
  <c r="M124" i="18"/>
  <c r="M144" i="18" s="1"/>
  <c r="M128" i="18"/>
  <c r="M145" i="18" s="1"/>
  <c r="M129" i="18"/>
  <c r="M146" i="18" s="1"/>
  <c r="M133" i="18"/>
  <c r="M151" i="18" s="1"/>
  <c r="M132" i="18"/>
  <c r="M150" i="18" s="1"/>
  <c r="M134" i="18"/>
  <c r="M152" i="18" s="1"/>
  <c r="B85" i="18"/>
  <c r="B83" i="18"/>
  <c r="B84" i="18"/>
  <c r="B86" i="18"/>
  <c r="B89" i="18"/>
  <c r="B105" i="18" s="1"/>
  <c r="B91" i="18"/>
  <c r="B87" i="18"/>
  <c r="B90" i="18"/>
  <c r="B107" i="18" s="1"/>
  <c r="B88" i="18"/>
  <c r="B95" i="18"/>
  <c r="B113" i="18" s="1"/>
  <c r="B94" i="18"/>
  <c r="B112" i="18" s="1"/>
  <c r="B96" i="18"/>
  <c r="B114" i="18" s="1"/>
  <c r="B49" i="18"/>
  <c r="B45" i="18"/>
  <c r="B46" i="18"/>
  <c r="B47" i="18"/>
  <c r="B48" i="18"/>
  <c r="B53" i="18"/>
  <c r="B68" i="18" s="1"/>
  <c r="B50" i="18"/>
  <c r="B64" i="18" s="1"/>
  <c r="B52" i="18"/>
  <c r="B69" i="18" s="1"/>
  <c r="B51" i="18"/>
  <c r="B57" i="18"/>
  <c r="B75" i="18" s="1"/>
  <c r="B56" i="18"/>
  <c r="B74" i="18" s="1"/>
  <c r="B58" i="18"/>
  <c r="B76" i="18" s="1"/>
  <c r="B16" i="18"/>
  <c r="E94" i="18"/>
  <c r="E95" i="18"/>
  <c r="AB156" i="18"/>
  <c r="AB163" i="18"/>
  <c r="AD163" i="18"/>
  <c r="AB175" i="18"/>
  <c r="AA154" i="18"/>
  <c r="AI171" i="18"/>
  <c r="AB157" i="18"/>
  <c r="AA157" i="18" s="1"/>
  <c r="AF156" i="18"/>
  <c r="AD156" i="18"/>
  <c r="AF163" i="18"/>
  <c r="AD175" i="18"/>
  <c r="AF175" i="18"/>
  <c r="Z158" i="18"/>
  <c r="E98" i="18"/>
  <c r="D98" i="18"/>
  <c r="E60" i="18"/>
  <c r="D60" i="18"/>
  <c r="E22" i="18"/>
  <c r="D22" i="18"/>
  <c r="CT11" i="17" a="1"/>
  <c r="CT11" i="17" l="1"/>
  <c r="AR199" i="18"/>
  <c r="AR197" i="18"/>
  <c r="AR195" i="18"/>
  <c r="AR192" i="18"/>
  <c r="AR193" i="18"/>
  <c r="AR194" i="18"/>
  <c r="AR198" i="18"/>
  <c r="AR196" i="18"/>
  <c r="BF204" i="18"/>
  <c r="BF197" i="18"/>
  <c r="BF196" i="18"/>
  <c r="BF199" i="18"/>
  <c r="BF192" i="18"/>
  <c r="BF198" i="18"/>
  <c r="BF195" i="18"/>
  <c r="BF194" i="18"/>
  <c r="BF193" i="18"/>
  <c r="BF203" i="18"/>
  <c r="AR203" i="18"/>
  <c r="BF201" i="18"/>
  <c r="AR201" i="18"/>
  <c r="BF202" i="18"/>
  <c r="AR202" i="18"/>
  <c r="BF189" i="18"/>
  <c r="CN11" i="17"/>
  <c r="CH11" i="17"/>
  <c r="CL11" i="17"/>
  <c r="CF11" i="17"/>
  <c r="CB11" i="17"/>
  <c r="CR11" i="17"/>
  <c r="CI11" i="17"/>
  <c r="CO11" i="17"/>
  <c r="CA11" i="17"/>
  <c r="CE11" i="17"/>
  <c r="D46" i="18"/>
  <c r="D65" i="18" s="1"/>
  <c r="B65" i="18"/>
  <c r="N123" i="18"/>
  <c r="M142" i="18"/>
  <c r="D45" i="18"/>
  <c r="D62" i="18" s="1"/>
  <c r="B62" i="18"/>
  <c r="D49" i="18"/>
  <c r="D63" i="18" s="1"/>
  <c r="B63" i="18"/>
  <c r="D48" i="18"/>
  <c r="D67" i="18" s="1"/>
  <c r="B67" i="18"/>
  <c r="E87" i="18"/>
  <c r="E102" i="18" s="1"/>
  <c r="B102" i="18"/>
  <c r="D91" i="18"/>
  <c r="D106" i="18" s="1"/>
  <c r="B106" i="18"/>
  <c r="D83" i="18"/>
  <c r="D100" i="18" s="1"/>
  <c r="B100" i="18"/>
  <c r="E85" i="18"/>
  <c r="E101" i="18" s="1"/>
  <c r="B101" i="18"/>
  <c r="E88" i="18"/>
  <c r="E108" i="18" s="1"/>
  <c r="B108" i="18"/>
  <c r="E86" i="18"/>
  <c r="E104" i="18" s="1"/>
  <c r="B104" i="18"/>
  <c r="E84" i="18"/>
  <c r="E103" i="18" s="1"/>
  <c r="B103" i="18"/>
  <c r="E51" i="18"/>
  <c r="E70" i="18" s="1"/>
  <c r="B70" i="18"/>
  <c r="D47" i="18"/>
  <c r="D66" i="18" s="1"/>
  <c r="B66" i="18"/>
  <c r="N127" i="18"/>
  <c r="M143" i="18"/>
  <c r="B54" i="18"/>
  <c r="B72" i="18" s="1"/>
  <c r="B34" i="18"/>
  <c r="N136" i="18"/>
  <c r="N125" i="18"/>
  <c r="N122" i="18"/>
  <c r="E19" i="18"/>
  <c r="E37" i="18" s="1"/>
  <c r="F13" i="18"/>
  <c r="AP197" i="18" s="1"/>
  <c r="AT197" i="18" s="1"/>
  <c r="F9" i="18"/>
  <c r="AP193" i="18" s="1"/>
  <c r="F14" i="18"/>
  <c r="AP198" i="18" s="1"/>
  <c r="F15" i="18"/>
  <c r="AP199" i="18" s="1"/>
  <c r="AT199" i="18" s="1"/>
  <c r="F8" i="18"/>
  <c r="AP192" i="18" s="1"/>
  <c r="AT192" i="18" s="1"/>
  <c r="F10" i="18"/>
  <c r="AP194" i="18" s="1"/>
  <c r="F11" i="18"/>
  <c r="AP195" i="18" s="1"/>
  <c r="AT195" i="18" s="1"/>
  <c r="F12" i="18"/>
  <c r="AP196" i="18" s="1"/>
  <c r="O133" i="18"/>
  <c r="N133" i="18"/>
  <c r="D19" i="18"/>
  <c r="D37" i="18" s="1"/>
  <c r="N132" i="18"/>
  <c r="F19" i="18"/>
  <c r="D18" i="18"/>
  <c r="D36" i="18" s="1"/>
  <c r="O132" i="18"/>
  <c r="F18" i="18"/>
  <c r="E18" i="18"/>
  <c r="E36" i="18" s="1"/>
  <c r="D57" i="18"/>
  <c r="D75" i="18" s="1"/>
  <c r="O129" i="18"/>
  <c r="E56" i="18"/>
  <c r="E74" i="18" s="1"/>
  <c r="E57" i="18"/>
  <c r="E75" i="18" s="1"/>
  <c r="D56" i="18"/>
  <c r="D74" i="18" s="1"/>
  <c r="D95" i="18"/>
  <c r="D113" i="18" s="1"/>
  <c r="D94" i="18"/>
  <c r="D112" i="18" s="1"/>
  <c r="D27" i="18"/>
  <c r="E30" i="18"/>
  <c r="D32" i="18"/>
  <c r="E32" i="18"/>
  <c r="D28" i="18"/>
  <c r="E27" i="18"/>
  <c r="E31" i="18"/>
  <c r="D30" i="18"/>
  <c r="E29" i="18"/>
  <c r="D29" i="18"/>
  <c r="E28" i="18"/>
  <c r="D31" i="18"/>
  <c r="E26" i="18"/>
  <c r="D26" i="18"/>
  <c r="D24" i="18"/>
  <c r="D25" i="18"/>
  <c r="E24" i="18"/>
  <c r="E25" i="18"/>
  <c r="O126" i="18"/>
  <c r="N129" i="18"/>
  <c r="O124" i="18"/>
  <c r="N124" i="18"/>
  <c r="O127" i="18"/>
  <c r="N126" i="18"/>
  <c r="O125" i="18"/>
  <c r="O123" i="18"/>
  <c r="O128" i="18"/>
  <c r="N128" i="18"/>
  <c r="O122" i="18"/>
  <c r="N121" i="18"/>
  <c r="D85" i="18"/>
  <c r="D101" i="18" s="1"/>
  <c r="D88" i="18"/>
  <c r="D108" i="18" s="1"/>
  <c r="E90" i="18"/>
  <c r="E107" i="18" s="1"/>
  <c r="D90" i="18"/>
  <c r="D107" i="18" s="1"/>
  <c r="D87" i="18"/>
  <c r="D102" i="18" s="1"/>
  <c r="E89" i="18"/>
  <c r="E105" i="18" s="1"/>
  <c r="D89" i="18"/>
  <c r="D105" i="18" s="1"/>
  <c r="E91" i="18"/>
  <c r="E106" i="18" s="1"/>
  <c r="D86" i="18"/>
  <c r="D104" i="18" s="1"/>
  <c r="D84" i="18"/>
  <c r="D103" i="18" s="1"/>
  <c r="E83" i="18"/>
  <c r="E100" i="18" s="1"/>
  <c r="E52" i="18"/>
  <c r="E69" i="18" s="1"/>
  <c r="D52" i="18"/>
  <c r="D69" i="18" s="1"/>
  <c r="D51" i="18"/>
  <c r="D70" i="18" s="1"/>
  <c r="E53" i="18"/>
  <c r="E68" i="18" s="1"/>
  <c r="D53" i="18"/>
  <c r="D68" i="18" s="1"/>
  <c r="E48" i="18"/>
  <c r="E67" i="18" s="1"/>
  <c r="E47" i="18"/>
  <c r="E66" i="18" s="1"/>
  <c r="E46" i="18"/>
  <c r="E65" i="18" s="1"/>
  <c r="E49" i="18"/>
  <c r="E63" i="18" s="1"/>
  <c r="E50" i="18"/>
  <c r="E64" i="18" s="1"/>
  <c r="D50" i="18"/>
  <c r="D64" i="18" s="1"/>
  <c r="E45" i="18"/>
  <c r="E62" i="18" s="1"/>
  <c r="E113" i="18"/>
  <c r="M130" i="18"/>
  <c r="M148" i="18" s="1"/>
  <c r="E112" i="18"/>
  <c r="B92" i="18"/>
  <c r="B110" i="18" s="1"/>
  <c r="AJ174" i="18"/>
  <c r="AI174" i="18" s="1"/>
  <c r="AJ175" i="18"/>
  <c r="AI175" i="18" s="1"/>
  <c r="AJ158" i="18"/>
  <c r="AI158" i="18" s="1"/>
  <c r="AJ157" i="18"/>
  <c r="O136" i="18"/>
  <c r="Z159" i="18"/>
  <c r="BF207" i="18" a="1"/>
  <c r="AT193" i="18" l="1"/>
  <c r="AT194" i="18"/>
  <c r="AT196" i="18"/>
  <c r="AT198" i="18"/>
  <c r="AR191" i="18"/>
  <c r="AR206" i="18"/>
  <c r="BF206" i="18"/>
  <c r="AW206" i="18" s="1"/>
  <c r="BF191" i="18"/>
  <c r="BF200" i="18"/>
  <c r="AR200" i="18"/>
  <c r="BF207" i="18"/>
  <c r="AW207" i="18"/>
  <c r="AX207" i="18"/>
  <c r="AT207" i="18"/>
  <c r="L12" i="18"/>
  <c r="H11" i="18"/>
  <c r="I8" i="18"/>
  <c r="K14" i="18"/>
  <c r="I10" i="18"/>
  <c r="L9" i="18"/>
  <c r="I15" i="18"/>
  <c r="L13" i="18"/>
  <c r="AW195" i="18"/>
  <c r="BB195" i="18" s="1"/>
  <c r="AW197" i="18"/>
  <c r="BB197" i="18" s="1"/>
  <c r="AW194" i="18"/>
  <c r="AX195" i="18"/>
  <c r="BC195" i="18" s="1"/>
  <c r="AV201" i="18"/>
  <c r="AY201" i="18"/>
  <c r="AY195" i="18"/>
  <c r="BD195" i="18" s="1"/>
  <c r="AW201" i="18"/>
  <c r="AV196" i="18"/>
  <c r="BA196" i="18" s="1"/>
  <c r="AX201" i="18"/>
  <c r="AW196" i="18"/>
  <c r="BB196" i="18" s="1"/>
  <c r="AY202" i="18"/>
  <c r="AV192" i="18"/>
  <c r="BA192" i="18" s="1"/>
  <c r="AX197" i="18"/>
  <c r="BC197" i="18" s="1"/>
  <c r="AV203" i="18"/>
  <c r="AY204" i="18"/>
  <c r="AY194" i="18"/>
  <c r="BD194" i="18" s="1"/>
  <c r="AV195" i="18"/>
  <c r="BA195" i="18" s="1"/>
  <c r="AX196" i="18"/>
  <c r="BC196" i="18" s="1"/>
  <c r="AV202" i="18"/>
  <c r="AY196" i="18"/>
  <c r="BD196" i="18" s="1"/>
  <c r="AW202" i="18"/>
  <c r="AV197" i="18"/>
  <c r="BA197" i="18" s="1"/>
  <c r="AX202" i="18"/>
  <c r="AV194" i="18"/>
  <c r="BA194" i="18" s="1"/>
  <c r="AW192" i="18"/>
  <c r="BB192" i="18" s="1"/>
  <c r="AY197" i="18"/>
  <c r="BD197" i="18" s="1"/>
  <c r="AW203" i="18"/>
  <c r="AX192" i="18"/>
  <c r="BC192" i="18" s="1"/>
  <c r="AV198" i="18"/>
  <c r="BA198" i="18" s="1"/>
  <c r="AX203" i="18"/>
  <c r="AW193" i="18"/>
  <c r="BB193" i="18" s="1"/>
  <c r="AW204" i="18"/>
  <c r="AX193" i="18"/>
  <c r="BC193" i="18" s="1"/>
  <c r="AV199" i="18"/>
  <c r="BA199" i="18" s="1"/>
  <c r="AX204" i="18"/>
  <c r="AY193" i="18"/>
  <c r="BD193" i="18" s="1"/>
  <c r="AY199" i="18"/>
  <c r="BD199" i="18" s="1"/>
  <c r="AX194" i="18"/>
  <c r="BC194" i="18" s="1"/>
  <c r="AY192" i="18"/>
  <c r="BD192" i="18" s="1"/>
  <c r="AW198" i="18"/>
  <c r="BB198" i="18" s="1"/>
  <c r="AY203" i="18"/>
  <c r="AV193" i="18"/>
  <c r="BA193" i="18" s="1"/>
  <c r="AX198" i="18"/>
  <c r="BC198" i="18" s="1"/>
  <c r="AV204" i="18"/>
  <c r="AY198" i="18"/>
  <c r="BD198" i="18" s="1"/>
  <c r="AW199" i="18"/>
  <c r="BB199" i="18" s="1"/>
  <c r="AX199" i="18"/>
  <c r="BC199" i="18" s="1"/>
  <c r="N142" i="18"/>
  <c r="N140" i="18"/>
  <c r="N139" i="18"/>
  <c r="N145" i="18"/>
  <c r="I13" i="18"/>
  <c r="N143" i="18"/>
  <c r="N141" i="18"/>
  <c r="N151" i="18"/>
  <c r="K13" i="18"/>
  <c r="N144" i="18"/>
  <c r="K9" i="18"/>
  <c r="I9" i="18"/>
  <c r="H13" i="18"/>
  <c r="H19" i="18"/>
  <c r="L14" i="18"/>
  <c r="W132" i="18"/>
  <c r="I14" i="18"/>
  <c r="H14" i="18"/>
  <c r="L15" i="18"/>
  <c r="K15" i="18"/>
  <c r="S133" i="18"/>
  <c r="I18" i="18"/>
  <c r="K11" i="18"/>
  <c r="L19" i="18"/>
  <c r="L11" i="18"/>
  <c r="H12" i="18"/>
  <c r="I11" i="18"/>
  <c r="H15" i="18"/>
  <c r="L8" i="18"/>
  <c r="W133" i="18"/>
  <c r="H9" i="18"/>
  <c r="S132" i="18"/>
  <c r="H10" i="18"/>
  <c r="O146" i="18"/>
  <c r="H8" i="18"/>
  <c r="L10" i="18"/>
  <c r="K8" i="18"/>
  <c r="I12" i="18"/>
  <c r="K10" i="18"/>
  <c r="K12" i="18"/>
  <c r="L18" i="18"/>
  <c r="F22" i="18"/>
  <c r="F7" i="18"/>
  <c r="AP191" i="18" s="1"/>
  <c r="N150" i="18"/>
  <c r="O121" i="18"/>
  <c r="S121" i="18" s="1"/>
  <c r="K18" i="18"/>
  <c r="H18" i="18"/>
  <c r="K19" i="18"/>
  <c r="I19" i="18"/>
  <c r="N138" i="18"/>
  <c r="O144" i="18"/>
  <c r="S122" i="18"/>
  <c r="O139" i="18"/>
  <c r="S127" i="18"/>
  <c r="O143" i="18"/>
  <c r="W123" i="18"/>
  <c r="O142" i="18"/>
  <c r="S125" i="18"/>
  <c r="O140" i="18"/>
  <c r="W129" i="18"/>
  <c r="N146" i="18"/>
  <c r="O141" i="18"/>
  <c r="O145" i="18"/>
  <c r="E109" i="18"/>
  <c r="D33" i="18"/>
  <c r="E33" i="18"/>
  <c r="S129" i="18"/>
  <c r="W126" i="18"/>
  <c r="W125" i="18"/>
  <c r="S123" i="18"/>
  <c r="S124" i="18"/>
  <c r="S126" i="18"/>
  <c r="W127" i="18"/>
  <c r="W124" i="18"/>
  <c r="W128" i="18"/>
  <c r="S128" i="18"/>
  <c r="W122" i="18"/>
  <c r="O150" i="18"/>
  <c r="O151" i="18"/>
  <c r="AJ176" i="18"/>
  <c r="AI176" i="18" s="1"/>
  <c r="AJ159" i="18"/>
  <c r="AI159" i="18" s="1"/>
  <c r="Z160" i="18"/>
  <c r="BB194" i="18" l="1"/>
  <c r="AY206" i="18"/>
  <c r="AV206" i="18"/>
  <c r="AX206" i="18"/>
  <c r="AT191" i="18"/>
  <c r="F30" i="18"/>
  <c r="AP206" i="18"/>
  <c r="BC207" i="18"/>
  <c r="BB207" i="18"/>
  <c r="AY207" i="18"/>
  <c r="BD207" i="18" s="1"/>
  <c r="AV207" i="18"/>
  <c r="BA207" i="18" s="1"/>
  <c r="AV191" i="18"/>
  <c r="BA191" i="18" s="1"/>
  <c r="AX200" i="18"/>
  <c r="AV200" i="18"/>
  <c r="AW191" i="18"/>
  <c r="BB191" i="18" s="1"/>
  <c r="AW200" i="18"/>
  <c r="AX191" i="18"/>
  <c r="BC191" i="18" s="1"/>
  <c r="AY191" i="18"/>
  <c r="BD191" i="18" s="1"/>
  <c r="AY200" i="18"/>
  <c r="N147" i="18"/>
  <c r="F31" i="18"/>
  <c r="F36" i="18"/>
  <c r="F24" i="18"/>
  <c r="F37" i="18"/>
  <c r="F29" i="18"/>
  <c r="F27" i="18"/>
  <c r="F32" i="18"/>
  <c r="O138" i="18"/>
  <c r="F26" i="18"/>
  <c r="F28" i="18"/>
  <c r="W121" i="18"/>
  <c r="F25" i="18"/>
  <c r="L7" i="18"/>
  <c r="I7" i="18"/>
  <c r="K7" i="18"/>
  <c r="H7" i="18"/>
  <c r="O147" i="18"/>
  <c r="E71" i="18"/>
  <c r="D109" i="18"/>
  <c r="D71" i="18"/>
  <c r="AJ177" i="18"/>
  <c r="AI177" i="18" s="1"/>
  <c r="AJ160" i="18"/>
  <c r="AI160" i="18" s="1"/>
  <c r="Z161" i="18"/>
  <c r="T119" i="18"/>
  <c r="X119" i="18" s="1"/>
  <c r="U119" i="18"/>
  <c r="Y119" i="18" s="1"/>
  <c r="S119" i="18"/>
  <c r="W119" i="18" s="1"/>
  <c r="L81" i="18"/>
  <c r="K81" i="18"/>
  <c r="I81" i="18"/>
  <c r="H81" i="18"/>
  <c r="F81" i="18"/>
  <c r="E81" i="18"/>
  <c r="D81" i="18"/>
  <c r="B17" i="18"/>
  <c r="L43" i="18"/>
  <c r="K43" i="18"/>
  <c r="I43" i="18"/>
  <c r="H43" i="18"/>
  <c r="F43" i="18"/>
  <c r="E43" i="18"/>
  <c r="D43" i="18"/>
  <c r="F5" i="18"/>
  <c r="AP188" i="18" s="1"/>
  <c r="E5" i="18"/>
  <c r="D5" i="18"/>
  <c r="AT206" i="18" l="1"/>
  <c r="AP207" i="18"/>
  <c r="AR207" i="18" s="1"/>
  <c r="AP202" i="18"/>
  <c r="AT202" i="18" s="1"/>
  <c r="AP203" i="18"/>
  <c r="AT203" i="18" s="1"/>
  <c r="AR204" i="18"/>
  <c r="M131" i="18"/>
  <c r="M149" i="18" s="1"/>
  <c r="B35" i="18"/>
  <c r="F33" i="18"/>
  <c r="Q127" i="18"/>
  <c r="F83" i="18"/>
  <c r="Q133" i="18"/>
  <c r="Q132" i="18"/>
  <c r="F88" i="18"/>
  <c r="Q125" i="18"/>
  <c r="Q128" i="18"/>
  <c r="F90" i="18"/>
  <c r="Q126" i="18"/>
  <c r="F94" i="18"/>
  <c r="F86" i="18"/>
  <c r="F84" i="18"/>
  <c r="Q123" i="18"/>
  <c r="F91" i="18"/>
  <c r="F95" i="18"/>
  <c r="Q124" i="18"/>
  <c r="F89" i="18"/>
  <c r="F87" i="18"/>
  <c r="Q122" i="18"/>
  <c r="Q129" i="18"/>
  <c r="F48" i="18"/>
  <c r="P127" i="18"/>
  <c r="P133" i="18"/>
  <c r="P122" i="18"/>
  <c r="F47" i="18"/>
  <c r="F57" i="18"/>
  <c r="F52" i="18"/>
  <c r="P129" i="18"/>
  <c r="F46" i="18"/>
  <c r="P123" i="18"/>
  <c r="F53" i="18"/>
  <c r="P128" i="18"/>
  <c r="P126" i="18"/>
  <c r="F56" i="18"/>
  <c r="P125" i="18"/>
  <c r="F50" i="18"/>
  <c r="F45" i="18"/>
  <c r="F51" i="18"/>
  <c r="P124" i="18"/>
  <c r="P132" i="18"/>
  <c r="AB160" i="18"/>
  <c r="AA160" i="18" s="1"/>
  <c r="AB159" i="18"/>
  <c r="AA159" i="18" s="1"/>
  <c r="AB161" i="18"/>
  <c r="AA161" i="18" s="1"/>
  <c r="AB158" i="18"/>
  <c r="AA158" i="18" s="1"/>
  <c r="B93" i="18"/>
  <c r="B111" i="18" s="1"/>
  <c r="B55" i="18"/>
  <c r="B73" i="18" s="1"/>
  <c r="AJ178" i="18"/>
  <c r="AI178" i="18" s="1"/>
  <c r="AD179" i="18"/>
  <c r="AD161" i="18"/>
  <c r="AC161" i="18" s="1"/>
  <c r="AD160" i="18"/>
  <c r="AC160" i="18" s="1"/>
  <c r="AF161" i="18"/>
  <c r="AE161" i="18" s="1"/>
  <c r="AB179" i="18"/>
  <c r="AA179" i="18" s="1"/>
  <c r="AD168" i="18"/>
  <c r="AC168" i="18" s="1"/>
  <c r="AB168" i="18"/>
  <c r="AF160" i="18"/>
  <c r="AE160" i="18" s="1"/>
  <c r="AF168" i="18"/>
  <c r="AE168" i="18" s="1"/>
  <c r="AJ161" i="18"/>
  <c r="AI161" i="18" s="1"/>
  <c r="AI157" i="18"/>
  <c r="AF159" i="18"/>
  <c r="AE159" i="18" s="1"/>
  <c r="AF158" i="18"/>
  <c r="AE158" i="18" s="1"/>
  <c r="AF157" i="18"/>
  <c r="AE157" i="18" s="1"/>
  <c r="AD158" i="18"/>
  <c r="AC158" i="18" s="1"/>
  <c r="AD157" i="18"/>
  <c r="AC157" i="18" s="1"/>
  <c r="AF164" i="18"/>
  <c r="AE164" i="18" s="1"/>
  <c r="AD164" i="18"/>
  <c r="AC164" i="18" s="1"/>
  <c r="AF165" i="18"/>
  <c r="AE165" i="18" s="1"/>
  <c r="AB164" i="18"/>
  <c r="AA164" i="18" s="1"/>
  <c r="AB167" i="18"/>
  <c r="AA167" i="18" s="1"/>
  <c r="AB166" i="18"/>
  <c r="AA166" i="18" s="1"/>
  <c r="AD165" i="18"/>
  <c r="AC165" i="18" s="1"/>
  <c r="AB165" i="18"/>
  <c r="AA165" i="18" s="1"/>
  <c r="AD176" i="18"/>
  <c r="AC176" i="18" s="1"/>
  <c r="AD177" i="18"/>
  <c r="AC177" i="18" s="1"/>
  <c r="AF176" i="18"/>
  <c r="AE176" i="18" s="1"/>
  <c r="AD159" i="18"/>
  <c r="AC159" i="18" s="1"/>
  <c r="Z162" i="18"/>
  <c r="F93" i="18"/>
  <c r="E93" i="18"/>
  <c r="E111" i="18" s="1"/>
  <c r="E54" i="18"/>
  <c r="E16" i="18"/>
  <c r="D54" i="18"/>
  <c r="D55" i="18"/>
  <c r="E55" i="18"/>
  <c r="N130" i="18"/>
  <c r="P131" i="18"/>
  <c r="N131" i="18"/>
  <c r="N149" i="18" s="1"/>
  <c r="O131" i="18"/>
  <c r="D16" i="18"/>
  <c r="E92" i="18"/>
  <c r="Q131" i="18"/>
  <c r="D17" i="18"/>
  <c r="D35" i="18" s="1"/>
  <c r="F17" i="18"/>
  <c r="AP201" i="18" s="1"/>
  <c r="AT201" i="18" s="1"/>
  <c r="F16" i="18"/>
  <c r="AP200" i="18" s="1"/>
  <c r="AT200" i="18" s="1"/>
  <c r="BD200" i="18" s="1"/>
  <c r="D92" i="18"/>
  <c r="E17" i="18"/>
  <c r="E35" i="18" s="1"/>
  <c r="F55" i="18"/>
  <c r="D93" i="18"/>
  <c r="L5" i="18"/>
  <c r="K5" i="18"/>
  <c r="I5" i="18"/>
  <c r="H5" i="18"/>
  <c r="AP204" i="18" l="1"/>
  <c r="AT204" i="18" s="1"/>
  <c r="BA202" i="18"/>
  <c r="BB202" i="18"/>
  <c r="BD202" i="18"/>
  <c r="BC202" i="18"/>
  <c r="BA200" i="18"/>
  <c r="BB200" i="18"/>
  <c r="BA201" i="18"/>
  <c r="BB201" i="18"/>
  <c r="BD201" i="18"/>
  <c r="BC201" i="18"/>
  <c r="BC200" i="18"/>
  <c r="BB203" i="18"/>
  <c r="BA203" i="18"/>
  <c r="BD203" i="18"/>
  <c r="BC203" i="18"/>
  <c r="X127" i="18"/>
  <c r="T127" i="18"/>
  <c r="I48" i="18"/>
  <c r="H48" i="18"/>
  <c r="L48" i="18"/>
  <c r="K48" i="18"/>
  <c r="Y122" i="18"/>
  <c r="U122" i="18"/>
  <c r="Q121" i="18"/>
  <c r="F85" i="18"/>
  <c r="X132" i="18"/>
  <c r="T132" i="18"/>
  <c r="L87" i="18"/>
  <c r="H87" i="18"/>
  <c r="I87" i="18"/>
  <c r="K87" i="18"/>
  <c r="Y129" i="18"/>
  <c r="U129" i="18"/>
  <c r="F49" i="18"/>
  <c r="P121" i="18"/>
  <c r="X124" i="18"/>
  <c r="T124" i="18"/>
  <c r="I89" i="18"/>
  <c r="K89" i="18"/>
  <c r="L89" i="18"/>
  <c r="H89" i="18"/>
  <c r="K95" i="18"/>
  <c r="H95" i="18"/>
  <c r="L95" i="18"/>
  <c r="I95" i="18"/>
  <c r="L50" i="18"/>
  <c r="K50" i="18"/>
  <c r="I50" i="18"/>
  <c r="H50" i="18"/>
  <c r="L91" i="18"/>
  <c r="K91" i="18"/>
  <c r="I91" i="18"/>
  <c r="H91" i="18"/>
  <c r="X125" i="18"/>
  <c r="T125" i="18"/>
  <c r="Y123" i="18"/>
  <c r="U123" i="18"/>
  <c r="I56" i="18"/>
  <c r="H56" i="18"/>
  <c r="L56" i="18"/>
  <c r="K56" i="18"/>
  <c r="I84" i="18"/>
  <c r="K84" i="18"/>
  <c r="H84" i="18"/>
  <c r="L84" i="18"/>
  <c r="T128" i="18"/>
  <c r="X128" i="18"/>
  <c r="H94" i="18"/>
  <c r="K94" i="18"/>
  <c r="L94" i="18"/>
  <c r="I94" i="18"/>
  <c r="X126" i="18"/>
  <c r="T126" i="18"/>
  <c r="I53" i="18"/>
  <c r="H53" i="18"/>
  <c r="L53" i="18"/>
  <c r="K53" i="18"/>
  <c r="Y126" i="18"/>
  <c r="U126" i="18"/>
  <c r="U124" i="18"/>
  <c r="Y124" i="18"/>
  <c r="T123" i="18"/>
  <c r="X123" i="18"/>
  <c r="K90" i="18"/>
  <c r="I90" i="18"/>
  <c r="L90" i="18"/>
  <c r="H90" i="18"/>
  <c r="K45" i="18"/>
  <c r="I45" i="18"/>
  <c r="L45" i="18"/>
  <c r="H45" i="18"/>
  <c r="H46" i="18"/>
  <c r="K46" i="18"/>
  <c r="L46" i="18"/>
  <c r="I46" i="18"/>
  <c r="U128" i="18"/>
  <c r="Y128" i="18"/>
  <c r="K51" i="18"/>
  <c r="H51" i="18"/>
  <c r="I51" i="18"/>
  <c r="L51" i="18"/>
  <c r="T129" i="18"/>
  <c r="X129" i="18"/>
  <c r="U125" i="18"/>
  <c r="Y125" i="18"/>
  <c r="K86" i="18"/>
  <c r="L86" i="18"/>
  <c r="I86" i="18"/>
  <c r="H86" i="18"/>
  <c r="H52" i="18"/>
  <c r="L52" i="18"/>
  <c r="K52" i="18"/>
  <c r="I52" i="18"/>
  <c r="H88" i="18"/>
  <c r="I88" i="18"/>
  <c r="L88" i="18"/>
  <c r="K88" i="18"/>
  <c r="H57" i="18"/>
  <c r="I57" i="18"/>
  <c r="L57" i="18"/>
  <c r="K57" i="18"/>
  <c r="U132" i="18"/>
  <c r="Y132" i="18"/>
  <c r="I47" i="18"/>
  <c r="H47" i="18"/>
  <c r="K47" i="18"/>
  <c r="L47" i="18"/>
  <c r="U133" i="18"/>
  <c r="Y133" i="18"/>
  <c r="X122" i="18"/>
  <c r="T122" i="18"/>
  <c r="L83" i="18"/>
  <c r="K83" i="18"/>
  <c r="I83" i="18"/>
  <c r="H83" i="18"/>
  <c r="X133" i="18"/>
  <c r="T133" i="18"/>
  <c r="U127" i="18"/>
  <c r="Y127" i="18"/>
  <c r="F20" i="18"/>
  <c r="D72" i="18"/>
  <c r="D58" i="18"/>
  <c r="D76" i="18" s="1"/>
  <c r="E34" i="18"/>
  <c r="E20" i="18"/>
  <c r="E38" i="18" s="1"/>
  <c r="E72" i="18"/>
  <c r="E58" i="18"/>
  <c r="E76" i="18" s="1"/>
  <c r="N148" i="18"/>
  <c r="N134" i="18"/>
  <c r="N152" i="18" s="1"/>
  <c r="D110" i="18"/>
  <c r="D96" i="18"/>
  <c r="D114" i="18" s="1"/>
  <c r="E110" i="18"/>
  <c r="E96" i="18"/>
  <c r="E114" i="18" s="1"/>
  <c r="D34" i="18"/>
  <c r="D20" i="18"/>
  <c r="D38" i="18" s="1"/>
  <c r="AJ179" i="18"/>
  <c r="AI179" i="18" s="1"/>
  <c r="AJ162" i="18"/>
  <c r="AI162" i="18" s="1"/>
  <c r="AF169" i="18"/>
  <c r="AE169" i="18" s="1"/>
  <c r="AF162" i="18"/>
  <c r="AE162" i="18" s="1"/>
  <c r="AB162" i="18"/>
  <c r="AA162" i="18" s="1"/>
  <c r="AB169" i="18"/>
  <c r="AA169" i="18" s="1"/>
  <c r="AD169" i="18"/>
  <c r="AC169" i="18" s="1"/>
  <c r="AD162" i="18"/>
  <c r="AC162" i="18" s="1"/>
  <c r="AA168" i="18"/>
  <c r="AF166" i="18"/>
  <c r="AE166" i="18" s="1"/>
  <c r="AD178" i="18"/>
  <c r="AC178" i="18" s="1"/>
  <c r="AF177" i="18"/>
  <c r="AE177" i="18" s="1"/>
  <c r="AF167" i="18"/>
  <c r="AE167" i="18" s="1"/>
  <c r="AD167" i="18"/>
  <c r="AC167" i="18" s="1"/>
  <c r="AD166" i="18"/>
  <c r="AC166" i="18" s="1"/>
  <c r="AC179" i="18"/>
  <c r="F98" i="18"/>
  <c r="Q136" i="18"/>
  <c r="F54" i="18"/>
  <c r="I54" i="18" s="1"/>
  <c r="F60" i="18"/>
  <c r="P136" i="18"/>
  <c r="F92" i="18"/>
  <c r="Z163" i="18"/>
  <c r="P130" i="18"/>
  <c r="F35" i="18"/>
  <c r="Q130" i="18"/>
  <c r="O149" i="18"/>
  <c r="O130" i="18"/>
  <c r="O134" i="18" s="1"/>
  <c r="H17" i="18"/>
  <c r="I93" i="18"/>
  <c r="H93" i="18"/>
  <c r="L93" i="18"/>
  <c r="Y131" i="18"/>
  <c r="L55" i="18"/>
  <c r="E73" i="18"/>
  <c r="W131" i="18"/>
  <c r="H55" i="18"/>
  <c r="D73" i="18"/>
  <c r="D111" i="18"/>
  <c r="T131" i="18"/>
  <c r="K55" i="18"/>
  <c r="K93" i="18"/>
  <c r="I16" i="18"/>
  <c r="I55" i="18"/>
  <c r="K16" i="18"/>
  <c r="L17" i="18"/>
  <c r="S131" i="18"/>
  <c r="U131" i="18"/>
  <c r="L16" i="18"/>
  <c r="H16" i="18"/>
  <c r="X131" i="18"/>
  <c r="K17" i="18"/>
  <c r="I17" i="18"/>
  <c r="BC206" i="18" l="1"/>
  <c r="BB206" i="18"/>
  <c r="BD206" i="18"/>
  <c r="BA206" i="18"/>
  <c r="BA204" i="18"/>
  <c r="BD204" i="18"/>
  <c r="BB204" i="18"/>
  <c r="BC204" i="18"/>
  <c r="T121" i="18"/>
  <c r="X121" i="18"/>
  <c r="I49" i="18"/>
  <c r="H49" i="18"/>
  <c r="L49" i="18"/>
  <c r="K49" i="18"/>
  <c r="H85" i="18"/>
  <c r="K85" i="18"/>
  <c r="I85" i="18"/>
  <c r="L85" i="18"/>
  <c r="U121" i="18"/>
  <c r="Y121" i="18"/>
  <c r="F64" i="18"/>
  <c r="F69" i="18"/>
  <c r="F68" i="18"/>
  <c r="F70" i="18"/>
  <c r="F66" i="18"/>
  <c r="F62" i="18"/>
  <c r="F65" i="18"/>
  <c r="F67" i="18"/>
  <c r="F107" i="18"/>
  <c r="F105" i="18"/>
  <c r="F108" i="18"/>
  <c r="F106" i="18"/>
  <c r="F100" i="18"/>
  <c r="F104" i="18"/>
  <c r="F102" i="18"/>
  <c r="F103" i="18"/>
  <c r="P144" i="18"/>
  <c r="P141" i="18"/>
  <c r="P145" i="18"/>
  <c r="P138" i="18"/>
  <c r="P139" i="18"/>
  <c r="P140" i="18"/>
  <c r="P143" i="18"/>
  <c r="P146" i="18"/>
  <c r="P142" i="18"/>
  <c r="Q143" i="18"/>
  <c r="Q140" i="18"/>
  <c r="Q145" i="18"/>
  <c r="Q138" i="18"/>
  <c r="Q139" i="18"/>
  <c r="Q144" i="18"/>
  <c r="Q142" i="18"/>
  <c r="Q146" i="18"/>
  <c r="Q141" i="18"/>
  <c r="F101" i="18"/>
  <c r="F63" i="18"/>
  <c r="F58" i="18"/>
  <c r="F76" i="18" s="1"/>
  <c r="P134" i="18"/>
  <c r="P152" i="18" s="1"/>
  <c r="Q134" i="18"/>
  <c r="Q152" i="18" s="1"/>
  <c r="F96" i="18"/>
  <c r="F114" i="18" s="1"/>
  <c r="P150" i="18"/>
  <c r="P151" i="18"/>
  <c r="F73" i="18"/>
  <c r="F75" i="18"/>
  <c r="F74" i="18"/>
  <c r="Q149" i="18"/>
  <c r="Q150" i="18"/>
  <c r="Q151" i="18"/>
  <c r="F112" i="18"/>
  <c r="F113" i="18"/>
  <c r="AJ163" i="18"/>
  <c r="AI163" i="18" s="1"/>
  <c r="AB170" i="18"/>
  <c r="AA170" i="18" s="1"/>
  <c r="AF170" i="18"/>
  <c r="AE170" i="18" s="1"/>
  <c r="AD170" i="18"/>
  <c r="AC170" i="18" s="1"/>
  <c r="K54" i="18"/>
  <c r="L54" i="18"/>
  <c r="H54" i="18"/>
  <c r="K92" i="18"/>
  <c r="H92" i="18"/>
  <c r="L92" i="18"/>
  <c r="I92" i="18"/>
  <c r="Z164" i="18"/>
  <c r="F111" i="18"/>
  <c r="F110" i="18"/>
  <c r="P149" i="18"/>
  <c r="Q148" i="18"/>
  <c r="U130" i="18"/>
  <c r="Y130" i="18"/>
  <c r="O148" i="18"/>
  <c r="H60" i="18"/>
  <c r="I60" i="18"/>
  <c r="K60" i="18"/>
  <c r="L60" i="18"/>
  <c r="F72" i="18"/>
  <c r="X130" i="18"/>
  <c r="X136" i="18"/>
  <c r="T136" i="18"/>
  <c r="W136" i="18"/>
  <c r="S136" i="18"/>
  <c r="P148" i="18"/>
  <c r="O152" i="18"/>
  <c r="T130" i="18"/>
  <c r="L22" i="18"/>
  <c r="I22" i="18"/>
  <c r="H22" i="18"/>
  <c r="K22" i="18"/>
  <c r="W130" i="18"/>
  <c r="S130" i="18"/>
  <c r="Y136" i="18"/>
  <c r="U136" i="18"/>
  <c r="F34" i="18"/>
  <c r="K98" i="18"/>
  <c r="H98" i="18"/>
  <c r="I98" i="18"/>
  <c r="L98" i="18"/>
  <c r="F109" i="18" l="1"/>
  <c r="F71" i="18"/>
  <c r="I104" i="18"/>
  <c r="I107" i="18"/>
  <c r="I108" i="18"/>
  <c r="I106" i="18"/>
  <c r="I102" i="18"/>
  <c r="I105" i="18"/>
  <c r="I103" i="18"/>
  <c r="H103" i="18"/>
  <c r="H102" i="18"/>
  <c r="H104" i="18"/>
  <c r="H107" i="18"/>
  <c r="H108" i="18"/>
  <c r="H105" i="18"/>
  <c r="H106" i="18"/>
  <c r="I62" i="18"/>
  <c r="I66" i="18"/>
  <c r="I69" i="18"/>
  <c r="I70" i="18"/>
  <c r="I64" i="18"/>
  <c r="I65" i="18"/>
  <c r="I68" i="18"/>
  <c r="I67" i="18"/>
  <c r="H62" i="18"/>
  <c r="H69" i="18"/>
  <c r="H67" i="18"/>
  <c r="H68" i="18"/>
  <c r="H65" i="18"/>
  <c r="H70" i="18"/>
  <c r="H64" i="18"/>
  <c r="H66" i="18"/>
  <c r="Q147" i="18"/>
  <c r="P147" i="18"/>
  <c r="S143" i="18"/>
  <c r="S141" i="18"/>
  <c r="S139" i="18"/>
  <c r="S142" i="18"/>
  <c r="S138" i="18"/>
  <c r="S145" i="18"/>
  <c r="S144" i="18"/>
  <c r="S146" i="18"/>
  <c r="S140" i="18"/>
  <c r="T143" i="18"/>
  <c r="T142" i="18"/>
  <c r="T138" i="18"/>
  <c r="T146" i="18"/>
  <c r="T144" i="18"/>
  <c r="T141" i="18"/>
  <c r="T139" i="18"/>
  <c r="T140" i="18"/>
  <c r="T145" i="18"/>
  <c r="U143" i="18"/>
  <c r="U144" i="18"/>
  <c r="U146" i="18"/>
  <c r="U139" i="18"/>
  <c r="U138" i="18"/>
  <c r="U141" i="18"/>
  <c r="U140" i="18"/>
  <c r="U145" i="18"/>
  <c r="U142" i="18"/>
  <c r="H32" i="18"/>
  <c r="I32" i="18"/>
  <c r="H28" i="18"/>
  <c r="H30" i="18"/>
  <c r="H29" i="18"/>
  <c r="H31" i="18"/>
  <c r="I29" i="18"/>
  <c r="I30" i="18"/>
  <c r="I28" i="18"/>
  <c r="I31" i="18"/>
  <c r="H26" i="18"/>
  <c r="H27" i="18"/>
  <c r="I26" i="18"/>
  <c r="I27" i="18"/>
  <c r="I96" i="18"/>
  <c r="I114" i="18" s="1"/>
  <c r="I100" i="18"/>
  <c r="I101" i="18"/>
  <c r="H96" i="18"/>
  <c r="H114" i="18" s="1"/>
  <c r="H100" i="18"/>
  <c r="H101" i="18"/>
  <c r="I58" i="18"/>
  <c r="I76" i="18" s="1"/>
  <c r="I63" i="18"/>
  <c r="H58" i="18"/>
  <c r="H76" i="18" s="1"/>
  <c r="H63" i="18"/>
  <c r="T134" i="18"/>
  <c r="T152" i="18" s="1"/>
  <c r="U134" i="18"/>
  <c r="U152" i="18" s="1"/>
  <c r="H20" i="18"/>
  <c r="H38" i="18" s="1"/>
  <c r="H25" i="18"/>
  <c r="H24" i="18"/>
  <c r="I20" i="18"/>
  <c r="I38" i="18" s="1"/>
  <c r="I25" i="18"/>
  <c r="I24" i="18"/>
  <c r="S134" i="18"/>
  <c r="S152" i="18" s="1"/>
  <c r="S149" i="18"/>
  <c r="S150" i="18"/>
  <c r="S151" i="18"/>
  <c r="T149" i="18"/>
  <c r="T150" i="18"/>
  <c r="T151" i="18"/>
  <c r="I112" i="18"/>
  <c r="I113" i="18"/>
  <c r="H113" i="18"/>
  <c r="H112" i="18"/>
  <c r="I73" i="18"/>
  <c r="I75" i="18"/>
  <c r="I74" i="18"/>
  <c r="H74" i="18"/>
  <c r="H75" i="18"/>
  <c r="U151" i="18"/>
  <c r="U150" i="18"/>
  <c r="H35" i="18"/>
  <c r="H36" i="18"/>
  <c r="H37" i="18"/>
  <c r="I35" i="18"/>
  <c r="I37" i="18"/>
  <c r="I36" i="18"/>
  <c r="AJ164" i="18"/>
  <c r="AI164" i="18" s="1"/>
  <c r="AB171" i="18"/>
  <c r="AA171" i="18" s="1"/>
  <c r="AD171" i="18"/>
  <c r="AC171" i="18" s="1"/>
  <c r="AF171" i="18"/>
  <c r="AE171" i="18" s="1"/>
  <c r="Z165" i="18"/>
  <c r="L96" i="18"/>
  <c r="H72" i="18"/>
  <c r="K96" i="18"/>
  <c r="H110" i="18"/>
  <c r="I110" i="18"/>
  <c r="K20" i="18"/>
  <c r="F38" i="18"/>
  <c r="L20" i="18"/>
  <c r="H111" i="18"/>
  <c r="I72" i="18"/>
  <c r="U148" i="18"/>
  <c r="H34" i="18"/>
  <c r="H73" i="18"/>
  <c r="U149" i="18"/>
  <c r="Y134" i="18"/>
  <c r="W134" i="18"/>
  <c r="S148" i="18"/>
  <c r="X134" i="18"/>
  <c r="L58" i="18"/>
  <c r="I34" i="18"/>
  <c r="K58" i="18"/>
  <c r="T148" i="18"/>
  <c r="I111" i="18"/>
  <c r="T147" i="18" l="1"/>
  <c r="U147" i="18"/>
  <c r="S147" i="18"/>
  <c r="I109" i="18"/>
  <c r="H109" i="18"/>
  <c r="I71" i="18"/>
  <c r="I33" i="18"/>
  <c r="H33" i="18"/>
  <c r="H71" i="18"/>
  <c r="AJ165" i="18"/>
  <c r="AI165" i="18" s="1"/>
  <c r="AF172" i="18"/>
  <c r="AE172" i="18" s="1"/>
  <c r="AB172" i="18"/>
  <c r="AA172" i="18" s="1"/>
  <c r="AD172" i="18"/>
  <c r="AC172" i="18" s="1"/>
  <c r="Z166" i="18"/>
  <c r="AJ166" i="18" l="1"/>
  <c r="AI166" i="18" s="1"/>
  <c r="AB173" i="18"/>
  <c r="AA173" i="18" s="1"/>
  <c r="AF173" i="18"/>
  <c r="AE173" i="18" s="1"/>
  <c r="AD173" i="18"/>
  <c r="AC173" i="18" s="1"/>
  <c r="Z167" i="18"/>
  <c r="AB178" i="18"/>
  <c r="AA178" i="18" s="1"/>
  <c r="AJ167" i="18" l="1"/>
  <c r="AI167" i="18" s="1"/>
  <c r="AD174" i="18"/>
  <c r="AC174" i="18" s="1"/>
  <c r="AF174" i="18"/>
  <c r="AE174" i="18" s="1"/>
  <c r="AB174" i="18"/>
  <c r="AA174" i="18" s="1"/>
  <c r="AB176" i="18"/>
  <c r="AA176" i="18" s="1"/>
  <c r="Z168" i="18"/>
  <c r="AB177" i="18"/>
  <c r="AA177" i="18" s="1"/>
  <c r="AJ168" i="18" l="1"/>
  <c r="AI168" i="18" s="1"/>
  <c r="Z169" i="18"/>
  <c r="AJ169" i="18" l="1"/>
  <c r="AI169" i="18" s="1"/>
  <c r="Z170" i="18"/>
  <c r="Z171" i="18" l="1"/>
  <c r="Z172" i="18" l="1"/>
  <c r="AL157" i="18" l="1"/>
  <c r="AK157" i="18" s="1"/>
  <c r="AL161" i="18"/>
  <c r="AK161" i="18" s="1"/>
  <c r="AL166" i="18"/>
  <c r="AK166" i="18" s="1"/>
  <c r="AL167" i="18"/>
  <c r="AK167" i="18" s="1"/>
  <c r="AL168" i="18"/>
  <c r="AK168" i="18" s="1"/>
  <c r="AL170" i="18"/>
  <c r="AK170" i="18" s="1"/>
  <c r="AL169" i="18"/>
  <c r="AK169" i="18" s="1"/>
  <c r="Z173" i="18"/>
  <c r="AL164" i="18"/>
  <c r="AK164" i="18" s="1"/>
  <c r="AL162" i="18"/>
  <c r="AK162" i="18" s="1"/>
  <c r="AL163" i="18"/>
  <c r="AK163" i="18" s="1"/>
  <c r="AL174" i="18" s="1"/>
  <c r="AL165" i="18"/>
  <c r="AK165" i="18" s="1"/>
  <c r="AL158" i="18"/>
  <c r="AK158" i="18" s="1"/>
  <c r="AL159" i="18"/>
  <c r="AK159" i="18" s="1"/>
  <c r="AL160" i="18"/>
  <c r="AK160" i="18" s="1"/>
  <c r="Z174" i="1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<sst xmlns="http://schemas.openxmlformats.org/spreadsheetml/2006/main" count="1944" uniqueCount="1542">
  <si>
    <t>Ticker</t>
  </si>
  <si>
    <t>P/E</t>
  </si>
  <si>
    <t>NVDA US Equity</t>
  </si>
  <si>
    <t>TSLA US Equity</t>
  </si>
  <si>
    <t>AAPL US Equity</t>
  </si>
  <si>
    <t>MSFT US Equity</t>
  </si>
  <si>
    <t>META US Equity</t>
  </si>
  <si>
    <t>AMZN US Equity</t>
  </si>
  <si>
    <t>GOOGL US Equity</t>
  </si>
  <si>
    <t>AMD US Equity</t>
  </si>
  <si>
    <t>AVGO US Equity</t>
  </si>
  <si>
    <t>PLTR US Equity</t>
  </si>
  <si>
    <t>MU US Equity</t>
  </si>
  <si>
    <t>ORCL US Equity</t>
  </si>
  <si>
    <t>ORACLE CORP</t>
  </si>
  <si>
    <t>SNDK US Equity</t>
  </si>
  <si>
    <t>NFLX US Equity</t>
  </si>
  <si>
    <t>INTC US Equity</t>
  </si>
  <si>
    <t>HOOD US Equity</t>
  </si>
  <si>
    <t>APP US Equity</t>
  </si>
  <si>
    <t>LLY US Equity</t>
  </si>
  <si>
    <t>UNH US Equity</t>
  </si>
  <si>
    <t>JPM US Equity</t>
  </si>
  <si>
    <t>WMT US Equity</t>
  </si>
  <si>
    <t>COIN US Equity</t>
  </si>
  <si>
    <t>COST US Equity</t>
  </si>
  <si>
    <t>BRK/B US Equity</t>
  </si>
  <si>
    <t>CRM US Equity</t>
  </si>
  <si>
    <t>V US Equity</t>
  </si>
  <si>
    <t>XOM US Equity</t>
  </si>
  <si>
    <t>AMAT US Equity</t>
  </si>
  <si>
    <t>GEV US Equity</t>
  </si>
  <si>
    <t>BAC US Equity</t>
  </si>
  <si>
    <t>LRCX US Equity</t>
  </si>
  <si>
    <t>GS US Equity</t>
  </si>
  <si>
    <t>JNJ US Equity</t>
  </si>
  <si>
    <t>MA US Equity</t>
  </si>
  <si>
    <t>BA US Equity</t>
  </si>
  <si>
    <t>WDC US Equity</t>
  </si>
  <si>
    <t>NOW US Equity</t>
  </si>
  <si>
    <t>UBER US Equity</t>
  </si>
  <si>
    <t>CAT US Equity</t>
  </si>
  <si>
    <t>QCOM US Equity</t>
  </si>
  <si>
    <t>CSCO US Equity</t>
  </si>
  <si>
    <t>ADBE US Equity</t>
  </si>
  <si>
    <t>HD US Equity</t>
  </si>
  <si>
    <t>IBM US Equity</t>
  </si>
  <si>
    <t>CVNA US Equity</t>
  </si>
  <si>
    <t>BKNG US Equity</t>
  </si>
  <si>
    <t>PFE US Equity</t>
  </si>
  <si>
    <t>CVX US Equity</t>
  </si>
  <si>
    <t>C US Equity</t>
  </si>
  <si>
    <t>TXN US Equity</t>
  </si>
  <si>
    <t>PG US Equity</t>
  </si>
  <si>
    <t>INTU US Equity</t>
  </si>
  <si>
    <t>GE US Equity</t>
  </si>
  <si>
    <t>CRWD US Equity</t>
  </si>
  <si>
    <t>ABBV US Equity</t>
  </si>
  <si>
    <t>PANW US Equity</t>
  </si>
  <si>
    <t>LITE US Equity</t>
  </si>
  <si>
    <t>WFC US Equity</t>
  </si>
  <si>
    <t>MRK US Equity</t>
  </si>
  <si>
    <t>KLAC US Equity</t>
  </si>
  <si>
    <t>STX US Equity</t>
  </si>
  <si>
    <t>KO US Equity</t>
  </si>
  <si>
    <t>ACN US Equity</t>
  </si>
  <si>
    <t>APH US Equity</t>
  </si>
  <si>
    <t>VRT US Equity</t>
  </si>
  <si>
    <t>PEP US Equity</t>
  </si>
  <si>
    <t>VZ US Equity</t>
  </si>
  <si>
    <t>SNPS US Equity</t>
  </si>
  <si>
    <t>SYNOPSYS INC</t>
  </si>
  <si>
    <t>T US Equity</t>
  </si>
  <si>
    <t>ANET US Equity</t>
  </si>
  <si>
    <t>TMO US Equity</t>
  </si>
  <si>
    <t>DIS US Equity</t>
  </si>
  <si>
    <t>SMCI US Equity</t>
  </si>
  <si>
    <t>TMUS US Equity</t>
  </si>
  <si>
    <t>LIN US Equity</t>
  </si>
  <si>
    <t>PYPL US Equity</t>
  </si>
  <si>
    <t>ISRG US Equity</t>
  </si>
  <si>
    <t>NKE US Equity</t>
  </si>
  <si>
    <t>BSX US Equity</t>
  </si>
  <si>
    <t>DASH US Equity</t>
  </si>
  <si>
    <t>MS US Equity</t>
  </si>
  <si>
    <t>ADI US Equity</t>
  </si>
  <si>
    <t>WBD US Equity</t>
  </si>
  <si>
    <t>NEM US Equity</t>
  </si>
  <si>
    <t>CEG US Equity</t>
  </si>
  <si>
    <t>MCD US Equity</t>
  </si>
  <si>
    <t>AXP US Equity</t>
  </si>
  <si>
    <t>PM US Equity</t>
  </si>
  <si>
    <t>F US Equity</t>
  </si>
  <si>
    <t>DELL US Equity</t>
  </si>
  <si>
    <t>ETN US Equity</t>
  </si>
  <si>
    <t>SPGI US Equity</t>
  </si>
  <si>
    <t>SCHW US Equity</t>
  </si>
  <si>
    <t>COF US Equity</t>
  </si>
  <si>
    <t>CMCSA US Equity</t>
  </si>
  <si>
    <t>FCX US Equity</t>
  </si>
  <si>
    <t>ABT US Equity</t>
  </si>
  <si>
    <t>RTX US Equity</t>
  </si>
  <si>
    <t>GILD US Equity</t>
  </si>
  <si>
    <t>HON US Equity</t>
  </si>
  <si>
    <t>VST US Equity</t>
  </si>
  <si>
    <t>AMGN US Equity</t>
  </si>
  <si>
    <t>DHR US Equity</t>
  </si>
  <si>
    <t>UNP US Equity</t>
  </si>
  <si>
    <t>SBUX US Equity</t>
  </si>
  <si>
    <t>NEE US Equity</t>
  </si>
  <si>
    <t>LULU US Equity</t>
  </si>
  <si>
    <t>GLW US Equity</t>
  </si>
  <si>
    <t>LMT US Equity</t>
  </si>
  <si>
    <t>TJX US Equity</t>
  </si>
  <si>
    <t>DE US Equity</t>
  </si>
  <si>
    <t>CMG US Equity</t>
  </si>
  <si>
    <t>COHR US Equity</t>
  </si>
  <si>
    <t>PGR US Equity</t>
  </si>
  <si>
    <t>BMY US Equity</t>
  </si>
  <si>
    <t>KVUE US Equity</t>
  </si>
  <si>
    <t>LOW US Equity</t>
  </si>
  <si>
    <t>BLK US Equity</t>
  </si>
  <si>
    <t>DDOG US Equity</t>
  </si>
  <si>
    <t>WDAY US Equity</t>
  </si>
  <si>
    <t>MDT US Equity</t>
  </si>
  <si>
    <t>FISV US Equity</t>
  </si>
  <si>
    <t>TGT US Equity</t>
  </si>
  <si>
    <t>BX US Equity</t>
  </si>
  <si>
    <t>SLB US Equity</t>
  </si>
  <si>
    <t>CRH US Equity</t>
  </si>
  <si>
    <t>COP US Equity</t>
  </si>
  <si>
    <t>UPS US Equity</t>
  </si>
  <si>
    <t>TER US Equity</t>
  </si>
  <si>
    <t>REGN US Equity</t>
  </si>
  <si>
    <t>RCL US Equity</t>
  </si>
  <si>
    <t>SHW US Equity</t>
  </si>
  <si>
    <t>CIEN US Equity</t>
  </si>
  <si>
    <t>CDNS US Equity</t>
  </si>
  <si>
    <t>GM US Equity</t>
  </si>
  <si>
    <t>VRTX US Equity</t>
  </si>
  <si>
    <t>ADP US Equity</t>
  </si>
  <si>
    <t>MPWR US Equity</t>
  </si>
  <si>
    <t>CCL US Equity</t>
  </si>
  <si>
    <t>KKR US Equity</t>
  </si>
  <si>
    <t>SYK US Equity</t>
  </si>
  <si>
    <t>ABNB US Equity</t>
  </si>
  <si>
    <t>CVS US Equity</t>
  </si>
  <si>
    <t>NXPI US Equity</t>
  </si>
  <si>
    <t>HPE US Equity</t>
  </si>
  <si>
    <t>MCK US Equity</t>
  </si>
  <si>
    <t>ICE US Equity</t>
  </si>
  <si>
    <t>TT US Equity</t>
  </si>
  <si>
    <t>UAL US Equity</t>
  </si>
  <si>
    <t>TTD US Equity</t>
  </si>
  <si>
    <t>HCA US Equity</t>
  </si>
  <si>
    <t>ELV US Equity</t>
  </si>
  <si>
    <t>JCI US Equity</t>
  </si>
  <si>
    <t>MCHP US Equity</t>
  </si>
  <si>
    <t>MDLZ US Equity</t>
  </si>
  <si>
    <t>EA US Equity</t>
  </si>
  <si>
    <t>LEN US Equity</t>
  </si>
  <si>
    <t>MO US Equity</t>
  </si>
  <si>
    <t>ZTS US Equity</t>
  </si>
  <si>
    <t>CME US Equity</t>
  </si>
  <si>
    <t>AZO US Equity</t>
  </si>
  <si>
    <t>FSLR US Equity</t>
  </si>
  <si>
    <t>URI US Equity</t>
  </si>
  <si>
    <t>KMB US Equity</t>
  </si>
  <si>
    <t>HBAN US Equity</t>
  </si>
  <si>
    <t>CL US Equity</t>
  </si>
  <si>
    <t>ORLY US Equity</t>
  </si>
  <si>
    <t>ROP US Equity</t>
  </si>
  <si>
    <t>PH US Equity</t>
  </si>
  <si>
    <t>MRSH US Equity</t>
  </si>
  <si>
    <t>SO US Equity</t>
  </si>
  <si>
    <t>MMM US Equity</t>
  </si>
  <si>
    <t>CB US Equity</t>
  </si>
  <si>
    <t>EXPE US Equity</t>
  </si>
  <si>
    <t>DAL US Equity</t>
  </si>
  <si>
    <t>FDX US Equity</t>
  </si>
  <si>
    <t>RF US Equity</t>
  </si>
  <si>
    <t>VLO US Equity</t>
  </si>
  <si>
    <t>USB US Equity</t>
  </si>
  <si>
    <t>DHI US Equity</t>
  </si>
  <si>
    <t>HLT US Equity</t>
  </si>
  <si>
    <t>CSX US Equity</t>
  </si>
  <si>
    <t>NOC US Equity</t>
  </si>
  <si>
    <t>CI US Equity</t>
  </si>
  <si>
    <t>APO US Equity</t>
  </si>
  <si>
    <t>AXON US Equity</t>
  </si>
  <si>
    <t>SATS US Equity</t>
  </si>
  <si>
    <t>ADSK US Equity</t>
  </si>
  <si>
    <t>MSI US Equity</t>
  </si>
  <si>
    <t>FTNT US Equity</t>
  </si>
  <si>
    <t>ON US Equity</t>
  </si>
  <si>
    <t>EQT US Equity</t>
  </si>
  <si>
    <t>AJG US Equity</t>
  </si>
  <si>
    <t>FIX US Equity</t>
  </si>
  <si>
    <t>HWM US Equity</t>
  </si>
  <si>
    <t>EBAY US Equity</t>
  </si>
  <si>
    <t>COR US Equity</t>
  </si>
  <si>
    <t>XYZ US Equity</t>
  </si>
  <si>
    <t>OXY US Equity</t>
  </si>
  <si>
    <t>HUM US Equity</t>
  </si>
  <si>
    <t>MAR US Equity</t>
  </si>
  <si>
    <t>MCO US Equity</t>
  </si>
  <si>
    <t>FICO US Equity</t>
  </si>
  <si>
    <t>KDP US Equity</t>
  </si>
  <si>
    <t>CHTR US Equity</t>
  </si>
  <si>
    <t>EOG US Equity</t>
  </si>
  <si>
    <t>PWR US Equity</t>
  </si>
  <si>
    <t>SAP SE</t>
  </si>
  <si>
    <t>CMI US Equity</t>
  </si>
  <si>
    <t>KR US Equity</t>
  </si>
  <si>
    <t>TDG US Equity</t>
  </si>
  <si>
    <t>ARES US Equity</t>
  </si>
  <si>
    <t>WMB US Equity</t>
  </si>
  <si>
    <t>TEL US Equity</t>
  </si>
  <si>
    <t>PNC US Equity</t>
  </si>
  <si>
    <t>DLTR US Equity</t>
  </si>
  <si>
    <t>TTWO US Equity</t>
  </si>
  <si>
    <t>WM US Equity</t>
  </si>
  <si>
    <t>AON US Equity</t>
  </si>
  <si>
    <t>ALB US Equity</t>
  </si>
  <si>
    <t>ROST US Equity</t>
  </si>
  <si>
    <t>DUK US Equity</t>
  </si>
  <si>
    <t>FITB US Equity</t>
  </si>
  <si>
    <t>LYV US Equity</t>
  </si>
  <si>
    <t>EMR US Equity</t>
  </si>
  <si>
    <t>GD US Equity</t>
  </si>
  <si>
    <t>TFC US Equity</t>
  </si>
  <si>
    <t>MNST US Equity</t>
  </si>
  <si>
    <t>BDX US Equity</t>
  </si>
  <si>
    <t>CARR US Equity</t>
  </si>
  <si>
    <t>AEP US Equity</t>
  </si>
  <si>
    <t>CAH US Equity</t>
  </si>
  <si>
    <t>DG US Equity</t>
  </si>
  <si>
    <t>NSC US Equity</t>
  </si>
  <si>
    <t>TRV US Equity</t>
  </si>
  <si>
    <t>XEL US Equity</t>
  </si>
  <si>
    <t>CTAS US Equity</t>
  </si>
  <si>
    <t>NCLH US Equity</t>
  </si>
  <si>
    <t>KHC US Equity</t>
  </si>
  <si>
    <t>VEEV US Equity</t>
  </si>
  <si>
    <t>DXCM US Equity</t>
  </si>
  <si>
    <t>BKR US Equity</t>
  </si>
  <si>
    <t>STZ US Equity</t>
  </si>
  <si>
    <t>MPC US Equity</t>
  </si>
  <si>
    <t>CTSH US Equity</t>
  </si>
  <si>
    <t>KEY US Equity</t>
  </si>
  <si>
    <t>KMI US Equity</t>
  </si>
  <si>
    <t>LHX US Equity</t>
  </si>
  <si>
    <t>PAYX US Equity</t>
  </si>
  <si>
    <t>LUV US Equity</t>
  </si>
  <si>
    <t>ULTA US Equity</t>
  </si>
  <si>
    <t>ECL US Equity</t>
  </si>
  <si>
    <t>IBKR US Equity</t>
  </si>
  <si>
    <t>MRNA US Equity</t>
  </si>
  <si>
    <t>MSCI US Equity</t>
  </si>
  <si>
    <t>EXE US Equity</t>
  </si>
  <si>
    <t>AIG US Equity</t>
  </si>
  <si>
    <t>APD US Equity</t>
  </si>
  <si>
    <t>EL US Equity</t>
  </si>
  <si>
    <t>PCG US Equity</t>
  </si>
  <si>
    <t>HAL US Equity</t>
  </si>
  <si>
    <t>CPRT US Equity</t>
  </si>
  <si>
    <t>NDAQ US Equity</t>
  </si>
  <si>
    <t>OMC US Equity</t>
  </si>
  <si>
    <t>TPR US Equity</t>
  </si>
  <si>
    <t>ODFL US Equity</t>
  </si>
  <si>
    <t>SRE US Equity</t>
  </si>
  <si>
    <t>VRSK US Equity</t>
  </si>
  <si>
    <t>PCAR US Equity</t>
  </si>
  <si>
    <t>IQV US Equity</t>
  </si>
  <si>
    <t>ROK US Equity</t>
  </si>
  <si>
    <t>ROCKWELL AUTOMAT</t>
  </si>
  <si>
    <t>D US Equity</t>
  </si>
  <si>
    <t>NRG US Equity</t>
  </si>
  <si>
    <t>IDXX US Equity</t>
  </si>
  <si>
    <t>EW US Equity</t>
  </si>
  <si>
    <t>HPQ US Equity</t>
  </si>
  <si>
    <t>DECK US Equity</t>
  </si>
  <si>
    <t>PSX US Equity</t>
  </si>
  <si>
    <t>HSY US Equity</t>
  </si>
  <si>
    <t>EME US Equity</t>
  </si>
  <si>
    <t>EXC US Equity</t>
  </si>
  <si>
    <t>LVS US Equity</t>
  </si>
  <si>
    <t>CONSTELLATION SO</t>
  </si>
  <si>
    <t>CNC US Equity</t>
  </si>
  <si>
    <t>EFX US Equity</t>
  </si>
  <si>
    <t>GIS US Equity</t>
  </si>
  <si>
    <t>FAST US Equity</t>
  </si>
  <si>
    <t>DOW US Equity</t>
  </si>
  <si>
    <t>DVN US Equity</t>
  </si>
  <si>
    <t>ALL US Equity</t>
  </si>
  <si>
    <t>ITW US Equity</t>
  </si>
  <si>
    <t>TSCO US Equity</t>
  </si>
  <si>
    <t>OKE US Equity</t>
  </si>
  <si>
    <t>CSGP US Equity</t>
  </si>
  <si>
    <t>RSG US Equity</t>
  </si>
  <si>
    <t>CHRW US Equity</t>
  </si>
  <si>
    <t>YUM US Equity</t>
  </si>
  <si>
    <t>AMP US Equity</t>
  </si>
  <si>
    <t>GWW US Equity</t>
  </si>
  <si>
    <t>IT US Equity</t>
  </si>
  <si>
    <t>BIIB US Equity</t>
  </si>
  <si>
    <t>MC FP Equity</t>
  </si>
  <si>
    <t>BBY US Equity</t>
  </si>
  <si>
    <t>CTVA US Equity</t>
  </si>
  <si>
    <t>SYF US Equity</t>
  </si>
  <si>
    <t>IR US Equity</t>
  </si>
  <si>
    <t>FANG US Equity</t>
  </si>
  <si>
    <t>VMC US Equity</t>
  </si>
  <si>
    <t>JBL US Equity</t>
  </si>
  <si>
    <t>RACE US Equity</t>
  </si>
  <si>
    <t>DPZ US Equity</t>
  </si>
  <si>
    <t>MET US Equity</t>
  </si>
  <si>
    <t>DRI US Equity</t>
  </si>
  <si>
    <t>RMD US Equity</t>
  </si>
  <si>
    <t>GEHC US Equity</t>
  </si>
  <si>
    <t>LYB US Equity</t>
  </si>
  <si>
    <t>CFG US Equity</t>
  </si>
  <si>
    <t>A US Equity</t>
  </si>
  <si>
    <t>AKAM US Equity</t>
  </si>
  <si>
    <t>CBRE US Equity</t>
  </si>
  <si>
    <t>AME US Equity</t>
  </si>
  <si>
    <t>MLM US Equity</t>
  </si>
  <si>
    <t>SYY US Equity</t>
  </si>
  <si>
    <t>WAT US Equity</t>
  </si>
  <si>
    <t>FFIV US Equity</t>
  </si>
  <si>
    <t>TRGP US Equity</t>
  </si>
  <si>
    <t>OTIS US Equity</t>
  </si>
  <si>
    <t>NUE US Equity</t>
  </si>
  <si>
    <t>CNR CN Equity</t>
  </si>
  <si>
    <t>AFL US Equity</t>
  </si>
  <si>
    <t>ETR US Equity</t>
  </si>
  <si>
    <t>PHM US Equity</t>
  </si>
  <si>
    <t>FIS US Equity</t>
  </si>
  <si>
    <t>PPL US Equity</t>
  </si>
  <si>
    <t>KEYS US Equity</t>
  </si>
  <si>
    <t>WEC US Equity</t>
  </si>
  <si>
    <t>NTAP US Equity</t>
  </si>
  <si>
    <t>HUBB US Equity</t>
  </si>
  <si>
    <t>STT US Equity</t>
  </si>
  <si>
    <t>DD US Equity</t>
  </si>
  <si>
    <t>CLX US Equity</t>
  </si>
  <si>
    <t>BRO US Equity</t>
  </si>
  <si>
    <t>BLDR US Equity</t>
  </si>
  <si>
    <t>LII US Equity</t>
  </si>
  <si>
    <t>FOXA US Equity</t>
  </si>
  <si>
    <t>CDW US Equity</t>
  </si>
  <si>
    <t>SU FP Equity</t>
  </si>
  <si>
    <t>FDS US Equity</t>
  </si>
  <si>
    <t>IP US Equity</t>
  </si>
  <si>
    <t>PEG US Equity</t>
  </si>
  <si>
    <t>MTB US Equity</t>
  </si>
  <si>
    <t>SAMSARA INC-CL A</t>
  </si>
  <si>
    <t>DOV US Equity</t>
  </si>
  <si>
    <t>PODD US Equity</t>
  </si>
  <si>
    <t>SW US Equity</t>
  </si>
  <si>
    <t>TKO US Equity</t>
  </si>
  <si>
    <t>WSM US Equity</t>
  </si>
  <si>
    <t>WTW US Equity</t>
  </si>
  <si>
    <t>GPN US Equity</t>
  </si>
  <si>
    <t>AWK US Equity</t>
  </si>
  <si>
    <t>JBHT US Equity</t>
  </si>
  <si>
    <t>ADM US Equity</t>
  </si>
  <si>
    <t>GRMN US Equity</t>
  </si>
  <si>
    <t>ED US Equity</t>
  </si>
  <si>
    <t>SWKS US Equity</t>
  </si>
  <si>
    <t>CAG US Equity</t>
  </si>
  <si>
    <t>PPG US Equity</t>
  </si>
  <si>
    <t>RL US Equity</t>
  </si>
  <si>
    <t>FE US Equity</t>
  </si>
  <si>
    <t>VRSN US Equity</t>
  </si>
  <si>
    <t>AMCR US Equity</t>
  </si>
  <si>
    <t>RJF US Equity</t>
  </si>
  <si>
    <t>STLD US Equity</t>
  </si>
  <si>
    <t>CHD US Equity</t>
  </si>
  <si>
    <t>GUIDEWIRE SOFTWA</t>
  </si>
  <si>
    <t>CF US Equity</t>
  </si>
  <si>
    <t>TYL US Equity</t>
  </si>
  <si>
    <t>WST US Equity</t>
  </si>
  <si>
    <t>CNP US Equity</t>
  </si>
  <si>
    <t>MKC US Equity</t>
  </si>
  <si>
    <t>CBOE US Equity</t>
  </si>
  <si>
    <t>EXPD US Equity</t>
  </si>
  <si>
    <t>COO US Equity</t>
  </si>
  <si>
    <t>HIG US Equity</t>
  </si>
  <si>
    <t>GDDY US Equity</t>
  </si>
  <si>
    <t>INCY US Equity</t>
  </si>
  <si>
    <t>ACGL US Equity</t>
  </si>
  <si>
    <t>GNRC US Equity</t>
  </si>
  <si>
    <t>BN CN Equity</t>
  </si>
  <si>
    <t>XYL US Equity</t>
  </si>
  <si>
    <t>POOL US Equity</t>
  </si>
  <si>
    <t>WYNN US Equity</t>
  </si>
  <si>
    <t>SJM US Equity</t>
  </si>
  <si>
    <t>CPB US Equity</t>
  </si>
  <si>
    <t>LH US Equity</t>
  </si>
  <si>
    <t>ES US Equity</t>
  </si>
  <si>
    <t>PRU US Equity</t>
  </si>
  <si>
    <t>MTD US Equity</t>
  </si>
  <si>
    <t>ALGN US Equity</t>
  </si>
  <si>
    <t>WAB US Equity</t>
  </si>
  <si>
    <t>TDY US Equity</t>
  </si>
  <si>
    <t>EIX US Equity</t>
  </si>
  <si>
    <t>DTE US Equity</t>
  </si>
  <si>
    <t>CMS US Equity</t>
  </si>
  <si>
    <t>WRB US Equity</t>
  </si>
  <si>
    <t>CASY US Equity</t>
  </si>
  <si>
    <t>DGX US Equity</t>
  </si>
  <si>
    <t>ATO US Equity</t>
  </si>
  <si>
    <t>FTV US Equity</t>
  </si>
  <si>
    <t>TROW US Equity</t>
  </si>
  <si>
    <t>PKG US Equity</t>
  </si>
  <si>
    <t>BR US Equity</t>
  </si>
  <si>
    <t>ZBH US Equity</t>
  </si>
  <si>
    <t>AER US Equity</t>
  </si>
  <si>
    <t>NI US Equity</t>
  </si>
  <si>
    <t>ZBRA US Equity</t>
  </si>
  <si>
    <t>NVR US Equity</t>
  </si>
  <si>
    <t>CPAY US Equity</t>
  </si>
  <si>
    <t>APTV US Equity</t>
  </si>
  <si>
    <t>AEE US Equity</t>
  </si>
  <si>
    <t>MOS US Equity</t>
  </si>
  <si>
    <t>CSL US Equity</t>
  </si>
  <si>
    <t>HII US Equity</t>
  </si>
  <si>
    <t>OC US Equity</t>
  </si>
  <si>
    <t>TSN US Equity</t>
  </si>
  <si>
    <t>CRL US Equity</t>
  </si>
  <si>
    <t>VLTO US Equity</t>
  </si>
  <si>
    <t>STE US Equity</t>
  </si>
  <si>
    <t>MAS US Equity</t>
  </si>
  <si>
    <t>PTC US Equity</t>
  </si>
  <si>
    <t>APA US Equity</t>
  </si>
  <si>
    <t>BAX US Equity</t>
  </si>
  <si>
    <t>LDOS US Equity</t>
  </si>
  <si>
    <t>MGM US Equity</t>
  </si>
  <si>
    <t>SAF FP Equity</t>
  </si>
  <si>
    <t>GPC US Equity</t>
  </si>
  <si>
    <t>EPAM US Equity</t>
  </si>
  <si>
    <t>CFR SW Equity</t>
  </si>
  <si>
    <t>EVRG US Equity</t>
  </si>
  <si>
    <t>BG US Equity</t>
  </si>
  <si>
    <t>JKHY US Equity</t>
  </si>
  <si>
    <t>HAS US Equity</t>
  </si>
  <si>
    <t>ROL US Equity</t>
  </si>
  <si>
    <t>TPL US Equity</t>
  </si>
  <si>
    <t>UHS US Equity</t>
  </si>
  <si>
    <t>ATD CN Equity</t>
  </si>
  <si>
    <t>PNR US Equity</t>
  </si>
  <si>
    <t>LNT US Equity</t>
  </si>
  <si>
    <t>NTRS US Equity</t>
  </si>
  <si>
    <t>ALLE US Equity</t>
  </si>
  <si>
    <t>TAP US Equity</t>
  </si>
  <si>
    <t>J US Equity</t>
  </si>
  <si>
    <t>IFF US Equity</t>
  </si>
  <si>
    <t>SWK US Equity</t>
  </si>
  <si>
    <t>RVTY US Equity</t>
  </si>
  <si>
    <t>TXT US Equity</t>
  </si>
  <si>
    <t>BALL US Equity</t>
  </si>
  <si>
    <t>TECH US Equity</t>
  </si>
  <si>
    <t>AES US Equity</t>
  </si>
  <si>
    <t>IVZ US Equity</t>
  </si>
  <si>
    <t>PSKY US Equity</t>
  </si>
  <si>
    <t>LSEG LN Equity</t>
  </si>
  <si>
    <t>AI FP Equity</t>
  </si>
  <si>
    <t>EG US Equity</t>
  </si>
  <si>
    <t>IEX US Equity</t>
  </si>
  <si>
    <t>GEN US Equity</t>
  </si>
  <si>
    <t>AVY US Equity</t>
  </si>
  <si>
    <t>BF/B US Equity</t>
  </si>
  <si>
    <t>DVA US Equity</t>
  </si>
  <si>
    <t>TRMB US Equity</t>
  </si>
  <si>
    <t>PFG US Equity</t>
  </si>
  <si>
    <t>HRL US Equity</t>
  </si>
  <si>
    <t>MANHATTAN ASSOC</t>
  </si>
  <si>
    <t>DG FP Equity</t>
  </si>
  <si>
    <t>VINCI SA</t>
  </si>
  <si>
    <t>BEN US Equity</t>
  </si>
  <si>
    <t>SNA US Equity</t>
  </si>
  <si>
    <t>PNW US Equity</t>
  </si>
  <si>
    <t>VTRS US Equity</t>
  </si>
  <si>
    <t>NWSA US Equity</t>
  </si>
  <si>
    <t>HSIC US Equity</t>
  </si>
  <si>
    <t>NDSN US Equity</t>
  </si>
  <si>
    <t>LONN SW Equity</t>
  </si>
  <si>
    <t>CINF US Equity</t>
  </si>
  <si>
    <t>AOS US Equity</t>
  </si>
  <si>
    <t>DSV DC Equity</t>
  </si>
  <si>
    <t>DSV A/S</t>
  </si>
  <si>
    <t>SOLV US Equity</t>
  </si>
  <si>
    <t>L US Equity</t>
  </si>
  <si>
    <t>AIZ US Equity</t>
  </si>
  <si>
    <t>GL US Equity</t>
  </si>
  <si>
    <t>EXPN LN Equity</t>
  </si>
  <si>
    <t>WORKIVA INC</t>
  </si>
  <si>
    <t>Power</t>
  </si>
  <si>
    <t>Digital Semis</t>
  </si>
  <si>
    <t>Semicap</t>
  </si>
  <si>
    <t>Software</t>
  </si>
  <si>
    <t>YTD</t>
  </si>
  <si>
    <t/>
  </si>
  <si>
    <t>Market cap</t>
  </si>
  <si>
    <t>Name</t>
  </si>
  <si>
    <t>Mkt cap</t>
  </si>
  <si>
    <t>Other</t>
  </si>
  <si>
    <t>IS_COMP_NET_INCOME_GAAP</t>
  </si>
  <si>
    <t>Calendarized</t>
  </si>
  <si>
    <t>IS_COMP_NET_INCOME_ADJUST</t>
  </si>
  <si>
    <t>ERIE US Equity</t>
  </si>
  <si>
    <t>ARE US Equity</t>
  </si>
  <si>
    <t>BXP US Equity</t>
  </si>
  <si>
    <t>FRT US Equity</t>
  </si>
  <si>
    <t>CPT US Equity</t>
  </si>
  <si>
    <t>UDR US Equity</t>
  </si>
  <si>
    <t>REG US Equity</t>
  </si>
  <si>
    <t>DOC US Equity</t>
  </si>
  <si>
    <t>HST US Equity</t>
  </si>
  <si>
    <t>MAA US Equity</t>
  </si>
  <si>
    <t>KIM US Equity</t>
  </si>
  <si>
    <t>INVH US Equity</t>
  </si>
  <si>
    <t>WY US Equity</t>
  </si>
  <si>
    <t>ESS US Equity</t>
  </si>
  <si>
    <t>SBAC US Equity</t>
  </si>
  <si>
    <t>EQR US Equity</t>
  </si>
  <si>
    <t>AVB US Equity</t>
  </si>
  <si>
    <t>EXR US Equity</t>
  </si>
  <si>
    <t>VICI US Equity</t>
  </si>
  <si>
    <t>Q US Equity</t>
  </si>
  <si>
    <t>IRM US Equity</t>
  </si>
  <si>
    <t>CCI US Equity</t>
  </si>
  <si>
    <t>VTR US Equity</t>
  </si>
  <si>
    <t>PSA US Equity</t>
  </si>
  <si>
    <t>O US Equity</t>
  </si>
  <si>
    <t>DLR US Equity</t>
  </si>
  <si>
    <t>SPG US Equity</t>
  </si>
  <si>
    <t>AMT US Equity</t>
  </si>
  <si>
    <t>BNY US Equity</t>
  </si>
  <si>
    <t>EQIX US Equity</t>
  </si>
  <si>
    <t>PLD US Equity</t>
  </si>
  <si>
    <t>WELL US Equity</t>
  </si>
  <si>
    <t>Tickers</t>
  </si>
  <si>
    <t>yes</t>
  </si>
  <si>
    <t>Market cap ($b)</t>
  </si>
  <si>
    <t>Stock returns</t>
  </si>
  <si>
    <t>QTD</t>
  </si>
  <si>
    <t>Consensus revisions (%)</t>
  </si>
  <si>
    <t>Consensus revisions ($)</t>
  </si>
  <si>
    <t>$Δ Mkt cap</t>
  </si>
  <si>
    <t>Database</t>
  </si>
  <si>
    <t>Total SPX</t>
  </si>
  <si>
    <t>Memory</t>
  </si>
  <si>
    <t>Analog/MCU</t>
  </si>
  <si>
    <t>Yes</t>
  </si>
  <si>
    <t>Construction</t>
  </si>
  <si>
    <t>Apple Inc</t>
  </si>
  <si>
    <t>Microsoft Corp</t>
  </si>
  <si>
    <t>Alphabet Inc</t>
  </si>
  <si>
    <t>Broadcom Inc</t>
  </si>
  <si>
    <t>Meta Platforms Inc</t>
  </si>
  <si>
    <t>Tesla Inc</t>
  </si>
  <si>
    <t>Micron Technology Inc</t>
  </si>
  <si>
    <t>Berkshire Hathaway Inc</t>
  </si>
  <si>
    <t>Eli Lilly &amp; Co</t>
  </si>
  <si>
    <t>Advanced Micro Devices Inc</t>
  </si>
  <si>
    <t>Exxon Mobil Corp</t>
  </si>
  <si>
    <t>Intel Corp</t>
  </si>
  <si>
    <t>Johnson &amp; Johnson</t>
  </si>
  <si>
    <t>Visa Inc</t>
  </si>
  <si>
    <t>Walmart Inc</t>
  </si>
  <si>
    <t>Cisco Systems Inc</t>
  </si>
  <si>
    <t>Costco Wholesale Corp</t>
  </si>
  <si>
    <t>Caterpillar Inc</t>
  </si>
  <si>
    <t>Mastercard Inc</t>
  </si>
  <si>
    <t>Lam Research Corp</t>
  </si>
  <si>
    <t>Netflix Inc</t>
  </si>
  <si>
    <t>Applied Materials Inc</t>
  </si>
  <si>
    <t>Procter &amp; Gamble Co/The</t>
  </si>
  <si>
    <t>Chevron Corp</t>
  </si>
  <si>
    <t>General Electric Co</t>
  </si>
  <si>
    <t>Oracle Corp</t>
  </si>
  <si>
    <t>Home Depot Inc/The</t>
  </si>
  <si>
    <t>Coca-Cola Co/The</t>
  </si>
  <si>
    <t>Palantir Technologies Inc</t>
  </si>
  <si>
    <t>Goldman Sachs Group Inc/The</t>
  </si>
  <si>
    <t>Merck &amp; Co Inc</t>
  </si>
  <si>
    <t>Texas Instruments Inc</t>
  </si>
  <si>
    <t>Philip Morris International In</t>
  </si>
  <si>
    <t>Morgan Stanley</t>
  </si>
  <si>
    <t>International Business Machine</t>
  </si>
  <si>
    <t>Wells Fargo &amp; Co</t>
  </si>
  <si>
    <t>Citigroup Inc</t>
  </si>
  <si>
    <t>Analog Devices Inc</t>
  </si>
  <si>
    <t>Verizon Communications Inc</t>
  </si>
  <si>
    <t>Palo Alto Networks Inc</t>
  </si>
  <si>
    <t>Walt Disney Co/The</t>
  </si>
  <si>
    <t>Amgen Inc</t>
  </si>
  <si>
    <t>Western Digital Corp</t>
  </si>
  <si>
    <t>Boeing Co/The</t>
  </si>
  <si>
    <t>Amphenol Corp</t>
  </si>
  <si>
    <t>Thermo Fisher Scientific Inc</t>
  </si>
  <si>
    <t>American Express Co</t>
  </si>
  <si>
    <t>Salesforce Inc</t>
  </si>
  <si>
    <t>Gilead Sciences Inc</t>
  </si>
  <si>
    <t>Union Pacific Corp</t>
  </si>
  <si>
    <t>Crowdstrike Holdings Inc</t>
  </si>
  <si>
    <t>Arista Networks Inc</t>
  </si>
  <si>
    <t>Blackrock Inc</t>
  </si>
  <si>
    <t>Welltower Inc</t>
  </si>
  <si>
    <t>Abbott Laboratories</t>
  </si>
  <si>
    <t>Pfizer Inc</t>
  </si>
  <si>
    <t>Corning Inc</t>
  </si>
  <si>
    <t>Intuitive Surgical Inc</t>
  </si>
  <si>
    <t>Honeywell International Inc</t>
  </si>
  <si>
    <t>Uber Technologies Inc</t>
  </si>
  <si>
    <t>Charles Schwab Corp/The</t>
  </si>
  <si>
    <t>Prologis Inc</t>
  </si>
  <si>
    <t>Booking Holdings Inc</t>
  </si>
  <si>
    <t>Deere &amp; Co</t>
  </si>
  <si>
    <t>S&amp;P Global Inc</t>
  </si>
  <si>
    <t>Vertiv Holdings Co</t>
  </si>
  <si>
    <t>Altria Group Inc</t>
  </si>
  <si>
    <t>Capital One Financial Corp</t>
  </si>
  <si>
    <t>Bristol-Myers Squibb Co</t>
  </si>
  <si>
    <t>Newmont Corp</t>
  </si>
  <si>
    <t>Chubb Ltd</t>
  </si>
  <si>
    <t>Starbucks Corp</t>
  </si>
  <si>
    <t>Progressive Corp/The</t>
  </si>
  <si>
    <t>Vertex Pharmaceuticals Inc</t>
  </si>
  <si>
    <t>Quanta Services Inc</t>
  </si>
  <si>
    <t>Danaher Corp</t>
  </si>
  <si>
    <t>Parker-Hannifin Corp</t>
  </si>
  <si>
    <t>Lockheed Martin Corp</t>
  </si>
  <si>
    <t>Stryker Corp</t>
  </si>
  <si>
    <t>Equinix Inc</t>
  </si>
  <si>
    <t>Howmet Aerospace Inc</t>
  </si>
  <si>
    <t>Southern Co/The</t>
  </si>
  <si>
    <t>Cadence Design Systems Inc</t>
  </si>
  <si>
    <t>Synopsys Inc</t>
  </si>
  <si>
    <t>Adobe Inc</t>
  </si>
  <si>
    <t>Duke Energy Corp</t>
  </si>
  <si>
    <t>Cummins Inc</t>
  </si>
  <si>
    <t>Williams Cos Inc/The</t>
  </si>
  <si>
    <t>Dell Technologies Inc</t>
  </si>
  <si>
    <t>Comcast Corp</t>
  </si>
  <si>
    <t>Constellation Energy Corp</t>
  </si>
  <si>
    <t>Blackstone Inc</t>
  </si>
  <si>
    <t>Automatic Data Processing Inc</t>
  </si>
  <si>
    <t>General Dynamics Corp</t>
  </si>
  <si>
    <t>American Tower Corp</t>
  </si>
  <si>
    <t>Elevance Health Inc</t>
  </si>
  <si>
    <t>Intuit Inc</t>
  </si>
  <si>
    <t>Intercontinental Exchange Inc</t>
  </si>
  <si>
    <t>Johnson Controls International</t>
  </si>
  <si>
    <t>Ciena Corp</t>
  </si>
  <si>
    <t>3M Co</t>
  </si>
  <si>
    <t>Fortinet Inc</t>
  </si>
  <si>
    <t>Waste Management Inc</t>
  </si>
  <si>
    <t>Mondelez International Inc</t>
  </si>
  <si>
    <t>Monolithic Power Systems Inc</t>
  </si>
  <si>
    <t>Emerson Electric Co</t>
  </si>
  <si>
    <t>United Parcel Service Inc</t>
  </si>
  <si>
    <t>Hilton Worldwide Holdings Inc</t>
  </si>
  <si>
    <t>General Motors Co</t>
  </si>
  <si>
    <t>Ross Stores Inc</t>
  </si>
  <si>
    <t>Cigna Group/The</t>
  </si>
  <si>
    <t>Boston Scientific Corp</t>
  </si>
  <si>
    <t>O'Reilly Automotive Inc</t>
  </si>
  <si>
    <t>Northrop Grumman Corp</t>
  </si>
  <si>
    <t>Colgate-Palmolive Co</t>
  </si>
  <si>
    <t>Norfolk Southern Corp</t>
  </si>
  <si>
    <t>Valero Energy Corp</t>
  </si>
  <si>
    <t>Datadog Inc</t>
  </si>
  <si>
    <t>Marathon Petroleum Corp</t>
  </si>
  <si>
    <t>Sherwin-Williams Co/The</t>
  </si>
  <si>
    <t>Coherent Corp</t>
  </si>
  <si>
    <t>Phillips 66</t>
  </si>
  <si>
    <t>American Electric Power Co Inc</t>
  </si>
  <si>
    <t>Royal Caribbean Cruises Ltd</t>
  </si>
  <si>
    <t>Motorola Solutions Inc</t>
  </si>
  <si>
    <t>Warner Bros Discovery Inc</t>
  </si>
  <si>
    <t>Simon Property Group Inc</t>
  </si>
  <si>
    <t>Ecolab Inc</t>
  </si>
  <si>
    <t>Illinois Tool Works Inc</t>
  </si>
  <si>
    <t>Travelers Cos Inc/The</t>
  </si>
  <si>
    <t>Lumentum Holdings Inc</t>
  </si>
  <si>
    <t>Monster Beverage Corp</t>
  </si>
  <si>
    <t>Kinder Morgan Inc</t>
  </si>
  <si>
    <t>Regeneron Pharmaceuticals Inc</t>
  </si>
  <si>
    <t>Baker Hughes Co</t>
  </si>
  <si>
    <t>Ford Motor Co</t>
  </si>
  <si>
    <t>United Rentals Inc</t>
  </si>
  <si>
    <t>Digital Realty Trust Inc</t>
  </si>
  <si>
    <t>Truist Financial Corp</t>
  </si>
  <si>
    <t>Apollo Global Management Inc</t>
  </si>
  <si>
    <t>Robinhood Markets Inc</t>
  </si>
  <si>
    <t>Sempra</t>
  </si>
  <si>
    <t>Keysight Technologies Inc</t>
  </si>
  <si>
    <t>Teradyne Inc</t>
  </si>
  <si>
    <t>Target Corp</t>
  </si>
  <si>
    <t>L3Harris Technologies Inc</t>
  </si>
  <si>
    <t>Cintas Corp</t>
  </si>
  <si>
    <t>Dominion Energy Inc</t>
  </si>
  <si>
    <t>Realty Income Corp</t>
  </si>
  <si>
    <t>Targa Resources Corp</t>
  </si>
  <si>
    <t>Nucor Corp</t>
  </si>
  <si>
    <t>Airbnb Inc</t>
  </si>
  <si>
    <t>Allstate Corp/The</t>
  </si>
  <si>
    <t>Corteva Inc</t>
  </si>
  <si>
    <t>Aflac Inc</t>
  </si>
  <si>
    <t>Delta Air Lines Inc</t>
  </si>
  <si>
    <t>Microchip Technology Inc</t>
  </si>
  <si>
    <t>Arthur J Gallagher &amp; Co</t>
  </si>
  <si>
    <t>Cencora Inc</t>
  </si>
  <si>
    <t>Carvana Co</t>
  </si>
  <si>
    <t>Fastenal Co</t>
  </si>
  <si>
    <t>Rockwell Automation Inc</t>
  </si>
  <si>
    <t>Vistra Corp</t>
  </si>
  <si>
    <t>Devon Energy Corp</t>
  </si>
  <si>
    <t>Carrier Global Corp</t>
  </si>
  <si>
    <t>Entergy Corp</t>
  </si>
  <si>
    <t>Edwards Lifesciences Corp</t>
  </si>
  <si>
    <t>Autodesk Inc</t>
  </si>
  <si>
    <t>Hewlett Packard Enterprise Co</t>
  </si>
  <si>
    <t>Public Storage</t>
  </si>
  <si>
    <t>Xcel Energy Inc</t>
  </si>
  <si>
    <t>Exelon Corp</t>
  </si>
  <si>
    <t>Cardinal Health Inc</t>
  </si>
  <si>
    <t>Electronic Arts Inc</t>
  </si>
  <si>
    <t>Fifth Third Bancorp</t>
  </si>
  <si>
    <t>Westinghouse Air Brake Technol</t>
  </si>
  <si>
    <t>State Street Corp</t>
  </si>
  <si>
    <t>Chipotle Mexican Grill Inc</t>
  </si>
  <si>
    <t>Yum! Brands Inc</t>
  </si>
  <si>
    <t>Becton Dickinson &amp; Co</t>
  </si>
  <si>
    <t>Ventas Inc</t>
  </si>
  <si>
    <t>Republic Services Inc</t>
  </si>
  <si>
    <t>Keurig Dr Pepper Inc</t>
  </si>
  <si>
    <t>Occidental Petroleum Corp</t>
  </si>
  <si>
    <t>Nasdaq Inc</t>
  </si>
  <si>
    <t>Old Dominion Freight Line Inc</t>
  </si>
  <si>
    <t>Ameriprise Financial Inc</t>
  </si>
  <si>
    <t>American International Group I</t>
  </si>
  <si>
    <t>Public Service Enterprise Grou</t>
  </si>
  <si>
    <t>Crown Castle Inc</t>
  </si>
  <si>
    <t>Consolidated Edison Inc</t>
  </si>
  <si>
    <t>Garmin Ltd</t>
  </si>
  <si>
    <t>Jabil Inc</t>
  </si>
  <si>
    <t>Block Inc</t>
  </si>
  <si>
    <t>Coinbase Global Inc</t>
  </si>
  <si>
    <t>Archer-Daniels-Midland Co</t>
  </si>
  <si>
    <t>Take-Two Interactive Software</t>
  </si>
  <si>
    <t>Kroger Co/The</t>
  </si>
  <si>
    <t>Iron Mountain Inc</t>
  </si>
  <si>
    <t>Diamondback Energy Inc</t>
  </si>
  <si>
    <t>Humana Inc</t>
  </si>
  <si>
    <t>Hartford Insurance Group Inc/T</t>
  </si>
  <si>
    <t>United Airlines Holdings Inc</t>
  </si>
  <si>
    <t>Vulcan Materials Co</t>
  </si>
  <si>
    <t>Cboe Global Markets Inc</t>
  </si>
  <si>
    <t>Interactive Brokers Group Inc</t>
  </si>
  <si>
    <t>Sysco Corp</t>
  </si>
  <si>
    <t>Carnival Corp Ltd</t>
  </si>
  <si>
    <t>Steel Dynamics Inc</t>
  </si>
  <si>
    <t>Prudential Financial Inc</t>
  </si>
  <si>
    <t>Martin Marietta Materials Inc</t>
  </si>
  <si>
    <t>Kenvue Inc</t>
  </si>
  <si>
    <t>Roper Technologies Inc</t>
  </si>
  <si>
    <t>Zoetis Inc</t>
  </si>
  <si>
    <t>Waters Corp</t>
  </si>
  <si>
    <t>Kimberly-Clark Corp</t>
  </si>
  <si>
    <t>Qnity Electronics Inc</t>
  </si>
  <si>
    <t>Halliburton Co</t>
  </si>
  <si>
    <t>Agilent Technologies Inc</t>
  </si>
  <si>
    <t>Arch Capital Group Ltd</t>
  </si>
  <si>
    <t>M&amp;T Bank Corp</t>
  </si>
  <si>
    <t>Northern Trust Corp</t>
  </si>
  <si>
    <t>Axon Enterprise Inc</t>
  </si>
  <si>
    <t>Extra Space Storage Inc</t>
  </si>
  <si>
    <t>Ameren Corp</t>
  </si>
  <si>
    <t>Paychex Inc</t>
  </si>
  <si>
    <t>Fair Isaac Corp</t>
  </si>
  <si>
    <t>Fiserv Inc</t>
  </si>
  <si>
    <t>First Solar Inc</t>
  </si>
  <si>
    <t>Hershey Co/The</t>
  </si>
  <si>
    <t>Copart Inc</t>
  </si>
  <si>
    <t>Atmos Energy Corp</t>
  </si>
  <si>
    <t>Biogen Inc</t>
  </si>
  <si>
    <t>Teledyne Technologies Inc</t>
  </si>
  <si>
    <t>Dover Corp</t>
  </si>
  <si>
    <t>Otis Worldwide Corp</t>
  </si>
  <si>
    <t>Tapestry Inc</t>
  </si>
  <si>
    <t>Edison International</t>
  </si>
  <si>
    <t>Centene Corp</t>
  </si>
  <si>
    <t>Dexcom Inc</t>
  </si>
  <si>
    <t>Citizens Financial Group Inc</t>
  </si>
  <si>
    <t>Expedia Group Inc</t>
  </si>
  <si>
    <t>Live Nation Entertainment Inc</t>
  </si>
  <si>
    <t>Workday Inc</t>
  </si>
  <si>
    <t>Ares Management Corp</t>
  </si>
  <si>
    <t>Eversource Energy</t>
  </si>
  <si>
    <t>Hubbell Inc</t>
  </si>
  <si>
    <t>Cincinnati Financial Corp</t>
  </si>
  <si>
    <t>Raymond James Financial Inc</t>
  </si>
  <si>
    <t>Cognizant Technology Solutions</t>
  </si>
  <si>
    <t>Ingersoll Rand Inc</t>
  </si>
  <si>
    <t>Synchrony Financial</t>
  </si>
  <si>
    <t>Corpay Inc</t>
  </si>
  <si>
    <t>Dow Inc</t>
  </si>
  <si>
    <t>Regions Financial Corp</t>
  </si>
  <si>
    <t>American Water Works Co Inc</t>
  </si>
  <si>
    <t>Williams-Sonoma Inc</t>
  </si>
  <si>
    <t>Verisk Analytics Inc</t>
  </si>
  <si>
    <t>Veeva Systems Inc</t>
  </si>
  <si>
    <t>Darden Restaurants Inc</t>
  </si>
  <si>
    <t>Texas Pacific Land Corp</t>
  </si>
  <si>
    <t>Omnicom Group Inc</t>
  </si>
  <si>
    <t>Church &amp; Dwight Co Inc</t>
  </si>
  <si>
    <t>T Rowe Price Group Inc</t>
  </si>
  <si>
    <t>Dollar General Corp</t>
  </si>
  <si>
    <t>Equity Residential</t>
  </si>
  <si>
    <t>West Pharmaceutical Services I</t>
  </si>
  <si>
    <t>Ulta Beauty Inc</t>
  </si>
  <si>
    <t>Estee Lauder Cos Inc/The</t>
  </si>
  <si>
    <t>Mettler-Toledo International I</t>
  </si>
  <si>
    <t>Expand Energy Corp</t>
  </si>
  <si>
    <t>Fidelity National Information</t>
  </si>
  <si>
    <t>F5 Inc</t>
  </si>
  <si>
    <t>Labcorp Holdings Inc</t>
  </si>
  <si>
    <t>Southwest Airlines Co</t>
  </si>
  <si>
    <t>Quest Diagnostics Inc</t>
  </si>
  <si>
    <t>Veralto Corp</t>
  </si>
  <si>
    <t>Albemarle Corp</t>
  </si>
  <si>
    <t>Kraft Heinz Co/The</t>
  </si>
  <si>
    <t>Akamai Technologies Inc</t>
  </si>
  <si>
    <t>Principal Financial Group Inc</t>
  </si>
  <si>
    <t>Constellation Brands Inc</t>
  </si>
  <si>
    <t>Lennar Corp</t>
  </si>
  <si>
    <t>International Flavors &amp; Fragra</t>
  </si>
  <si>
    <t>Equifax Inc</t>
  </si>
  <si>
    <t>Evergy Inc</t>
  </si>
  <si>
    <t>W R Berkley Corp</t>
  </si>
  <si>
    <t>Super Micro Computer Inc</t>
  </si>
  <si>
    <t>Viatris Inc</t>
  </si>
  <si>
    <t>Alliant Energy Corp</t>
  </si>
  <si>
    <t>Tyson Foods Inc</t>
  </si>
  <si>
    <t>Fortive Corp</t>
  </si>
  <si>
    <t>Loews Corp</t>
  </si>
  <si>
    <t>General Mills Inc</t>
  </si>
  <si>
    <t>Essex Property Trust Inc</t>
  </si>
  <si>
    <t>Weyerhaeuser Co</t>
  </si>
  <si>
    <t>Dollar Tree Inc</t>
  </si>
  <si>
    <t>Global Payments Inc</t>
  </si>
  <si>
    <t>Broadridge Financial Solutions</t>
  </si>
  <si>
    <t>International Paper Co</t>
  </si>
  <si>
    <t>Leidos Holdings Inc</t>
  </si>
  <si>
    <t>Brown &amp; Brown Inc</t>
  </si>
  <si>
    <t>Invitation Homes Inc</t>
  </si>
  <si>
    <t>Kimco Realty Corp</t>
  </si>
  <si>
    <t>Moderna Inc</t>
  </si>
  <si>
    <t>Zimmer Biomet Holdings Inc</t>
  </si>
  <si>
    <t>Generac Holdings Inc</t>
  </si>
  <si>
    <t>Tractor Supply Co</t>
  </si>
  <si>
    <t>Incyte Corp</t>
  </si>
  <si>
    <t>Deckers Outdoor Corp</t>
  </si>
  <si>
    <t>Lennox International Inc</t>
  </si>
  <si>
    <t>Textron Inc</t>
  </si>
  <si>
    <t>Las Vegas Sands Corp</t>
  </si>
  <si>
    <t>Nordson Corp</t>
  </si>
  <si>
    <t>Mid-America Apartment Communit</t>
  </si>
  <si>
    <t>Ball Corp</t>
  </si>
  <si>
    <t>Host Hotels &amp; Resorts Inc</t>
  </si>
  <si>
    <t>Rollins Inc</t>
  </si>
  <si>
    <t>Ralph Lauren Corp</t>
  </si>
  <si>
    <t>Lululemon Athletica Inc</t>
  </si>
  <si>
    <t>Masco Corp</t>
  </si>
  <si>
    <t>Everest Group Ltd</t>
  </si>
  <si>
    <t>Jacobs Solutions Inc</t>
  </si>
  <si>
    <t>Gen Digital Inc</t>
  </si>
  <si>
    <t>Healthpeak Properties Inc</t>
  </si>
  <si>
    <t>Genuine Parts Co</t>
  </si>
  <si>
    <t>Regency Centers Corp</t>
  </si>
  <si>
    <t>Tyler Technologies Inc</t>
  </si>
  <si>
    <t>Trimble Inc</t>
  </si>
  <si>
    <t>Fox Corp</t>
  </si>
  <si>
    <t>Assurant Inc</t>
  </si>
  <si>
    <t>Best Buy Co Inc</t>
  </si>
  <si>
    <t>Charter Communications Inc</t>
  </si>
  <si>
    <t>Avery Dennison Corp</t>
  </si>
  <si>
    <t>Pinnacle West Capital Corp</t>
  </si>
  <si>
    <t>Huntington Ingalls Industries</t>
  </si>
  <si>
    <t>Stanley Black &amp; Decker Inc</t>
  </si>
  <si>
    <t>Zebra Technologies Corp</t>
  </si>
  <si>
    <t>Invesco Ltd</t>
  </si>
  <si>
    <t>Globe Life Inc</t>
  </si>
  <si>
    <t>Skyworks Solutions Inc</t>
  </si>
  <si>
    <t>Cooper Cos Inc/The</t>
  </si>
  <si>
    <t>Clorox Co/The</t>
  </si>
  <si>
    <t>Hasbro Inc</t>
  </si>
  <si>
    <t>Solventum Corp</t>
  </si>
  <si>
    <t>Camden Property Trust</t>
  </si>
  <si>
    <t>Gartner Inc</t>
  </si>
  <si>
    <t>J M Smucker Co/The</t>
  </si>
  <si>
    <t>Revvity Inc</t>
  </si>
  <si>
    <t>Align Technology Inc</t>
  </si>
  <si>
    <t>Insulet Corp</t>
  </si>
  <si>
    <t>Baxter International Inc</t>
  </si>
  <si>
    <t>News Corp</t>
  </si>
  <si>
    <t>Franklin Resources Inc</t>
  </si>
  <si>
    <t>Jack Henry &amp; Associates Inc</t>
  </si>
  <si>
    <t>Trade Desk Inc/The</t>
  </si>
  <si>
    <t>Federal Realty Investment Trus</t>
  </si>
  <si>
    <t>Wynn Resorts Ltd</t>
  </si>
  <si>
    <t>Universal Health Services Inc</t>
  </si>
  <si>
    <t>Norwegian Cruise Line Holdings</t>
  </si>
  <si>
    <t>Charles River Laboratories Int</t>
  </si>
  <si>
    <t>Alexandria Real Estate Equitie</t>
  </si>
  <si>
    <t>Henry Schein Inc</t>
  </si>
  <si>
    <t>Mosaic Co/The</t>
  </si>
  <si>
    <t>Bio-Techne Corp</t>
  </si>
  <si>
    <t>Molson Coors Beverage Co</t>
  </si>
  <si>
    <t>A O Smith Corp</t>
  </si>
  <si>
    <t>Conagra Brands Inc</t>
  </si>
  <si>
    <t>Hormel Foods Corp</t>
  </si>
  <si>
    <t>Pool Corp</t>
  </si>
  <si>
    <t>Erie Indemnity Co</t>
  </si>
  <si>
    <t>Brown-Forman Corp</t>
  </si>
  <si>
    <t>Paramount Skydance Corp</t>
  </si>
  <si>
    <t>Actual</t>
  </si>
  <si>
    <t>Est.</t>
  </si>
  <si>
    <t>AI Capex Beneficiaries</t>
  </si>
  <si>
    <t>$ Δ</t>
  </si>
  <si>
    <t>% Δ</t>
  </si>
  <si>
    <t>Stock performance</t>
  </si>
  <si>
    <t>$ Δ yoy</t>
  </si>
  <si>
    <t>% Δ yoy</t>
  </si>
  <si>
    <t>AI Buildout Funders</t>
  </si>
  <si>
    <t>AI capex - Sub categories</t>
  </si>
  <si>
    <t>Hardware/Components</t>
  </si>
  <si>
    <t>Electric/Cooling</t>
  </si>
  <si>
    <t>Design</t>
  </si>
  <si>
    <t xml:space="preserve"> </t>
  </si>
  <si>
    <t>Categories</t>
  </si>
  <si>
    <t>Nvidia Corp</t>
  </si>
  <si>
    <t>Amazon.Com Inc</t>
  </si>
  <si>
    <t>Jpmorgan Chase &amp; Co</t>
  </si>
  <si>
    <t>Abbvie Inc</t>
  </si>
  <si>
    <t>Unitedhealth Group Inc</t>
  </si>
  <si>
    <t>Bank Of America Corp</t>
  </si>
  <si>
    <t>Ge Vernova Inc</t>
  </si>
  <si>
    <t>Kla Corp</t>
  </si>
  <si>
    <t>Qualcomm Inc</t>
  </si>
  <si>
    <t>Linde Plc</t>
  </si>
  <si>
    <t>Rtx Corp</t>
  </si>
  <si>
    <t>Sandisk Corp/De</t>
  </si>
  <si>
    <t>Pepsico Inc</t>
  </si>
  <si>
    <t>Mcdonald'S Corp</t>
  </si>
  <si>
    <t>Seagate Technology Holdings Pl</t>
  </si>
  <si>
    <t>Nextera Energy Inc</t>
  </si>
  <si>
    <t>Tjx Cos Inc/The</t>
  </si>
  <si>
    <t>At&amp;T Inc</t>
  </si>
  <si>
    <t>Eaton Corp Plc</t>
  </si>
  <si>
    <t>Applovin Corp</t>
  </si>
  <si>
    <t>Conocophillips</t>
  </si>
  <si>
    <t>Lowe'S Cos Inc</t>
  </si>
  <si>
    <t>Cvs Health Corp</t>
  </si>
  <si>
    <t>Accenture Plc</t>
  </si>
  <si>
    <t>Servicenow Inc</t>
  </si>
  <si>
    <t>Trane Technologies Plc</t>
  </si>
  <si>
    <t>Cme Group Inc</t>
  </si>
  <si>
    <t>Medtronic Plc</t>
  </si>
  <si>
    <t>Bank Of New York Mellon Corp/T</t>
  </si>
  <si>
    <t>Mckesson Corp</t>
  </si>
  <si>
    <t>Freeport-Mcmoran Inc</t>
  </si>
  <si>
    <t>T-Mobile Us Inc</t>
  </si>
  <si>
    <t>Pnc Financial Services Group I</t>
  </si>
  <si>
    <t>Fedex Corp</t>
  </si>
  <si>
    <t>Csx Corp</t>
  </si>
  <si>
    <t>Us Bancorp</t>
  </si>
  <si>
    <t>Marriott International Inc/Md</t>
  </si>
  <si>
    <t>Slb Ltd</t>
  </si>
  <si>
    <t>Nxp Semiconductors Nv</t>
  </si>
  <si>
    <t>Marsh &amp; Mclennan Cos Inc</t>
  </si>
  <si>
    <t>Eog Resources Inc</t>
  </si>
  <si>
    <t>Crh Plc</t>
  </si>
  <si>
    <t>Transdigm Group Inc</t>
  </si>
  <si>
    <t>Moody'S Corp</t>
  </si>
  <si>
    <t>Aon Plc</t>
  </si>
  <si>
    <t>Comfort Systems Usa Inc</t>
  </si>
  <si>
    <t>Kkr &amp; Co Inc</t>
  </si>
  <si>
    <t>Air Products And Chemicals Inc</t>
  </si>
  <si>
    <t>Hca Healthcare Inc</t>
  </si>
  <si>
    <t>Te Connectivity Plc</t>
  </si>
  <si>
    <t>Doordash Inc</t>
  </si>
  <si>
    <t>Paccar Inc</t>
  </si>
  <si>
    <t>Oneok Inc</t>
  </si>
  <si>
    <t>Nike Inc</t>
  </si>
  <si>
    <t>Ww Grainger Inc</t>
  </si>
  <si>
    <t>Ametek Inc</t>
  </si>
  <si>
    <t>Autozone Inc</t>
  </si>
  <si>
    <t>Ebay Inc</t>
  </si>
  <si>
    <t>On Semiconductor Corp</t>
  </si>
  <si>
    <t>Metlife Inc</t>
  </si>
  <si>
    <t>Msci Inc</t>
  </si>
  <si>
    <t>Idexx Laboratories Inc</t>
  </si>
  <si>
    <t>Paypal Holdings Inc</t>
  </si>
  <si>
    <t>Dr Horton Inc</t>
  </si>
  <si>
    <t>Emcor Group Inc</t>
  </si>
  <si>
    <t>Cbre Group Inc</t>
  </si>
  <si>
    <t>Wec Energy Group Inc</t>
  </si>
  <si>
    <t>Pg&amp;E Corp</t>
  </si>
  <si>
    <t>Eqt Corp</t>
  </si>
  <si>
    <t>Huntington Bancshares Inc/Oh</t>
  </si>
  <si>
    <t>Vici Properties Inc</t>
  </si>
  <si>
    <t>Dte Energy Co</t>
  </si>
  <si>
    <t>Resmed Inc</t>
  </si>
  <si>
    <t>Nrg Energy Inc</t>
  </si>
  <si>
    <t>Ge Healthcare Technologies Inc</t>
  </si>
  <si>
    <t>Casey'S General Stores Inc</t>
  </si>
  <si>
    <t>Iqvia Holdings Inc</t>
  </si>
  <si>
    <t>Netapp Inc</t>
  </si>
  <si>
    <t>Centerpoint Energy Inc</t>
  </si>
  <si>
    <t>Xylem Inc/Ny</t>
  </si>
  <si>
    <t>Ppl Corp</t>
  </si>
  <si>
    <t>Avalonbay Communities Inc</t>
  </si>
  <si>
    <t>Ppg Industries Inc</t>
  </si>
  <si>
    <t>Firstenergy Corp</t>
  </si>
  <si>
    <t>Verisign Inc</t>
  </si>
  <si>
    <t>Willis Towers Watson Plc</t>
  </si>
  <si>
    <t>Hp Inc</t>
  </si>
  <si>
    <t>Pultegroup Inc</t>
  </si>
  <si>
    <t>Cms Energy Corp</t>
  </si>
  <si>
    <t>Nisource Inc</t>
  </si>
  <si>
    <t>Expeditors International Of Wa</t>
  </si>
  <si>
    <t>Sba Communications Corp</t>
  </si>
  <si>
    <t>Ch Robinson Worldwide Inc</t>
  </si>
  <si>
    <t>Steris Plc</t>
  </si>
  <si>
    <t>Smurfit Westrock Plc</t>
  </si>
  <si>
    <t>Jb Hunt Transport Services Inc</t>
  </si>
  <si>
    <t>Keycorp</t>
  </si>
  <si>
    <t>Packaging Corp Of America</t>
  </si>
  <si>
    <t>Dupont De Nemours Inc</t>
  </si>
  <si>
    <t>Snap-On Inc</t>
  </si>
  <si>
    <t>Amcor Plc</t>
  </si>
  <si>
    <t>Cf Industries Holdings Inc</t>
  </si>
  <si>
    <t>Lyondellbasell Industries Nv</t>
  </si>
  <si>
    <t>Ptc Inc</t>
  </si>
  <si>
    <t>Nvr Inc</t>
  </si>
  <si>
    <t>Echostar Corp</t>
  </si>
  <si>
    <t>Bunge Global Sa</t>
  </si>
  <si>
    <t>Idex Corp</t>
  </si>
  <si>
    <t>Cdw Corp/De</t>
  </si>
  <si>
    <t>Costar Group Inc</t>
  </si>
  <si>
    <t>Aptiv Plc</t>
  </si>
  <si>
    <t>Apa Corp</t>
  </si>
  <si>
    <t>Tko Group Holdings Inc</t>
  </si>
  <si>
    <t>Mccormick &amp; Co Inc/Md</t>
  </si>
  <si>
    <t>Pentair Plc</t>
  </si>
  <si>
    <t>Godaddy Inc</t>
  </si>
  <si>
    <t>Udr Inc</t>
  </si>
  <si>
    <t>Allegion Plc</t>
  </si>
  <si>
    <t>Aes Corp/The</t>
  </si>
  <si>
    <t>Domino'S Pizza Inc</t>
  </si>
  <si>
    <t>Bxp Inc</t>
  </si>
  <si>
    <t>Factset Research Systems Inc</t>
  </si>
  <si>
    <t>Builders Firstsource Inc</t>
  </si>
  <si>
    <t>Mgm Resorts International</t>
  </si>
  <si>
    <t>Davita Inc</t>
  </si>
  <si>
    <t>Epam Systems Inc</t>
  </si>
  <si>
    <t>Campbell'S Company/The</t>
  </si>
  <si>
    <t>Infrastructure SW</t>
  </si>
  <si>
    <t>Application SW</t>
  </si>
  <si>
    <t>Application</t>
  </si>
  <si>
    <t>Infrastructure</t>
  </si>
  <si>
    <t>Big Tech</t>
  </si>
  <si>
    <t>Subcategories</t>
  </si>
  <si>
    <t>Infrastructure software</t>
  </si>
  <si>
    <t>Application software</t>
  </si>
  <si>
    <t>Other AI capex beneficiaries as % of SPX</t>
  </si>
  <si>
    <t>YTD Stock Performance - AI vs Software vs Other ($b)</t>
  </si>
  <si>
    <t>2026 Estimates - AI vs Software vs Other ($b)</t>
  </si>
  <si>
    <t>2027 Estimates - AI vs Software vs Other ($b)</t>
  </si>
  <si>
    <t>Net Income Growth - AI vs Software vs Other ($b)</t>
  </si>
  <si>
    <t>Earnings</t>
  </si>
  <si>
    <t>&gt; Input 1 for GAAP earnings, 2 for Adjusted earnings</t>
  </si>
  <si>
    <t>NTM net income estimates</t>
  </si>
  <si>
    <t>NTM P/E</t>
  </si>
  <si>
    <t>Earnings growth ($)</t>
  </si>
  <si>
    <t>Earnings growth (%)</t>
  </si>
  <si>
    <t>FYE</t>
  </si>
  <si>
    <t>Calendarization</t>
  </si>
  <si>
    <t>factor</t>
  </si>
  <si>
    <t>GAAP</t>
  </si>
  <si>
    <t>Adjusted</t>
  </si>
  <si>
    <t>Fiscal</t>
  </si>
  <si>
    <t>Calendar</t>
  </si>
  <si>
    <t>Current vs avg since:</t>
  </si>
  <si>
    <t>Avg since:</t>
  </si>
  <si>
    <t>Bloomberg SPX</t>
  </si>
  <si>
    <t>NTM Adj NI</t>
  </si>
  <si>
    <t>(/)</t>
  </si>
  <si>
    <t>(=)</t>
  </si>
  <si>
    <t>Miscellaneous</t>
  </si>
  <si>
    <t>Is compounder?</t>
  </si>
  <si>
    <t>GOOGL US EQUITY</t>
  </si>
  <si>
    <t>Alphabet Inc. Class A</t>
  </si>
  <si>
    <t>AMZN US EQUITY</t>
  </si>
  <si>
    <t>Amazon.com Inc.</t>
  </si>
  <si>
    <t>AAPL US EQUITY</t>
  </si>
  <si>
    <t>META US EQUITY</t>
  </si>
  <si>
    <t>Meta</t>
  </si>
  <si>
    <t>SHOP US EQUITY</t>
  </si>
  <si>
    <t>Shopify</t>
  </si>
  <si>
    <t>Microsoft Corp.</t>
  </si>
  <si>
    <t>NVDA US EQUITY</t>
  </si>
  <si>
    <t>NVIDIA Corp.</t>
  </si>
  <si>
    <t>ORCL US EQUITY</t>
  </si>
  <si>
    <t>SAP US EQUITY</t>
  </si>
  <si>
    <t>CRM US EQUITY</t>
  </si>
  <si>
    <t>Salesforce.com Inc.</t>
  </si>
  <si>
    <t>NVO US EQUITY</t>
  </si>
  <si>
    <t>Novo Nordisk</t>
  </si>
  <si>
    <t>V US EQUITY</t>
  </si>
  <si>
    <t>VISA Inc</t>
  </si>
  <si>
    <t>MA US EQUITY</t>
  </si>
  <si>
    <t>FIS US EQUITY</t>
  </si>
  <si>
    <t>Fidelity National Information Services Inc</t>
  </si>
  <si>
    <t>GS US EQUITY</t>
  </si>
  <si>
    <t>Goldman Sachs Group Inc</t>
  </si>
  <si>
    <t>BX US EQUITY</t>
  </si>
  <si>
    <t>Blackstone Inc.</t>
  </si>
  <si>
    <t>Brookfield Corporation</t>
  </si>
  <si>
    <t>FDS US EQUITY</t>
  </si>
  <si>
    <t>FactSet Research Systems Inc</t>
  </si>
  <si>
    <t>ICE US EQUITY</t>
  </si>
  <si>
    <t>EFX US EQUITY</t>
  </si>
  <si>
    <t>Equifax Inc.</t>
  </si>
  <si>
    <t>SPGI US EQUITY</t>
  </si>
  <si>
    <t>S&amp;P Global Inc. (McGraw-Hill Inc.)</t>
  </si>
  <si>
    <t>MCO US EQUITY</t>
  </si>
  <si>
    <t>Moodys Corp</t>
  </si>
  <si>
    <t>MSCI US EQUITY</t>
  </si>
  <si>
    <t>MSCI Inc</t>
  </si>
  <si>
    <t>VRSK US EQUITY</t>
  </si>
  <si>
    <t>TRU US EQUITY</t>
  </si>
  <si>
    <t>TransUnion</t>
  </si>
  <si>
    <t>CME US EQUITY</t>
  </si>
  <si>
    <t>CME Group Inc</t>
  </si>
  <si>
    <t>TRI US EQUITY</t>
  </si>
  <si>
    <t>Thomson Reuters Corp.</t>
  </si>
  <si>
    <t>CBOE US EQUITY</t>
  </si>
  <si>
    <t>RELX US EQUITY</t>
  </si>
  <si>
    <t>Relx</t>
  </si>
  <si>
    <t>IT US EQUITY</t>
  </si>
  <si>
    <t>Gartner</t>
  </si>
  <si>
    <t>WKL NA EQUITY</t>
  </si>
  <si>
    <t>Wolters Kluwer N.V.</t>
  </si>
  <si>
    <t>FICO US EQUITY</t>
  </si>
  <si>
    <t>Fair Isaac Corporation</t>
  </si>
  <si>
    <t>Experian PLC</t>
  </si>
  <si>
    <t>London Stock Exchange Group plc</t>
  </si>
  <si>
    <t>NDAQ US EQUITY</t>
  </si>
  <si>
    <t>Nasdaq, Inc.</t>
  </si>
  <si>
    <t>ENTG US EQUITY</t>
  </si>
  <si>
    <t>Entegris</t>
  </si>
  <si>
    <t>LSCC US EQUITY</t>
  </si>
  <si>
    <t>Lattice Semi</t>
  </si>
  <si>
    <t>AVGO US EQUITY</t>
  </si>
  <si>
    <t>Broadcom</t>
  </si>
  <si>
    <t>ECL US EQUITY</t>
  </si>
  <si>
    <t>Ecolab</t>
  </si>
  <si>
    <t>IEX US EQUITY</t>
  </si>
  <si>
    <t>IDEX Corp.</t>
  </si>
  <si>
    <t>IR US EQUITY</t>
  </si>
  <si>
    <t>Ingressol Rand</t>
  </si>
  <si>
    <t>APH US EQUITY</t>
  </si>
  <si>
    <t>Amphenol</t>
  </si>
  <si>
    <t>CAT US EQUITY</t>
  </si>
  <si>
    <t>Caterpillar</t>
  </si>
  <si>
    <t>SPX LN Equity</t>
  </si>
  <si>
    <t>Spirax Group plc.</t>
  </si>
  <si>
    <t>DE US EQUITY</t>
  </si>
  <si>
    <t>Deere &amp; Company</t>
  </si>
  <si>
    <t>ITW US EQUITY</t>
  </si>
  <si>
    <t>Illinois Tool Works Inc.</t>
  </si>
  <si>
    <t>TDY US EQUITY</t>
  </si>
  <si>
    <t>Teledyne</t>
  </si>
  <si>
    <t>AME US EQUITY</t>
  </si>
  <si>
    <t>Ametek</t>
  </si>
  <si>
    <t>XYL US EQUITY</t>
  </si>
  <si>
    <t>Xylem</t>
  </si>
  <si>
    <t>OTIS US EQUITY</t>
  </si>
  <si>
    <t>Otis</t>
  </si>
  <si>
    <t>DEO US EQUITY</t>
  </si>
  <si>
    <t>Diageo Plc</t>
  </si>
  <si>
    <t>LVMH Moet Hennessy Louis Vuitton SE</t>
  </si>
  <si>
    <t>Ferrari NV</t>
  </si>
  <si>
    <t>Compagnie Financiere Richemont SA</t>
  </si>
  <si>
    <t>CPRT US EQUITY</t>
  </si>
  <si>
    <t>Copart Inc.</t>
  </si>
  <si>
    <t>WCN US EQUITY</t>
  </si>
  <si>
    <t>Waste Connections Inc</t>
  </si>
  <si>
    <t>EQIX US EQUITY</t>
  </si>
  <si>
    <t>WM US EQUITY</t>
  </si>
  <si>
    <t>Waste Management Inc.</t>
  </si>
  <si>
    <t>CMS US EQUITY</t>
  </si>
  <si>
    <t>CMS Energy Corp. (Consumers Power Co.)</t>
  </si>
  <si>
    <t>WEC US EQUITY</t>
  </si>
  <si>
    <t>WEC Energy Group (Wisconsin Electric Power)</t>
  </si>
  <si>
    <t>XEL US EQUITY</t>
  </si>
  <si>
    <t>Xcel Energy Inc. (Northern States Power Co. (MN))</t>
  </si>
  <si>
    <t>RSG US EQUITY</t>
  </si>
  <si>
    <t>Republic Services, Inc.</t>
  </si>
  <si>
    <t>NEE US EQUITY</t>
  </si>
  <si>
    <t>NextEra Energy, Inc.</t>
  </si>
  <si>
    <t>CEG US EQUITY</t>
  </si>
  <si>
    <t>Constellaiton energy</t>
  </si>
  <si>
    <t>INTU US EQUITY</t>
  </si>
  <si>
    <t>Intuit Inc.</t>
  </si>
  <si>
    <t>NOW US EQUITY</t>
  </si>
  <si>
    <t>ServiceNow Inc</t>
  </si>
  <si>
    <t>DAY US EQUITY</t>
  </si>
  <si>
    <t>Dayforce Inc</t>
  </si>
  <si>
    <t>WDAY US EQUITY</t>
  </si>
  <si>
    <t>SGE LN EQUITY</t>
  </si>
  <si>
    <t>SAGE GROUP</t>
  </si>
  <si>
    <t>WK US EQUITY</t>
  </si>
  <si>
    <t>TOI CN EQUITY</t>
  </si>
  <si>
    <t>TOPICUS.COM INC</t>
  </si>
  <si>
    <t>XRO aU EQUITY</t>
  </si>
  <si>
    <t>Xero Limited</t>
  </si>
  <si>
    <t>CSU CN EQUITY</t>
  </si>
  <si>
    <t>UNH US EQUITY</t>
  </si>
  <si>
    <t>UnitedHealth Group Inc.</t>
  </si>
  <si>
    <t>DVA US EQUITY</t>
  </si>
  <si>
    <t>Davita</t>
  </si>
  <si>
    <t>ENSG US EQUITY</t>
  </si>
  <si>
    <t>Ensign</t>
  </si>
  <si>
    <t>AMP IM Equity</t>
  </si>
  <si>
    <t>Amplifon SpA</t>
  </si>
  <si>
    <t>ELV US EQUITY</t>
  </si>
  <si>
    <t>Elevance</t>
  </si>
  <si>
    <t>HCA US EQUITY</t>
  </si>
  <si>
    <t>HCA Healthcare</t>
  </si>
  <si>
    <t>IQV US EQUITY</t>
  </si>
  <si>
    <t>IQVIA</t>
  </si>
  <si>
    <t>TMO US EQUITY</t>
  </si>
  <si>
    <t>Thermo Fisher Scientific Inc.</t>
  </si>
  <si>
    <t>A US EQUITY</t>
  </si>
  <si>
    <t>DHR US EQUITY</t>
  </si>
  <si>
    <t>Danaher Corp.</t>
  </si>
  <si>
    <t>RVTY US EQUITY</t>
  </si>
  <si>
    <t>Revvity Inc.</t>
  </si>
  <si>
    <t>MTD US EQUITY</t>
  </si>
  <si>
    <t>Mettler-Toledo International Inc.</t>
  </si>
  <si>
    <t>MEDP US EQUITY</t>
  </si>
  <si>
    <t>Medpace Holdings Inc</t>
  </si>
  <si>
    <t>RGEN US EQUITY</t>
  </si>
  <si>
    <t>Repligen Corp.</t>
  </si>
  <si>
    <t>CRL US EQUITY</t>
  </si>
  <si>
    <t>Charles River Laboratories International Inc</t>
  </si>
  <si>
    <t>ICLR US EQUITY</t>
  </si>
  <si>
    <t>Icon</t>
  </si>
  <si>
    <t>ILMN US EQUITY</t>
  </si>
  <si>
    <t>Illumina, Inc.</t>
  </si>
  <si>
    <t>SRT GR Equity</t>
  </si>
  <si>
    <t>Sartorius AG Pref</t>
  </si>
  <si>
    <t>ERF FP Equity</t>
  </si>
  <si>
    <t>Eurofins Scientific SE</t>
  </si>
  <si>
    <t>Lonza Group AG</t>
  </si>
  <si>
    <t>WST US EQUITY</t>
  </si>
  <si>
    <t>West Pharmaceutical Services, Inc.</t>
  </si>
  <si>
    <t>PPG US EQUITY</t>
  </si>
  <si>
    <t>PPG Industries Inc</t>
  </si>
  <si>
    <t>LIN US EQUITY</t>
  </si>
  <si>
    <t>Linde Plc.</t>
  </si>
  <si>
    <t>SHW US EQUITY</t>
  </si>
  <si>
    <t>Sherwin-Williams Co.</t>
  </si>
  <si>
    <t>APD US EQUITY</t>
  </si>
  <si>
    <t>Air Products and Chemicals, Inc.</t>
  </si>
  <si>
    <t>MMK AV Equity</t>
  </si>
  <si>
    <t>Mayr-Melnhof Karton AG</t>
  </si>
  <si>
    <t>SY1 GR Equity</t>
  </si>
  <si>
    <t>Symrise AG</t>
  </si>
  <si>
    <t>Air Liquide SA</t>
  </si>
  <si>
    <t>IDXX US EQUITY</t>
  </si>
  <si>
    <t>IDEXX Laboratories Inc.</t>
  </si>
  <si>
    <t>ISRG US EQUITY</t>
  </si>
  <si>
    <t>STE US EQUITY</t>
  </si>
  <si>
    <t>STERIS Corp.</t>
  </si>
  <si>
    <t>PODD US EQUITY</t>
  </si>
  <si>
    <t>DXCM US EQUITY</t>
  </si>
  <si>
    <t>DexCom Inc</t>
  </si>
  <si>
    <t>RMD US EQUITY</t>
  </si>
  <si>
    <t>Resmed</t>
  </si>
  <si>
    <t>COO US EQUITY</t>
  </si>
  <si>
    <t>Cooper Companies, Inc.</t>
  </si>
  <si>
    <t>EW US EQUITY</t>
  </si>
  <si>
    <t>Edwards Lifesciences Corporation</t>
  </si>
  <si>
    <t>BSX US EQUITY</t>
  </si>
  <si>
    <t>Boston Scientific</t>
  </si>
  <si>
    <t>ODFL US EQUITY</t>
  </si>
  <si>
    <t>CP US EQUITY</t>
  </si>
  <si>
    <t>Canadian Pacific Railway Ltd. (2001)</t>
  </si>
  <si>
    <t>UNP US EQUITY</t>
  </si>
  <si>
    <t>Union Pacific Corp.</t>
  </si>
  <si>
    <t>CSX US EQUITY</t>
  </si>
  <si>
    <t>CSX Corp</t>
  </si>
  <si>
    <t>XPO US EQUITY</t>
  </si>
  <si>
    <t>XPO Logistics</t>
  </si>
  <si>
    <t>Canadian National Railway Company</t>
  </si>
  <si>
    <t>CP CN EQUITY</t>
  </si>
  <si>
    <t>Canadian Pacific Railway Ltd.</t>
  </si>
  <si>
    <t>WAB US EQUITY</t>
  </si>
  <si>
    <t>Wabtec</t>
  </si>
  <si>
    <t>TDG US EQUITY</t>
  </si>
  <si>
    <t>TransDigm Group Incorporated</t>
  </si>
  <si>
    <t>HEI US EQUITY</t>
  </si>
  <si>
    <t>Heico</t>
  </si>
  <si>
    <t>Safran SA</t>
  </si>
  <si>
    <t>AIR FP EQUITY</t>
  </si>
  <si>
    <t>Airbus</t>
  </si>
  <si>
    <t>MTX GR EQUITY</t>
  </si>
  <si>
    <t>MTU Aero Engines</t>
  </si>
  <si>
    <t>FTAI US EQUITY</t>
  </si>
  <si>
    <t>FTAI</t>
  </si>
  <si>
    <t>GE US EQUITY</t>
  </si>
  <si>
    <t>GE</t>
  </si>
  <si>
    <t>PCOR US EQUITY</t>
  </si>
  <si>
    <t>Procore Technologies Inc</t>
  </si>
  <si>
    <t>PTC US EQUITY</t>
  </si>
  <si>
    <t>PTC Inc</t>
  </si>
  <si>
    <t>ADSK US EQUITY</t>
  </si>
  <si>
    <t>Autodesk Inc.</t>
  </si>
  <si>
    <t>CDNS US EQUITY</t>
  </si>
  <si>
    <t>Cadence Design Systems Inc.</t>
  </si>
  <si>
    <t>SNPS US EQUITY</t>
  </si>
  <si>
    <t>MANH US EQUITY</t>
  </si>
  <si>
    <t>IOT US EQUITY</t>
  </si>
  <si>
    <t>NEM EU EQUITY</t>
  </si>
  <si>
    <t>NEMETSCHEK SE</t>
  </si>
  <si>
    <t>DSG CN Equity</t>
  </si>
  <si>
    <t>DESCARTES SYS</t>
  </si>
  <si>
    <t>TRMB US EQUITY</t>
  </si>
  <si>
    <t>Trimble</t>
  </si>
  <si>
    <t>MCD US EQUITY</t>
  </si>
  <si>
    <t>McDonald's Corporation</t>
  </si>
  <si>
    <t>SBUX US EQUITY</t>
  </si>
  <si>
    <t>Starbucks Corporation</t>
  </si>
  <si>
    <t>TXRH US EQUITY</t>
  </si>
  <si>
    <t>Texas Roadhouse, Inc.</t>
  </si>
  <si>
    <t>YUM US EQUITY</t>
  </si>
  <si>
    <t>Yum!</t>
  </si>
  <si>
    <t>QSR US EQUITY</t>
  </si>
  <si>
    <t>RBI</t>
  </si>
  <si>
    <t>WING US EQUITY</t>
  </si>
  <si>
    <t>Wingstop</t>
  </si>
  <si>
    <t>ADI US EQUITY</t>
  </si>
  <si>
    <t>Analog Devices, Inc.</t>
  </si>
  <si>
    <t>TXN US EQUITY</t>
  </si>
  <si>
    <t>Texas Instruments Incorporated</t>
  </si>
  <si>
    <t>MCHP US EQUITY</t>
  </si>
  <si>
    <t>Microchip</t>
  </si>
  <si>
    <t>NXPI US EQUITY</t>
  </si>
  <si>
    <t>NXP</t>
  </si>
  <si>
    <t>ON US EQUITY</t>
  </si>
  <si>
    <t>ON</t>
  </si>
  <si>
    <t>ROK US EQUITY</t>
  </si>
  <si>
    <t>Schneider Electric SE</t>
  </si>
  <si>
    <t>HLMA LN Equity</t>
  </si>
  <si>
    <t>Halma plc</t>
  </si>
  <si>
    <t>ETN US EQUITY</t>
  </si>
  <si>
    <t>Eaton</t>
  </si>
  <si>
    <t>CMI US EQUITY</t>
  </si>
  <si>
    <t>Cummins</t>
  </si>
  <si>
    <t>ACGL US EQUITY</t>
  </si>
  <si>
    <t>Arch Capital Group Ltd.</t>
  </si>
  <si>
    <t>AON US EQUITY</t>
  </si>
  <si>
    <t>Aon PLC</t>
  </si>
  <si>
    <t>MMC US EQUITY</t>
  </si>
  <si>
    <t>Marsh &amp; McLennan Companies Inc.</t>
  </si>
  <si>
    <t>AJG US EQUITY</t>
  </si>
  <si>
    <t>Arthur J. Gallagher &amp; Co Inc</t>
  </si>
  <si>
    <t>BRO US EQUITY</t>
  </si>
  <si>
    <t>Brown &amp; Brown, Inc.</t>
  </si>
  <si>
    <t>WTW US EQUITY</t>
  </si>
  <si>
    <t>Willis Towers Watson</t>
  </si>
  <si>
    <t>HOLN SW EQUITY</t>
  </si>
  <si>
    <t>Holcim AG</t>
  </si>
  <si>
    <t>SGO EU EQUITY</t>
  </si>
  <si>
    <t>Cie de Saint-Gobain SA</t>
  </si>
  <si>
    <t>Carlisle</t>
  </si>
  <si>
    <t>BLDR US EQUITY</t>
  </si>
  <si>
    <t>Builders FirstSource</t>
  </si>
  <si>
    <t>TREX US EQUITY</t>
  </si>
  <si>
    <t>Trex</t>
  </si>
  <si>
    <t>MLM US EQUITY</t>
  </si>
  <si>
    <t>Martin Marietta Materials, Inc.</t>
  </si>
  <si>
    <t>VMC US EQUITY</t>
  </si>
  <si>
    <t>Vulcan Materials</t>
  </si>
  <si>
    <t>SIK EU EQUITY</t>
  </si>
  <si>
    <t>Sika AG</t>
  </si>
  <si>
    <t>FERG US EQUITY</t>
  </si>
  <si>
    <t>Ferguson</t>
  </si>
  <si>
    <t>PIDI IN EQUITY</t>
  </si>
  <si>
    <t>Pidilite</t>
  </si>
  <si>
    <t>AZO US EQUITY</t>
  </si>
  <si>
    <t>AutoZone, Inc.</t>
  </si>
  <si>
    <t>ORLY US EQUITY</t>
  </si>
  <si>
    <t>O'Reilly Automotive, Inc.</t>
  </si>
  <si>
    <t>TSCO US EQUITY</t>
  </si>
  <si>
    <t>Alimentation Couche-Tard Inc.</t>
  </si>
  <si>
    <t>DLTR US EQUITY</t>
  </si>
  <si>
    <t>Dollar Tree, Inc.</t>
  </si>
  <si>
    <t>DG US EQUITY</t>
  </si>
  <si>
    <t>Dollar General</t>
  </si>
  <si>
    <t>IFF US EQUITY</t>
  </si>
  <si>
    <t>IFF</t>
  </si>
  <si>
    <t>SUI US EQUITY</t>
  </si>
  <si>
    <t>Sun Communities Inc.</t>
  </si>
  <si>
    <t>INVH US EQUITY</t>
  </si>
  <si>
    <t>AMH US EQUITY</t>
  </si>
  <si>
    <t>American Homes 4 Rent</t>
  </si>
  <si>
    <t>DHI US EQUITY</t>
  </si>
  <si>
    <t>D.R. Horton Inc.</t>
  </si>
  <si>
    <t>LEN US EQUITY</t>
  </si>
  <si>
    <t>Lennar Corp. Class A</t>
  </si>
  <si>
    <t>NVR US EQUITY</t>
  </si>
  <si>
    <t>NVR, Inc</t>
  </si>
  <si>
    <t>FIX US EQUITY</t>
  </si>
  <si>
    <t>Comfort systems</t>
  </si>
  <si>
    <t>APG US EQUITY</t>
  </si>
  <si>
    <t>API Group</t>
  </si>
  <si>
    <t>CCL US EQUITY</t>
  </si>
  <si>
    <t>Carnival Corp.</t>
  </si>
  <si>
    <t>HST US EQUITY</t>
  </si>
  <si>
    <t>Host Hotels&amp; Resorts Inc</t>
  </si>
  <si>
    <t>ABNB US EQUITY</t>
  </si>
  <si>
    <t>Airbnb Inc.</t>
  </si>
  <si>
    <t>HLT US EQUITY</t>
  </si>
  <si>
    <t>Hilton</t>
  </si>
  <si>
    <t>MAR US EQUITY</t>
  </si>
  <si>
    <t>Marriot</t>
  </si>
  <si>
    <t>H US EQUITY</t>
  </si>
  <si>
    <t>Hyatt</t>
  </si>
  <si>
    <t>WSO US EQUITY</t>
  </si>
  <si>
    <t>Watsco Inc.</t>
  </si>
  <si>
    <t>FAST US EQUITY</t>
  </si>
  <si>
    <t>Fastenal Co.</t>
  </si>
  <si>
    <t>GWW US EQUITY</t>
  </si>
  <si>
    <t>WW Grainger</t>
  </si>
  <si>
    <t>SITE US EQUITY</t>
  </si>
  <si>
    <t>SiteOne</t>
  </si>
  <si>
    <t>DPLM LN Equity</t>
  </si>
  <si>
    <t>Diploma PLC</t>
  </si>
  <si>
    <t>GLBE US EQUITY</t>
  </si>
  <si>
    <t>Global-E</t>
  </si>
  <si>
    <t>TYL US EQUITY</t>
  </si>
  <si>
    <t>VEEV US EQUITY</t>
  </si>
  <si>
    <t>APPF US EQUITY</t>
  </si>
  <si>
    <t>AppFolio Inc</t>
  </si>
  <si>
    <t>TOST US EQUITY</t>
  </si>
  <si>
    <t>Toast Inc</t>
  </si>
  <si>
    <t>GWRE US EQUITY</t>
  </si>
  <si>
    <t>AVB US EQUITY</t>
  </si>
  <si>
    <t>AvalonBay Communities Inc.</t>
  </si>
  <si>
    <t>REXR US EQUITY</t>
  </si>
  <si>
    <t>Rexford Industrial Realty Inc</t>
  </si>
  <si>
    <t>EQR US EQUITY</t>
  </si>
  <si>
    <t>CBRE US EQUITY</t>
  </si>
  <si>
    <t>CBRE Group, Inc.</t>
  </si>
  <si>
    <t>WSC US EQUITY</t>
  </si>
  <si>
    <t>Willscot</t>
  </si>
  <si>
    <t> HD US EQUITY </t>
  </si>
  <si>
    <t> COST US EQUITY </t>
  </si>
  <si>
    <t> WMT US EQUITY </t>
  </si>
  <si>
    <t> PEP US EQUITY </t>
  </si>
  <si>
    <t>PepsiCo Inc</t>
  </si>
  <si>
    <t> KO US EQUITY </t>
  </si>
  <si>
    <t> ACN US EQUITY </t>
  </si>
  <si>
    <t>Accenture PLC</t>
  </si>
  <si>
    <t> NFLX US EQUITY </t>
  </si>
  <si>
    <t> HON US EQUITY </t>
  </si>
  <si>
    <t> BA US EQUITY </t>
  </si>
  <si>
    <t> MS US EQUITY </t>
  </si>
  <si>
    <t> PANW US EQUITY </t>
  </si>
  <si>
    <t> TMUS US EQUITY </t>
  </si>
  <si>
    <t>T-Mobile US Inc</t>
  </si>
  <si>
    <t> ROP US EQUITY </t>
  </si>
  <si>
    <t> EMR US EQUITY </t>
  </si>
  <si>
    <t> PCAR US EQUITY </t>
  </si>
  <si>
    <t>PACCAR Inc</t>
  </si>
  <si>
    <t> COF US EQUITY </t>
  </si>
  <si>
    <t> STZ US EQUITY </t>
  </si>
  <si>
    <t> URI US EQUITY </t>
  </si>
  <si>
    <t> FTV US EQUITY </t>
  </si>
  <si>
    <t> AWK US EQUITY </t>
  </si>
  <si>
    <t> VRSN US EQUITY </t>
  </si>
  <si>
    <t>VeriSign Inc</t>
  </si>
  <si>
    <t> AXON US EQUITY </t>
  </si>
  <si>
    <t> LW US EQUITY </t>
  </si>
  <si>
    <t>Lamb Weston Holdings Inc</t>
  </si>
  <si>
    <t> BBWI US EQUITY </t>
  </si>
  <si>
    <t>Bath &amp; Body Works Inc</t>
  </si>
  <si>
    <t>GXO US EQUITY</t>
  </si>
  <si>
    <t>GXO Logistics</t>
  </si>
  <si>
    <t>QXO US EQUITY</t>
  </si>
  <si>
    <t>QXO  Inc</t>
  </si>
  <si>
    <t>FWONK US Equity</t>
  </si>
  <si>
    <t>Formula 1</t>
  </si>
  <si>
    <t>Aercap</t>
  </si>
  <si>
    <t>JHX US EQUITY</t>
  </si>
  <si>
    <t>James Hardie</t>
  </si>
  <si>
    <t>OTTR US EQUITY</t>
  </si>
  <si>
    <t>Otter Tail</t>
  </si>
  <si>
    <t>WAY US EQUITY</t>
  </si>
  <si>
    <t>Waystar</t>
  </si>
  <si>
    <t>Owens Corning</t>
  </si>
  <si>
    <t>ABBN SW EQUITY</t>
  </si>
  <si>
    <t>ABB </t>
  </si>
  <si>
    <t>CPNG US EQUITY</t>
  </si>
  <si>
    <t>Coupang</t>
  </si>
  <si>
    <t>AWR US EQUITY</t>
  </si>
  <si>
    <t>American States Water Co</t>
  </si>
  <si>
    <t>ABT US EQUITY</t>
  </si>
  <si>
    <t>Abbott</t>
  </si>
  <si>
    <t>CTVA US EQUITY</t>
  </si>
  <si>
    <t>Corteva</t>
  </si>
  <si>
    <t>CSGP US EQUITY</t>
  </si>
  <si>
    <t>Costar</t>
  </si>
  <si>
    <t>ZTS US EQUITY</t>
  </si>
  <si>
    <t>Zoetis</t>
  </si>
  <si>
    <t>ELAN US EQUITY</t>
  </si>
  <si>
    <t>Elanco</t>
  </si>
  <si>
    <t>DSY FP EQUITY</t>
  </si>
  <si>
    <t>Dassault</t>
  </si>
  <si>
    <t>CCC US EQUITY</t>
  </si>
  <si>
    <t>CCC Intelligent Solutions</t>
  </si>
  <si>
    <t>CTAS US EQUITY </t>
  </si>
  <si>
    <t>Compounder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</si>
</sst>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.00%"/>
    <numFmt numFmtId="165" formatCode="##0"/>
    <numFmt numFmtId="166" formatCode="#,##0.##"/>
    <numFmt numFmtId="167" formatCode="#,##0.###"/>
    <numFmt numFmtId="168" formatCode="mm/dd/yyyy"/>
    <numFmt numFmtId="169" formatCode="_(#,##0_);\(#,##0\);_(&quot;–&quot;_);_(@_)"/>
    <numFmt numFmtId="170" formatCode="_)m/d/yy_);_)@_)"/>
    <numFmt numFmtId="171" formatCode="_(0.0\x_);_(\(0.0\x\);_(&quot;–&quot;_);_(@_)"/>
    <numFmt numFmtId="172" formatCode="_(#,##0%_);\(#,##0%\);_(&quot;–&quot;_);_(@_)"/>
    <numFmt numFmtId="173" formatCode="0_);\(0\);&quot;–&quot;_);@_)"/>
    <numFmt numFmtId="174" formatCode="_([$$]#,##0_);\([$$]#,##0\);_(&quot;–&quot;_);_(@_)"/>
    <numFmt numFmtId="175" formatCode="0.\ "/>
    <numFmt numFmtId="176" formatCode="_(#,##0.00_);\(#,##0.00\);_(&quot;–&quot;_);_(@_)"/>
    <numFmt numFmtId="177" formatCode="_)mmm\-yy_);_)@_)"/>
  </numFmts>
  <fonts count="24" x14ac:knownFonts="1">
    <font>
      <sz val="11"/>
      <name val="Calibri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name val="Calibri"/>
      <family val="2"/>
    </font>
    <font>
      <b/>
      <sz val="12"/>
      <color rgb="FFFFFFFF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6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color rgb="FF0000FF"/>
      <name val="Calibri"/>
      <family val="2"/>
    </font>
    <font>
      <sz val="10"/>
      <color rgb="FF800080"/>
      <name val="Calibri"/>
      <family val="2"/>
    </font>
    <font>
      <sz val="11"/>
      <color theme="0"/>
      <name val="Calibri"/>
      <family val="2"/>
    </font>
    <font>
      <u val="singleAccounting"/>
      <sz val="11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color rgb="FF800080"/>
      <name val="Calibri"/>
      <family val="2"/>
    </font>
    <font>
      <b/>
      <sz val="11"/>
      <color rgb="FF0000FF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u val="singleAccounting"/>
      <sz val="11"/>
      <name val="Calibri"/>
      <family val="2"/>
    </font>
    <font>
      <b/>
      <i/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93A183"/>
      </patternFill>
    </fill>
    <fill>
      <patternFill patternType="solid">
        <fgColor rgb="FFB8C2AD"/>
      </patternFill>
    </fill>
    <fill>
      <patternFill patternType="solid">
        <fgColor theme="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D2F0D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153D6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Dashed">
        <color theme="1" tint="0.499984740745262"/>
      </right>
      <top/>
      <bottom/>
      <diagonal/>
    </border>
  </borders>
  <cellStyleXfs count="30">
    <xf numFmtId="0" fontId="0" fillId="0" borderId="0"/>
    <xf numFmtId="0" fontId="3" fillId="0" borderId="0">
      <alignment horizontal="left"/>
    </xf>
    <xf numFmtId="0" fontId="3" fillId="0" borderId="0">
      <alignment horizontal="left"/>
    </xf>
    <xf numFmtId="0" fontId="4" fillId="2" borderId="0">
      <alignment horizontal="left"/>
    </xf>
    <xf numFmtId="0" fontId="6" fillId="3" borderId="0">
      <alignment horizontal="center"/>
    </xf>
    <xf numFmtId="164" fontId="5" fillId="0" borderId="0"/>
    <xf numFmtId="164" fontId="6" fillId="0" borderId="0"/>
    <xf numFmtId="165" fontId="5" fillId="0" borderId="0"/>
    <xf numFmtId="166" fontId="5" fillId="0" borderId="0"/>
    <xf numFmtId="167" fontId="5" fillId="0" borderId="0"/>
    <xf numFmtId="165" fontId="6" fillId="0" borderId="0"/>
    <xf numFmtId="166" fontId="6" fillId="0" borderId="0"/>
    <xf numFmtId="167" fontId="6" fillId="0" borderId="0"/>
    <xf numFmtId="0" fontId="5" fillId="0" borderId="0"/>
    <xf numFmtId="0" fontId="6" fillId="0" borderId="0"/>
    <xf numFmtId="0" fontId="5" fillId="0" borderId="0">
      <alignment horizontal="right"/>
    </xf>
    <xf numFmtId="0" fontId="6" fillId="0" borderId="0">
      <alignment horizontal="right"/>
    </xf>
    <xf numFmtId="0" fontId="5" fillId="0" borderId="0">
      <alignment horizontal="left"/>
    </xf>
    <xf numFmtId="0" fontId="5" fillId="0" borderId="0">
      <alignment horizontal="right"/>
    </xf>
    <xf numFmtId="0" fontId="6" fillId="0" borderId="0">
      <alignment horizontal="left"/>
    </xf>
    <xf numFmtId="0" fontId="6" fillId="0" borderId="0">
      <alignment horizontal="right"/>
    </xf>
    <xf numFmtId="0" fontId="7" fillId="0" borderId="0">
      <alignment vertical="top" wrapText="1"/>
    </xf>
    <xf numFmtId="168" fontId="5" fillId="0" borderId="0">
      <alignment horizontal="left"/>
    </xf>
    <xf numFmtId="168" fontId="5" fillId="0" borderId="0">
      <alignment horizontal="right"/>
    </xf>
    <xf numFmtId="168" fontId="5" fillId="0" borderId="0">
      <alignment horizontal="left"/>
    </xf>
    <xf numFmtId="168" fontId="6" fillId="0" borderId="0">
      <alignment horizontal="left"/>
    </xf>
    <xf numFmtId="168" fontId="6" fillId="0" borderId="0">
      <alignment horizontal="right"/>
    </xf>
    <xf numFmtId="168" fontId="6" fillId="0" borderId="0">
      <alignment horizontal="left"/>
    </xf>
    <xf numFmtId="0" fontId="5" fillId="0" borderId="0"/>
    <xf numFmtId="0" fontId="2" fillId="0" borderId="0"/>
  </cellStyleXfs>
  <cellXfs count="136">
    <xf numFmtId="0" fontId="0" fillId="0" borderId="0" xfId="0"/>
    <xf numFmtId="0" fontId="0" fillId="0" borderId="0" xfId="0" applyAlignment="1">
      <alignment horizontal="left"/>
    </xf>
    <xf numFmtId="169" fontId="9" fillId="0" borderId="0" xfId="28" applyNumberFormat="1" applyFont="1" applyAlignment="1">
      <alignment horizontal="right"/>
    </xf>
    <xf numFmtId="169" fontId="10" fillId="0" borderId="0" xfId="28" applyNumberFormat="1" applyFont="1" applyAlignment="1">
      <alignment horizontal="right"/>
    </xf>
    <xf numFmtId="169" fontId="0" fillId="0" borderId="0" xfId="0" applyNumberFormat="1"/>
    <xf numFmtId="172" fontId="0" fillId="0" borderId="0" xfId="0" applyNumberFormat="1" applyAlignment="1">
      <alignment horizontal="right"/>
    </xf>
    <xf numFmtId="171" fontId="0" fillId="0" borderId="0" xfId="0" applyNumberFormat="1" applyAlignment="1">
      <alignment horizontal="right"/>
    </xf>
    <xf numFmtId="169" fontId="11" fillId="0" borderId="0" xfId="28" applyNumberFormat="1" applyFont="1" applyAlignment="1">
      <alignment horizontal="right"/>
    </xf>
    <xf numFmtId="174" fontId="0" fillId="0" borderId="0" xfId="0" applyNumberFormat="1"/>
    <xf numFmtId="0" fontId="0" fillId="0" borderId="1" xfId="0" applyBorder="1"/>
    <xf numFmtId="0" fontId="8" fillId="0" borderId="1" xfId="0" applyFont="1" applyBorder="1"/>
    <xf numFmtId="172" fontId="0" fillId="0" borderId="0" xfId="0" applyNumberFormat="1"/>
    <xf numFmtId="0" fontId="15" fillId="0" borderId="1" xfId="0" applyFont="1" applyBorder="1"/>
    <xf numFmtId="0" fontId="12" fillId="6" borderId="0" xfId="0" applyFont="1" applyFill="1"/>
    <xf numFmtId="0" fontId="8" fillId="0" borderId="0" xfId="0" applyFont="1"/>
    <xf numFmtId="0" fontId="15" fillId="0" borderId="0" xfId="0" applyFont="1"/>
    <xf numFmtId="169" fontId="0" fillId="0" borderId="0" xfId="0" applyNumberFormat="1" applyAlignment="1">
      <alignment horizontal="right"/>
    </xf>
    <xf numFmtId="0" fontId="14" fillId="0" borderId="0" xfId="0" applyFont="1"/>
    <xf numFmtId="17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70" fontId="0" fillId="0" borderId="0" xfId="0" applyNumberFormat="1"/>
    <xf numFmtId="0" fontId="19" fillId="0" borderId="0" xfId="0" applyFont="1"/>
    <xf numFmtId="171" fontId="15" fillId="0" borderId="2" xfId="0" applyNumberFormat="1" applyFont="1" applyBorder="1"/>
    <xf numFmtId="0" fontId="9" fillId="0" borderId="0" xfId="28" applyFont="1" applyAlignment="1">
      <alignment horizontal="center"/>
    </xf>
    <xf numFmtId="0" fontId="16" fillId="0" borderId="0" xfId="0" applyFont="1"/>
    <xf numFmtId="0" fontId="8" fillId="0" borderId="0" xfId="0" applyFont="1" applyAlignment="1">
      <alignment horizontal="right"/>
    </xf>
    <xf numFmtId="170" fontId="0" fillId="0" borderId="1" xfId="0" applyNumberFormat="1" applyBorder="1" applyAlignment="1">
      <alignment horizontal="right"/>
    </xf>
    <xf numFmtId="0" fontId="15" fillId="0" borderId="2" xfId="0" applyFont="1" applyBorder="1"/>
    <xf numFmtId="0" fontId="2" fillId="0" borderId="0" xfId="29"/>
    <xf numFmtId="0" fontId="20" fillId="0" borderId="1" xfId="29" applyFont="1" applyBorder="1"/>
    <xf numFmtId="0" fontId="8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0" fillId="0" borderId="0" xfId="0" applyAlignment="1">
      <alignment horizontal="centerContinuous"/>
    </xf>
    <xf numFmtId="170" fontId="8" fillId="0" borderId="1" xfId="0" applyNumberFormat="1" applyFont="1" applyBorder="1"/>
    <xf numFmtId="170" fontId="0" fillId="0" borderId="3" xfId="0" applyNumberFormat="1" applyBorder="1"/>
    <xf numFmtId="170" fontId="8" fillId="0" borderId="1" xfId="0" applyNumberFormat="1" applyFont="1" applyBorder="1" applyAlignment="1">
      <alignment horizontal="center"/>
    </xf>
    <xf numFmtId="170" fontId="8" fillId="0" borderId="3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70" fontId="16" fillId="0" borderId="1" xfId="0" applyNumberFormat="1" applyFont="1" applyBorder="1"/>
    <xf numFmtId="169" fontId="16" fillId="0" borderId="0" xfId="0" applyNumberFormat="1" applyFont="1"/>
    <xf numFmtId="169" fontId="18" fillId="0" borderId="0" xfId="0" applyNumberFormat="1" applyFont="1"/>
    <xf numFmtId="0" fontId="16" fillId="0" borderId="1" xfId="0" applyFont="1" applyBorder="1" applyAlignment="1">
      <alignment horizontal="centerContinuous"/>
    </xf>
    <xf numFmtId="0" fontId="8" fillId="0" borderId="0" xfId="0" applyFont="1" applyAlignment="1">
      <alignment horizontal="centerContinuous"/>
    </xf>
    <xf numFmtId="0" fontId="12" fillId="0" borderId="0" xfId="29" applyFont="1"/>
    <xf numFmtId="0" fontId="12" fillId="4" borderId="0" xfId="29" applyFont="1" applyFill="1"/>
    <xf numFmtId="0" fontId="0" fillId="4" borderId="0" xfId="0" applyFill="1" applyAlignment="1">
      <alignment horizontal="center"/>
    </xf>
    <xf numFmtId="0" fontId="0" fillId="4" borderId="0" xfId="0" applyFill="1"/>
    <xf numFmtId="170" fontId="0" fillId="0" borderId="1" xfId="0" applyNumberFormat="1" applyBorder="1"/>
    <xf numFmtId="0" fontId="0" fillId="0" borderId="0" xfId="0" applyAlignment="1">
      <alignment horizontal="left" indent="1"/>
    </xf>
    <xf numFmtId="0" fontId="8" fillId="0" borderId="0" xfId="0" applyFont="1" applyAlignment="1">
      <alignment horizontal="left" indent="1"/>
    </xf>
    <xf numFmtId="170" fontId="8" fillId="0" borderId="3" xfId="0" applyNumberFormat="1" applyFont="1" applyBorder="1" applyAlignment="1">
      <alignment horizontal="right"/>
    </xf>
    <xf numFmtId="0" fontId="12" fillId="5" borderId="0" xfId="0" applyFont="1" applyFill="1"/>
    <xf numFmtId="0" fontId="12" fillId="9" borderId="0" xfId="0" applyFont="1" applyFill="1"/>
    <xf numFmtId="173" fontId="8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center"/>
    </xf>
    <xf numFmtId="172" fontId="14" fillId="0" borderId="0" xfId="0" applyNumberFormat="1" applyFont="1"/>
    <xf numFmtId="0" fontId="13" fillId="0" borderId="0" xfId="0" applyFont="1" applyAlignment="1">
      <alignment horizontal="centerContinuous"/>
    </xf>
    <xf numFmtId="173" fontId="0" fillId="0" borderId="1" xfId="0" applyNumberFormat="1" applyBorder="1"/>
    <xf numFmtId="0" fontId="22" fillId="0" borderId="0" xfId="0" applyFont="1" applyAlignment="1">
      <alignment horizontal="centerContinuous"/>
    </xf>
    <xf numFmtId="174" fontId="15" fillId="0" borderId="2" xfId="0" applyNumberFormat="1" applyFont="1" applyBorder="1"/>
    <xf numFmtId="172" fontId="15" fillId="0" borderId="2" xfId="0" applyNumberFormat="1" applyFont="1" applyBorder="1"/>
    <xf numFmtId="173" fontId="0" fillId="0" borderId="1" xfId="0" applyNumberFormat="1" applyBorder="1" applyAlignment="1">
      <alignment horizontal="right"/>
    </xf>
    <xf numFmtId="0" fontId="12" fillId="10" borderId="0" xfId="0" applyFont="1" applyFill="1"/>
    <xf numFmtId="0" fontId="19" fillId="0" borderId="0" xfId="29" applyFont="1"/>
    <xf numFmtId="0" fontId="19" fillId="11" borderId="0" xfId="29" applyFont="1" applyFill="1"/>
    <xf numFmtId="0" fontId="16" fillId="0" borderId="0" xfId="29" applyFont="1"/>
    <xf numFmtId="0" fontId="16" fillId="0" borderId="0" xfId="0" applyFont="1" applyAlignment="1">
      <alignment horizontal="center"/>
    </xf>
    <xf numFmtId="0" fontId="12" fillId="12" borderId="0" xfId="0" applyFont="1" applyFill="1"/>
    <xf numFmtId="0" fontId="21" fillId="12" borderId="0" xfId="0" applyFont="1" applyFill="1"/>
    <xf numFmtId="169" fontId="16" fillId="0" borderId="0" xfId="29" applyNumberFormat="1" applyFont="1" applyAlignment="1">
      <alignment horizontal="center"/>
    </xf>
    <xf numFmtId="169" fontId="8" fillId="0" borderId="0" xfId="29" applyNumberFormat="1" applyFont="1" applyAlignment="1">
      <alignment horizontal="center"/>
    </xf>
    <xf numFmtId="0" fontId="15" fillId="0" borderId="1" xfId="29" applyFont="1" applyBorder="1" applyAlignment="1">
      <alignment horizontal="center"/>
    </xf>
    <xf numFmtId="0" fontId="17" fillId="0" borderId="0" xfId="0" applyFont="1"/>
    <xf numFmtId="0" fontId="1" fillId="0" borderId="0" xfId="29" applyFont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5" fillId="0" borderId="0" xfId="0" applyFont="1" applyAlignment="1">
      <alignment vertical="center"/>
    </xf>
    <xf numFmtId="175" fontId="0" fillId="0" borderId="0" xfId="0" applyNumberFormat="1" applyAlignment="1">
      <alignment vertical="center"/>
    </xf>
    <xf numFmtId="0" fontId="17" fillId="0" borderId="0" xfId="0" applyFont="1" applyAlignment="1">
      <alignment horizontal="left" vertical="center"/>
    </xf>
    <xf numFmtId="175" fontId="0" fillId="0" borderId="4" xfId="0" applyNumberFormat="1" applyBorder="1" applyAlignment="1">
      <alignment vertical="center"/>
    </xf>
    <xf numFmtId="0" fontId="16" fillId="0" borderId="0" xfId="29" applyFont="1" applyAlignment="1">
      <alignment horizontal="left"/>
    </xf>
    <xf numFmtId="0" fontId="15" fillId="0" borderId="1" xfId="0" applyFont="1" applyBorder="1" applyAlignment="1">
      <alignment horizontal="centerContinuous"/>
    </xf>
    <xf numFmtId="0" fontId="21" fillId="4" borderId="0" xfId="0" applyFont="1" applyFill="1" applyAlignment="1">
      <alignment horizontal="centerContinuous" vertical="center"/>
    </xf>
    <xf numFmtId="0" fontId="12" fillId="4" borderId="0" xfId="0" applyFont="1" applyFill="1" applyAlignment="1">
      <alignment horizontal="centerContinuous" vertical="center"/>
    </xf>
    <xf numFmtId="0" fontId="0" fillId="0" borderId="0" xfId="0" applyAlignment="1">
      <alignment horizontal="left" indent="2"/>
    </xf>
    <xf numFmtId="0" fontId="15" fillId="4" borderId="0" xfId="0" applyFont="1" applyFill="1"/>
    <xf numFmtId="0" fontId="21" fillId="4" borderId="0" xfId="0" applyFont="1" applyFill="1"/>
    <xf numFmtId="0" fontId="12" fillId="4" borderId="0" xfId="0" applyFont="1" applyFill="1"/>
    <xf numFmtId="0" fontId="8" fillId="0" borderId="0" xfId="0" applyFont="1" applyAlignment="1">
      <alignment horizontal="left" indent="2"/>
    </xf>
    <xf numFmtId="0" fontId="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indent="1"/>
    </xf>
    <xf numFmtId="174" fontId="15" fillId="0" borderId="0" xfId="0" applyNumberFormat="1" applyFont="1"/>
    <xf numFmtId="172" fontId="15" fillId="0" borderId="0" xfId="0" applyNumberFormat="1" applyFont="1"/>
    <xf numFmtId="0" fontId="23" fillId="0" borderId="0" xfId="0" applyFont="1"/>
    <xf numFmtId="172" fontId="23" fillId="0" borderId="0" xfId="0" applyNumberFormat="1" applyFont="1"/>
    <xf numFmtId="0" fontId="0" fillId="13" borderId="0" xfId="0" applyFill="1"/>
    <xf numFmtId="0" fontId="19" fillId="7" borderId="0" xfId="0" applyFont="1" applyFill="1" applyAlignment="1">
      <alignment horizontal="center"/>
    </xf>
    <xf numFmtId="169" fontId="0" fillId="13" borderId="0" xfId="0" applyNumberFormat="1" applyFill="1" applyAlignment="1">
      <alignment horizontal="right"/>
    </xf>
    <xf numFmtId="172" fontId="0" fillId="13" borderId="0" xfId="0" applyNumberFormat="1" applyFill="1" applyAlignment="1">
      <alignment horizontal="right"/>
    </xf>
    <xf numFmtId="172" fontId="0" fillId="13" borderId="0" xfId="0" applyNumberFormat="1" applyFill="1"/>
    <xf numFmtId="169" fontId="16" fillId="0" borderId="0" xfId="0" applyNumberFormat="1" applyFont="1" applyAlignment="1">
      <alignment horizontal="right"/>
    </xf>
    <xf numFmtId="169" fontId="16" fillId="13" borderId="0" xfId="0" applyNumberFormat="1" applyFont="1" applyFill="1" applyAlignment="1">
      <alignment horizontal="right"/>
    </xf>
    <xf numFmtId="169" fontId="18" fillId="0" borderId="0" xfId="0" applyNumberFormat="1" applyFont="1" applyAlignment="1">
      <alignment horizontal="right"/>
    </xf>
    <xf numFmtId="169" fontId="18" fillId="13" borderId="0" xfId="0" applyNumberFormat="1" applyFont="1" applyFill="1" applyAlignment="1">
      <alignment horizontal="right"/>
    </xf>
    <xf numFmtId="0" fontId="13" fillId="0" borderId="0" xfId="0" applyFont="1" applyAlignment="1">
      <alignment horizontal="centerContinuous" vertical="center"/>
    </xf>
    <xf numFmtId="0" fontId="8" fillId="0" borderId="0" xfId="0" applyFont="1" applyAlignment="1">
      <alignment horizontal="center" vertical="center"/>
    </xf>
    <xf numFmtId="173" fontId="8" fillId="0" borderId="1" xfId="0" applyNumberFormat="1" applyFont="1" applyBorder="1" applyAlignment="1">
      <alignment horizontal="center"/>
    </xf>
    <xf numFmtId="170" fontId="16" fillId="0" borderId="0" xfId="0" applyNumberFormat="1" applyFont="1"/>
    <xf numFmtId="0" fontId="8" fillId="0" borderId="1" xfId="0" applyFont="1" applyBorder="1" applyAlignment="1">
      <alignment horizontal="center"/>
    </xf>
    <xf numFmtId="0" fontId="18" fillId="0" borderId="0" xfId="0" applyFont="1"/>
    <xf numFmtId="176" fontId="0" fillId="0" borderId="0" xfId="0" applyNumberFormat="1"/>
    <xf numFmtId="0" fontId="12" fillId="14" borderId="0" xfId="0" applyFont="1" applyFill="1"/>
    <xf numFmtId="0" fontId="8" fillId="8" borderId="0" xfId="0" applyFont="1" applyFill="1" applyAlignment="1">
      <alignment horizontal="centerContinuous"/>
    </xf>
    <xf numFmtId="171" fontId="0" fillId="0" borderId="0" xfId="0" applyNumberFormat="1"/>
    <xf numFmtId="171" fontId="16" fillId="0" borderId="0" xfId="0" applyNumberFormat="1" applyFont="1"/>
    <xf numFmtId="171" fontId="15" fillId="0" borderId="0" xfId="0" applyNumberFormat="1" applyFont="1"/>
    <xf numFmtId="171" fontId="8" fillId="0" borderId="0" xfId="0" applyNumberFormat="1" applyFont="1"/>
    <xf numFmtId="0" fontId="8" fillId="0" borderId="0" xfId="0" applyFont="1" applyAlignment="1">
      <alignment horizontal="center"/>
    </xf>
    <xf numFmtId="170" fontId="17" fillId="0" borderId="3" xfId="0" applyNumberFormat="1" applyFont="1" applyBorder="1"/>
    <xf numFmtId="170" fontId="16" fillId="7" borderId="3" xfId="0" applyNumberFormat="1" applyFont="1" applyFill="1" applyBorder="1"/>
    <xf numFmtId="174" fontId="15" fillId="0" borderId="0" xfId="0" applyNumberFormat="1" applyFont="1" applyAlignment="1">
      <alignment horizontal="right"/>
    </xf>
    <xf numFmtId="171" fontId="15" fillId="0" borderId="0" xfId="0" applyNumberFormat="1" applyFont="1" applyAlignment="1">
      <alignment horizontal="right"/>
    </xf>
    <xf numFmtId="0" fontId="0" fillId="0" borderId="1" xfId="0" applyBorder="1" applyAlignment="1">
      <alignment horizontal="right"/>
    </xf>
    <xf numFmtId="169" fontId="8" fillId="0" borderId="1" xfId="0" applyNumberFormat="1" applyFont="1" applyBorder="1" applyAlignment="1">
      <alignment horizontal="right" vertical="center"/>
    </xf>
    <xf numFmtId="174" fontId="8" fillId="0" borderId="0" xfId="0" applyNumberFormat="1" applyFont="1" applyAlignment="1">
      <alignment horizontal="right"/>
    </xf>
    <xf numFmtId="171" fontId="8" fillId="0" borderId="0" xfId="0" applyNumberFormat="1" applyFont="1" applyAlignment="1">
      <alignment horizontal="right"/>
    </xf>
    <xf numFmtId="174" fontId="8" fillId="0" borderId="0" xfId="0" applyNumberFormat="1" applyFont="1"/>
    <xf numFmtId="172" fontId="8" fillId="0" borderId="0" xfId="0" applyNumberFormat="1" applyFont="1"/>
    <xf numFmtId="171" fontId="11" fillId="0" borderId="0" xfId="28" applyNumberFormat="1" applyFont="1" applyAlignment="1">
      <alignment horizontal="right" indent="1"/>
    </xf>
    <xf numFmtId="171" fontId="10" fillId="0" borderId="0" xfId="28" applyNumberFormat="1" applyFont="1" applyAlignment="1">
      <alignment horizontal="right" indent="1"/>
    </xf>
    <xf numFmtId="177" fontId="0" fillId="0" borderId="1" xfId="0" applyNumberFormat="1" applyBorder="1" applyAlignment="1">
      <alignment horizontal="right"/>
    </xf>
    <xf numFmtId="0" fontId="20" fillId="0" borderId="1" xfId="29" applyFont="1" applyBorder="1" applyAlignment="1">
      <alignment horizontal="center"/>
    </xf>
  </cellXfs>
  <cellStyles count="30">
    <cellStyle name="bolddate" xfId="25" xr:uid="{00000000-0005-0000-0000-000019000000}"/>
    <cellStyle name="boldleftdate" xfId="27" xr:uid="{00000000-0005-0000-0000-00001B000000}"/>
    <cellStyle name="boldnoDecimalDigits" xfId="10" xr:uid="{00000000-0005-0000-0000-00000A000000}"/>
    <cellStyle name="boldpercentage" xfId="6" xr:uid="{00000000-0005-0000-0000-000006000000}"/>
    <cellStyle name="boldrightdate" xfId="26" xr:uid="{00000000-0005-0000-0000-00001A000000}"/>
    <cellStyle name="boldthreeDecimalDigits" xfId="12" xr:uid="{00000000-0005-0000-0000-00000C000000}"/>
    <cellStyle name="boldtwoDecimalDigits" xfId="11" xr:uid="{00000000-0005-0000-0000-00000B000000}"/>
    <cellStyle name="date" xfId="22" xr:uid="{00000000-0005-0000-0000-000016000000}"/>
    <cellStyle name="defaultsheetstyle" xfId="28" xr:uid="{00000000-0005-0000-0000-00001C000000}"/>
    <cellStyle name="disclaimer" xfId="21" xr:uid="{00000000-0005-0000-0000-000015000000}"/>
    <cellStyle name="leftdate" xfId="24" xr:uid="{00000000-0005-0000-0000-000018000000}"/>
    <cellStyle name="leftplainBoldText" xfId="19" xr:uid="{00000000-0005-0000-0000-000013000000}"/>
    <cellStyle name="leftplainText" xfId="17" xr:uid="{00000000-0005-0000-0000-000011000000}"/>
    <cellStyle name="noDecimalDigits" xfId="7" xr:uid="{00000000-0005-0000-0000-000007000000}"/>
    <cellStyle name="Normal" xfId="0" builtinId="0"/>
    <cellStyle name="Normal 2" xfId="29" xr:uid="{4C4D3EA7-60DB-4ECE-83D8-FA4F7083DA1E}"/>
    <cellStyle name="percentage" xfId="5" xr:uid="{00000000-0005-0000-0000-000005000000}"/>
    <cellStyle name="plainBoldText" xfId="14" xr:uid="{00000000-0005-0000-0000-00000E000000}"/>
    <cellStyle name="plainBoldValues" xfId="16" xr:uid="{00000000-0005-0000-0000-000010000000}"/>
    <cellStyle name="plainText" xfId="13" xr:uid="{00000000-0005-0000-0000-00000D000000}"/>
    <cellStyle name="plainValues" xfId="15" xr:uid="{00000000-0005-0000-0000-00000F000000}"/>
    <cellStyle name="rightdate" xfId="23" xr:uid="{00000000-0005-0000-0000-000017000000}"/>
    <cellStyle name="rightplainBoldText" xfId="20" xr:uid="{00000000-0005-0000-0000-000014000000}"/>
    <cellStyle name="rightplainText" xfId="18" xr:uid="{00000000-0005-0000-0000-000012000000}"/>
    <cellStyle name="sheetReportTitle" xfId="2" xr:uid="{00000000-0005-0000-0000-000002000000}"/>
    <cellStyle name="sheetTitle" xfId="1" xr:uid="{00000000-0005-0000-0000-000001000000}"/>
    <cellStyle name="tableHeader" xfId="3" xr:uid="{00000000-0005-0000-0000-000003000000}"/>
    <cellStyle name="tablesubHeader" xfId="4" xr:uid="{00000000-0005-0000-0000-000004000000}"/>
    <cellStyle name="threeDecimalDigits" xfId="9" xr:uid="{00000000-0005-0000-0000-000009000000}"/>
    <cellStyle name="twoDecimalDigits" xfId="8" xr:uid="{00000000-0005-0000-0000-000008000000}"/>
  </cellStyles>
  <dxfs count="17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2F2F2"/>
      <color rgb="FF0000FF"/>
      <color rgb="FF153D64"/>
      <color rgb="FFFFFFCC"/>
      <color rgb="FF808080"/>
      <color rgb="FFB8C2AD"/>
      <color rgb="FFE97132"/>
      <color rgb="FF7E350E"/>
      <color rgb="FFDAF2D0"/>
      <color rgb="FFFBE2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BQL|17186537116159081750</stp>
        <tr r="BI11" s="17"/>
      </tp>
      <tp t="e">
        <v>#N/A</v>
        <stp/>
        <stp>BQL|16326127605832184883</stp>
        <tr r="AT11" s="17"/>
      </tp>
      <tp t="e">
        <v>#N/A</v>
        <stp/>
        <stp>BQL|12711830564569048381</stp>
        <tr r="CT11" s="17"/>
      </tp>
      <tp t="e">
        <v>#N/A</v>
        <stp/>
        <stp>BQL|10786708698408936356</stp>
        <tr r="BF207" s="18"/>
      </tp>
    </main>
    <main first="bofaddin.rtdserver">
      <tp t="e">
        <v>#N/A</v>
        <stp/>
        <stp>BQL|7262028389012649031</stp>
        <tr r="BA11" s="17"/>
      </tp>
      <tp t="e">
        <v>#N/A</v>
        <stp/>
        <stp>BQL|1405222149073926932</stp>
        <tr r="AP11" s="17"/>
      </tp>
      <tp t="e">
        <v>#N/A</v>
        <stp/>
        <stp>BQL|6256876751792336707</stp>
        <tr r="AL11" s="17"/>
      </tp>
      <tp t="e">
        <v>#N/A</v>
        <stp/>
        <stp>BQL|1609088029438828207</stp>
        <tr r="AX11" s="17"/>
      </tp>
      <tp t="e">
        <v>#N/A</v>
        <stp/>
        <stp>BQL|8298938146825944469</stp>
        <tr r="BE11" s="17"/>
      </tp>
      <tp t="e">
        <v>#N/A</v>
        <stp/>
        <stp>BQL.LIST|3240306038564640930</stp>
        <tr r="CT11" s="17"/>
        <tr r="AP11" s="17"/>
        <tr r="AT11" s="17"/>
        <tr r="BI11" s="17"/>
        <tr r="BE11" s="17"/>
        <tr r="BM11" s="17"/>
        <tr r="AX11" s="17"/>
        <tr r="BA11" s="17"/>
        <tr r="AL11" s="17"/>
        <tr r="AC11" s="17"/>
      </tp>
      <tp t="e">
        <v>#N/A</v>
        <stp/>
        <stp>BQL.DATE|7154188641482646749</stp>
        <tr r="BF207" s="18"/>
        <tr r="CT11" s="17"/>
        <tr r="AP11" s="17"/>
        <tr r="AT11" s="17"/>
        <tr r="BI11" s="17"/>
        <tr r="BE11" s="17"/>
        <tr r="BM11" s="17"/>
        <tr r="AX11" s="17"/>
        <tr r="AC11" s="17"/>
      </tp>
      <tp t="e">
        <v>#N/A</v>
        <stp/>
        <stp>BQL|7784264228071025722</stp>
        <tr r="AC11" s="17"/>
      </tp>
      <tp t="e">
        <v>#N/A</v>
        <stp/>
        <stp>BQL|5231781363424698371</stp>
        <tr r="BM11" s="17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12241-D44C-4181-BD82-7A128B6400E8}">
  <sheetPr>
    <tabColor theme="6"/>
  </sheetPr>
  <dimension ref="B1:GQ512"/>
  <sheetViews>
    <sheetView showGridLines="0" tabSelected="1" zoomScale="115" zoomScaleNormal="115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/>
    </sheetView>
  </sheetViews>
  <sheetFormatPr defaultRowHeight="15" x14ac:dyDescent="0.25"/>
  <cols>
    <col min="1" max="1" width="2.5703125" customWidth="1"/>
    <col min="2" max="3" width="29.140625" style="28" customWidth="1"/>
    <col min="4" max="4" width="19.85546875" style="28" bestFit="1" customWidth="1"/>
    <col min="5" max="5" width="2.5703125" style="28" customWidth="1"/>
    <col min="6" max="6" width="22.42578125" style="19" customWidth="1"/>
    <col min="7" max="10" width="24.5703125" style="19" customWidth="1"/>
    <col min="11" max="14" width="22.42578125" style="28" customWidth="1"/>
    <col min="15" max="15" width="2.5703125" style="19" customWidth="1"/>
    <col min="16" max="16" width="26.5703125" style="28" bestFit="1" customWidth="1"/>
    <col min="17" max="17" width="16.7109375" style="28" bestFit="1" customWidth="1"/>
    <col min="18" max="18" width="13.140625" style="28" bestFit="1" customWidth="1"/>
    <col min="19" max="19" width="12.85546875" style="28" bestFit="1" customWidth="1"/>
    <col min="20" max="20" width="16.5703125" style="28" bestFit="1" customWidth="1"/>
    <col min="21" max="21" width="11.42578125" style="28" bestFit="1" customWidth="1"/>
    <col min="22" max="22" width="19.140625" style="28" bestFit="1" customWidth="1"/>
    <col min="23" max="23" width="25.5703125" style="28" bestFit="1" customWidth="1"/>
    <col min="24" max="24" width="11.5703125" style="28" bestFit="1" customWidth="1"/>
    <col min="25" max="25" width="16.5703125" style="28" bestFit="1" customWidth="1"/>
    <col min="26" max="26" width="2.7109375" customWidth="1"/>
    <col min="27" max="27" width="10.5703125" bestFit="1" customWidth="1"/>
    <col min="28" max="28" width="9.7109375" bestFit="1" customWidth="1"/>
    <col min="29" max="29" width="9.7109375" customWidth="1"/>
    <col min="30" max="30" width="2.7109375" customWidth="1"/>
    <col min="31" max="32" width="9.7109375" customWidth="1"/>
    <col min="33" max="33" width="2.7109375" customWidth="1"/>
    <col min="34" max="35" width="9.7109375" customWidth="1"/>
    <col min="36" max="36" width="2.7109375" customWidth="1"/>
    <col min="37" max="37" width="9.140625" customWidth="1"/>
    <col min="39" max="39" width="2.7109375" customWidth="1"/>
    <col min="40" max="42" width="10.140625" customWidth="1"/>
    <col min="43" max="43" width="2.7109375" customWidth="1"/>
    <col min="44" max="44" width="10.140625" bestFit="1" customWidth="1"/>
    <col min="47" max="47" width="2.7109375" customWidth="1"/>
    <col min="51" max="51" width="2.7109375" customWidth="1"/>
    <col min="52" max="52" width="9.140625" customWidth="1"/>
    <col min="54" max="54" width="2.7109375" customWidth="1"/>
    <col min="58" max="58" width="2.7109375" customWidth="1"/>
    <col min="62" max="62" width="2.7109375" customWidth="1"/>
    <col min="66" max="66" width="2.7109375" customWidth="1"/>
    <col min="67" max="67" width="9.140625" customWidth="1"/>
    <col min="69" max="69" width="2.7109375" customWidth="1"/>
    <col min="73" max="73" width="2.7109375" customWidth="1"/>
    <col min="77" max="77" width="2.7109375" customWidth="1"/>
    <col min="78" max="80" width="10.140625" customWidth="1"/>
    <col min="81" max="81" width="2.7109375" customWidth="1"/>
    <col min="82" max="84" width="9.140625" customWidth="1"/>
    <col min="85" max="85" width="2.7109375" customWidth="1"/>
    <col min="86" max="87" width="9.140625" customWidth="1"/>
    <col min="88" max="88" width="2.7109375" customWidth="1"/>
    <col min="89" max="90" width="9.140625" customWidth="1"/>
    <col min="91" max="91" width="2.7109375" customWidth="1"/>
    <col min="92" max="93" width="9.140625" customWidth="1"/>
    <col min="94" max="94" width="2.7109375" customWidth="1"/>
    <col min="95" max="96" width="9.140625" customWidth="1"/>
    <col min="97" max="97" width="2.7109375" customWidth="1"/>
    <col min="98" max="120" width="10.7109375" customWidth="1"/>
    <col min="121" max="121" width="2.7109375" customWidth="1"/>
    <col min="122" max="144" width="10.7109375" customWidth="1"/>
    <col min="145" max="145" width="2.7109375" customWidth="1"/>
    <col min="146" max="146" width="10.140625" bestFit="1" customWidth="1"/>
    <col min="148" max="148" width="2.7109375" customWidth="1"/>
    <col min="151" max="151" width="2.7109375" customWidth="1"/>
    <col min="155" max="155" width="2.7109375" customWidth="1"/>
    <col min="159" max="159" width="2.7109375" customWidth="1"/>
    <col min="163" max="163" width="2.7109375" customWidth="1"/>
    <col min="166" max="166" width="2.7109375" customWidth="1"/>
    <col min="170" max="170" width="2.7109375" customWidth="1"/>
    <col min="174" max="174" width="2.7109375" customWidth="1"/>
    <col min="177" max="177" width="2.7109375" customWidth="1"/>
    <col min="181" max="181" width="2.7109375" customWidth="1"/>
    <col min="185" max="185" width="2.7109375" customWidth="1"/>
    <col min="189" max="189" width="2.7109375" customWidth="1"/>
    <col min="192" max="192" width="2.7109375" customWidth="1"/>
    <col min="196" max="196" width="2.7109375" customWidth="1"/>
  </cols>
  <sheetData>
    <row r="1" spans="2:199" x14ac:dyDescent="0.25">
      <c r="B1" s="73"/>
    </row>
    <row r="2" spans="2:199" ht="14.45" customHeight="1" x14ac:dyDescent="0.25">
      <c r="B2" s="44" t="s">
        <v>551</v>
      </c>
      <c r="C2" s="44"/>
      <c r="D2" s="44"/>
      <c r="E2" s="44"/>
      <c r="F2" s="45"/>
      <c r="G2" s="45"/>
      <c r="H2" s="45"/>
      <c r="I2" s="45"/>
      <c r="J2" s="45"/>
      <c r="K2" s="64"/>
      <c r="L2" s="64"/>
      <c r="M2" s="64"/>
      <c r="N2" s="64"/>
      <c r="O2" s="45"/>
      <c r="P2" s="64"/>
      <c r="Q2" s="64"/>
      <c r="R2" s="64"/>
      <c r="S2" s="64"/>
      <c r="T2" s="64"/>
      <c r="U2" s="64"/>
      <c r="V2" s="64"/>
      <c r="W2" s="64"/>
      <c r="X2" s="64"/>
      <c r="Y2" s="64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6"/>
      <c r="DR2" s="46"/>
      <c r="DS2" s="46"/>
      <c r="DT2" s="46"/>
      <c r="DU2" s="46"/>
      <c r="DV2" s="46"/>
      <c r="DW2" s="46"/>
      <c r="DX2" s="46"/>
      <c r="DY2" s="46"/>
      <c r="DZ2" s="46"/>
      <c r="EA2" s="46"/>
      <c r="EB2" s="46"/>
      <c r="EC2" s="46"/>
      <c r="ED2" s="46"/>
      <c r="EE2" s="46"/>
      <c r="EF2" s="46"/>
      <c r="EG2" s="46"/>
      <c r="EH2" s="46"/>
      <c r="EI2" s="46"/>
      <c r="EJ2" s="46"/>
      <c r="EK2" s="46"/>
      <c r="EL2" s="46"/>
      <c r="EM2" s="46"/>
      <c r="EN2" s="46"/>
      <c r="EO2" s="46"/>
      <c r="EP2" s="46"/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  <c r="FD2" s="46"/>
      <c r="FE2" s="46"/>
      <c r="FF2" s="46"/>
      <c r="FG2" s="46"/>
      <c r="FH2" s="46"/>
      <c r="FI2" s="46"/>
      <c r="FJ2" s="46"/>
      <c r="FK2" s="46"/>
      <c r="FL2" s="46"/>
      <c r="FM2" s="46"/>
      <c r="FN2" s="46"/>
      <c r="FO2" s="46"/>
      <c r="FP2" s="46"/>
      <c r="FQ2" s="46"/>
      <c r="FR2" s="46"/>
      <c r="FS2" s="46"/>
      <c r="FT2" s="46"/>
      <c r="FU2" s="46"/>
      <c r="FV2" s="46"/>
      <c r="FW2" s="46"/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/>
      <c r="GI2" s="46"/>
      <c r="GJ2" s="46"/>
      <c r="GK2" s="46"/>
      <c r="GL2" s="46"/>
      <c r="GM2" s="46"/>
      <c r="GN2" s="46"/>
      <c r="GO2" s="46"/>
      <c r="GP2" s="46"/>
      <c r="GQ2" s="46"/>
    </row>
    <row r="3" spans="2:199" ht="14.45" customHeight="1" x14ac:dyDescent="0.25">
      <c r="B3" s="43"/>
      <c r="C3" s="43"/>
      <c r="D3" s="43"/>
      <c r="E3" s="43"/>
      <c r="K3" s="63"/>
      <c r="L3" s="63"/>
      <c r="M3" s="63"/>
      <c r="N3" s="63"/>
      <c r="P3" s="63"/>
      <c r="Q3" s="63"/>
      <c r="R3" s="63"/>
      <c r="S3" s="63"/>
      <c r="T3" s="63"/>
      <c r="U3" s="63"/>
      <c r="V3" s="63"/>
      <c r="W3" s="63"/>
      <c r="X3" s="63"/>
      <c r="Y3" s="63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2:199" ht="14.45" customHeight="1" x14ac:dyDescent="0.25">
      <c r="B4" s="43"/>
      <c r="C4" s="43"/>
      <c r="D4" s="68" t="s">
        <v>944</v>
      </c>
      <c r="E4" s="68"/>
      <c r="F4" s="68"/>
      <c r="G4" s="68"/>
      <c r="H4" s="68"/>
      <c r="I4" s="68"/>
      <c r="J4" s="68"/>
      <c r="K4" s="67"/>
      <c r="L4" s="67"/>
      <c r="M4" s="67"/>
      <c r="N4" s="67"/>
      <c r="O4" s="68"/>
      <c r="P4" s="67"/>
      <c r="Q4" s="67"/>
      <c r="R4" s="67"/>
      <c r="S4" s="67"/>
      <c r="T4" s="67"/>
      <c r="U4" s="67"/>
      <c r="V4" s="67"/>
      <c r="W4" s="67"/>
      <c r="X4" s="67"/>
      <c r="Y4" s="67"/>
      <c r="AA4" s="62" t="s">
        <v>935</v>
      </c>
      <c r="AB4" s="62"/>
      <c r="AC4" s="62"/>
      <c r="AD4" s="62"/>
      <c r="AE4" s="62"/>
      <c r="AF4" s="62"/>
      <c r="AG4" s="62"/>
      <c r="AH4" s="62"/>
      <c r="AI4" s="62"/>
      <c r="AK4" s="52" t="s">
        <v>1085</v>
      </c>
      <c r="AL4" s="51"/>
      <c r="AM4" s="51"/>
      <c r="AN4" s="51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1"/>
      <c r="BB4" s="51"/>
      <c r="BC4" s="51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1"/>
      <c r="BQ4" s="51"/>
      <c r="BR4" s="51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T4" s="13" t="s">
        <v>1</v>
      </c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P4" s="115" t="s">
        <v>1092</v>
      </c>
      <c r="EQ4" s="115"/>
      <c r="ER4" s="115"/>
      <c r="ES4" s="115"/>
      <c r="ET4" s="115"/>
      <c r="EU4" s="115"/>
      <c r="EV4" s="115"/>
      <c r="EW4" s="115"/>
      <c r="EX4" s="115"/>
      <c r="EY4" s="115"/>
      <c r="EZ4" s="115"/>
      <c r="FA4" s="115"/>
      <c r="FB4" s="115"/>
      <c r="FC4" s="115"/>
      <c r="FD4" s="115"/>
      <c r="FE4" s="115"/>
      <c r="FF4" s="115"/>
      <c r="FG4" s="115"/>
      <c r="FH4" s="115"/>
      <c r="FI4" s="115"/>
      <c r="FJ4" s="115"/>
      <c r="FK4" s="115"/>
      <c r="FL4" s="115"/>
      <c r="FM4" s="115"/>
      <c r="FN4" s="115"/>
      <c r="FO4" s="115"/>
      <c r="FP4" s="115"/>
      <c r="FQ4" s="115"/>
      <c r="FR4" s="115"/>
      <c r="FS4" s="115"/>
      <c r="FT4" s="115"/>
      <c r="FU4" s="115"/>
      <c r="FV4" s="115"/>
      <c r="FW4" s="115"/>
      <c r="FX4" s="115"/>
      <c r="FY4" s="115"/>
      <c r="FZ4" s="115"/>
      <c r="GA4" s="115"/>
      <c r="GB4" s="115"/>
      <c r="GC4" s="115"/>
      <c r="GD4" s="115"/>
      <c r="GE4" s="115"/>
      <c r="GF4" s="115"/>
      <c r="GG4" s="115"/>
      <c r="GH4" s="115"/>
      <c r="GI4" s="115"/>
      <c r="GJ4" s="115"/>
      <c r="GK4" s="115"/>
      <c r="GL4" s="115"/>
      <c r="GM4" s="115"/>
      <c r="GN4" s="115"/>
      <c r="GO4" s="115"/>
      <c r="GP4" s="115"/>
      <c r="GQ4" s="115"/>
    </row>
    <row r="5" spans="2:199" ht="5.0999999999999996" customHeight="1" x14ac:dyDescent="0.25">
      <c r="B5" s="43"/>
      <c r="C5" s="43"/>
      <c r="D5" s="43"/>
      <c r="E5" s="43"/>
      <c r="K5" s="63"/>
      <c r="L5" s="63"/>
      <c r="M5" s="63"/>
      <c r="N5" s="63"/>
      <c r="P5" s="63"/>
      <c r="Q5" s="63"/>
      <c r="R5" s="63"/>
      <c r="S5" s="63"/>
      <c r="T5" s="63"/>
      <c r="U5" s="63"/>
      <c r="V5" s="63"/>
      <c r="W5" s="63"/>
      <c r="X5" s="63"/>
      <c r="Y5" s="63"/>
    </row>
    <row r="6" spans="2:199" ht="14.45" customHeight="1" x14ac:dyDescent="0.25">
      <c r="B6" s="43"/>
      <c r="C6" s="43"/>
      <c r="D6" s="43"/>
      <c r="E6" s="43"/>
      <c r="K6" s="63"/>
      <c r="L6" s="63"/>
      <c r="M6" s="63"/>
      <c r="N6" s="63"/>
      <c r="P6" s="63"/>
      <c r="Q6" s="63"/>
      <c r="R6" s="63"/>
      <c r="S6" s="63"/>
      <c r="T6" s="63"/>
      <c r="U6" s="63"/>
      <c r="V6" s="63"/>
      <c r="W6" s="63"/>
      <c r="X6" s="63"/>
      <c r="Y6" s="63"/>
      <c r="AK6" s="100">
        <v>2</v>
      </c>
      <c r="AL6" s="21" t="s">
        <v>1086</v>
      </c>
      <c r="ES6" s="10" t="s">
        <v>1094</v>
      </c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S6" s="10" t="s">
        <v>1095</v>
      </c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</row>
    <row r="7" spans="2:199" ht="5.0999999999999996" customHeight="1" x14ac:dyDescent="0.25">
      <c r="B7" s="43"/>
      <c r="C7" s="43"/>
      <c r="D7" s="43"/>
      <c r="E7" s="43"/>
      <c r="K7" s="63"/>
      <c r="L7" s="63"/>
      <c r="M7" s="63"/>
      <c r="N7" s="63"/>
      <c r="P7" s="63"/>
      <c r="Q7" s="63"/>
      <c r="R7" s="63"/>
      <c r="S7" s="63"/>
      <c r="T7" s="63"/>
      <c r="U7" s="63"/>
      <c r="V7" s="63"/>
      <c r="W7" s="63"/>
      <c r="X7" s="63"/>
      <c r="Y7" s="63"/>
    </row>
    <row r="8" spans="2:199" ht="14.45" customHeight="1" x14ac:dyDescent="0.25">
      <c r="C8" s="43"/>
      <c r="D8" s="43"/>
      <c r="F8" s="84" t="s">
        <v>944</v>
      </c>
      <c r="G8" s="41"/>
      <c r="H8" s="41"/>
      <c r="I8" s="41"/>
      <c r="J8" s="41"/>
      <c r="K8" s="41"/>
      <c r="L8" s="41"/>
      <c r="M8" s="41"/>
      <c r="N8" s="41"/>
      <c r="P8" s="84" t="s">
        <v>1077</v>
      </c>
      <c r="Q8" s="41"/>
      <c r="R8" s="41"/>
      <c r="S8" s="41"/>
      <c r="T8" s="41"/>
      <c r="U8" s="41"/>
      <c r="V8" s="41"/>
      <c r="W8" s="41"/>
      <c r="X8" s="41"/>
      <c r="Y8" s="41"/>
      <c r="AK8" s="41" t="s">
        <v>508</v>
      </c>
      <c r="AL8" s="41"/>
      <c r="AM8" s="31"/>
      <c r="AN8" s="31"/>
      <c r="AO8" s="30"/>
      <c r="AP8" s="30"/>
      <c r="AQ8" s="30"/>
      <c r="AR8" s="30"/>
      <c r="AS8" s="30"/>
      <c r="AT8" s="30"/>
      <c r="AU8" s="30"/>
      <c r="AV8" s="30"/>
      <c r="AW8" s="30"/>
      <c r="AX8" s="30"/>
      <c r="AZ8" s="41" t="s">
        <v>510</v>
      </c>
      <c r="BA8" s="41"/>
      <c r="BB8" s="31"/>
      <c r="BC8" s="31"/>
      <c r="BD8" s="30"/>
      <c r="BE8" s="30"/>
      <c r="BF8" s="30"/>
      <c r="BG8" s="30"/>
      <c r="BH8" s="30"/>
      <c r="BI8" s="30"/>
      <c r="BJ8" s="30"/>
      <c r="BK8" s="30"/>
      <c r="BL8" s="30"/>
      <c r="BM8" s="30"/>
      <c r="BO8" s="30" t="s">
        <v>509</v>
      </c>
      <c r="BP8" s="41"/>
      <c r="BQ8" s="31"/>
      <c r="BR8" s="31"/>
      <c r="BS8" s="30"/>
      <c r="BT8" s="30"/>
      <c r="BU8" s="30"/>
      <c r="BV8" s="30"/>
      <c r="BW8" s="30"/>
      <c r="BX8" s="30"/>
      <c r="BZ8" s="42" t="s">
        <v>1089</v>
      </c>
      <c r="CA8" s="42"/>
      <c r="CB8" s="32"/>
      <c r="CD8" s="42" t="s">
        <v>1090</v>
      </c>
      <c r="CE8" s="42"/>
      <c r="CF8" s="32"/>
      <c r="CH8" s="30" t="s">
        <v>548</v>
      </c>
      <c r="CI8" s="31"/>
      <c r="CJ8" s="31"/>
      <c r="CK8" s="31"/>
      <c r="CL8" s="31"/>
      <c r="CN8" s="30" t="s">
        <v>549</v>
      </c>
      <c r="CO8" s="31"/>
      <c r="CP8" s="31"/>
      <c r="CQ8" s="31"/>
      <c r="CR8" s="31"/>
      <c r="ES8" s="116" t="s">
        <v>1096</v>
      </c>
      <c r="ET8" s="116"/>
      <c r="EU8" s="116"/>
      <c r="EV8" s="116"/>
      <c r="EW8" s="116"/>
      <c r="EX8" s="116"/>
      <c r="EY8" s="116"/>
      <c r="EZ8" s="116"/>
      <c r="FA8" s="116"/>
      <c r="FB8" s="116"/>
      <c r="FC8" s="116"/>
      <c r="FD8" s="116"/>
      <c r="FE8" s="116"/>
      <c r="FF8" s="116"/>
      <c r="FG8" s="25"/>
      <c r="FH8" s="116" t="s">
        <v>1097</v>
      </c>
      <c r="FI8" s="116"/>
      <c r="FJ8" s="116"/>
      <c r="FK8" s="116"/>
      <c r="FL8" s="116"/>
      <c r="FM8" s="116"/>
      <c r="FN8" s="116"/>
      <c r="FO8" s="116"/>
      <c r="FP8" s="116"/>
      <c r="FQ8" s="116"/>
      <c r="FS8" s="116" t="s">
        <v>1096</v>
      </c>
      <c r="FT8" s="116"/>
      <c r="FU8" s="116"/>
      <c r="FV8" s="116"/>
      <c r="FW8" s="116"/>
      <c r="FX8" s="116"/>
      <c r="FY8" s="116"/>
      <c r="FZ8" s="116"/>
      <c r="GA8" s="116"/>
      <c r="GB8" s="116"/>
      <c r="GC8" s="116"/>
      <c r="GD8" s="116"/>
      <c r="GE8" s="116"/>
      <c r="GF8" s="116"/>
      <c r="GG8" s="25"/>
      <c r="GH8" s="116" t="s">
        <v>1097</v>
      </c>
      <c r="GI8" s="116"/>
      <c r="GJ8" s="116"/>
      <c r="GK8" s="116"/>
      <c r="GL8" s="116"/>
      <c r="GM8" s="116"/>
      <c r="GN8" s="116"/>
      <c r="GO8" s="116"/>
      <c r="GP8" s="116"/>
      <c r="GQ8" s="116"/>
    </row>
    <row r="9" spans="2:199" ht="14.45" customHeight="1" x14ac:dyDescent="0.25">
      <c r="F9" s="19">
        <f>COUNTIFS(F11:F510,"yes")</f>
        <v>6</v>
      </c>
      <c r="G9" s="19">
        <f>COUNTIFS(G11:G510,"yes")</f>
        <v>48</v>
      </c>
      <c r="H9" s="19">
        <f t="shared" ref="H9:I9" si="0">COUNTIFS(H11:H510,"yes")</f>
        <v>7</v>
      </c>
      <c r="I9" s="19">
        <f t="shared" si="0"/>
        <v>11</v>
      </c>
      <c r="K9" s="65"/>
      <c r="L9" s="65"/>
      <c r="M9" s="65"/>
      <c r="N9" s="65"/>
      <c r="P9" s="65"/>
      <c r="Q9" s="70"/>
      <c r="R9" s="70"/>
      <c r="S9" s="70"/>
      <c r="T9" s="70"/>
      <c r="U9" s="70"/>
      <c r="V9" s="70"/>
      <c r="W9" s="70"/>
      <c r="X9" s="70"/>
      <c r="Y9" s="70"/>
      <c r="AA9" s="30" t="s">
        <v>545</v>
      </c>
      <c r="AB9" s="31"/>
      <c r="AC9" s="32"/>
      <c r="AE9" s="30" t="s">
        <v>550</v>
      </c>
      <c r="AF9" s="32"/>
      <c r="AH9" s="30" t="s">
        <v>546</v>
      </c>
      <c r="AI9" s="32"/>
      <c r="AK9" s="41">
        <v>2024</v>
      </c>
      <c r="AL9" s="41">
        <v>2025</v>
      </c>
      <c r="AN9" s="41">
        <v>2026</v>
      </c>
      <c r="AO9" s="41">
        <v>2026</v>
      </c>
      <c r="AP9" s="41">
        <v>2026</v>
      </c>
      <c r="AR9" s="41">
        <v>2027</v>
      </c>
      <c r="AS9" s="41">
        <v>2027</v>
      </c>
      <c r="AT9" s="41">
        <v>2027</v>
      </c>
      <c r="AV9" s="41">
        <v>2028</v>
      </c>
      <c r="AW9" s="41">
        <v>2028</v>
      </c>
      <c r="AX9" s="41">
        <v>2028</v>
      </c>
      <c r="AZ9" s="41">
        <v>2024</v>
      </c>
      <c r="BA9" s="41">
        <v>2025</v>
      </c>
      <c r="BC9" s="41">
        <v>2026</v>
      </c>
      <c r="BD9" s="41">
        <v>2026</v>
      </c>
      <c r="BE9" s="41">
        <v>2026</v>
      </c>
      <c r="BG9" s="41">
        <v>2027</v>
      </c>
      <c r="BH9" s="41">
        <v>2027</v>
      </c>
      <c r="BI9" s="41">
        <v>2027</v>
      </c>
      <c r="BK9" s="41">
        <v>2028</v>
      </c>
      <c r="BL9" s="41">
        <v>2028</v>
      </c>
      <c r="BM9" s="41">
        <v>2028</v>
      </c>
      <c r="BO9" s="30">
        <v>2024</v>
      </c>
      <c r="BP9" s="30">
        <v>2025</v>
      </c>
      <c r="BQ9" s="14"/>
      <c r="BR9" s="30">
        <v>2026</v>
      </c>
      <c r="BS9" s="30">
        <v>2026</v>
      </c>
      <c r="BT9" s="30">
        <v>2026</v>
      </c>
      <c r="BU9" s="14"/>
      <c r="BV9" s="30">
        <v>2027</v>
      </c>
      <c r="BW9" s="30">
        <v>2027</v>
      </c>
      <c r="BX9" s="30">
        <v>2027</v>
      </c>
      <c r="BZ9" s="54">
        <v>2025</v>
      </c>
      <c r="CA9" s="54">
        <f>BZ9+1</f>
        <v>2026</v>
      </c>
      <c r="CB9" s="54">
        <f>CA9+1</f>
        <v>2027</v>
      </c>
      <c r="CD9" s="54">
        <v>2025</v>
      </c>
      <c r="CE9" s="54">
        <f>CD9+1</f>
        <v>2026</v>
      </c>
      <c r="CF9" s="54">
        <f>CE9+1</f>
        <v>2027</v>
      </c>
      <c r="CH9" s="19">
        <f>BS9</f>
        <v>2026</v>
      </c>
      <c r="CI9" s="19">
        <f>BT9</f>
        <v>2026</v>
      </c>
      <c r="CK9" s="19">
        <f>BW9</f>
        <v>2027</v>
      </c>
      <c r="CL9" s="19">
        <f>BX9</f>
        <v>2027</v>
      </c>
      <c r="CN9" s="19">
        <f>BS9</f>
        <v>2026</v>
      </c>
      <c r="CO9" s="19">
        <f>BT9</f>
        <v>2026</v>
      </c>
      <c r="CQ9" s="19">
        <f>BW9</f>
        <v>2027</v>
      </c>
      <c r="CR9" s="19">
        <f>BX9</f>
        <v>2027</v>
      </c>
      <c r="CT9" s="42" t="s">
        <v>1087</v>
      </c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R9" s="30" t="s">
        <v>504</v>
      </c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42"/>
      <c r="EN9" s="32"/>
      <c r="ES9">
        <v>2024</v>
      </c>
      <c r="ET9">
        <v>2025</v>
      </c>
      <c r="EX9">
        <v>2026</v>
      </c>
      <c r="FB9">
        <v>2027</v>
      </c>
      <c r="FF9">
        <v>2028</v>
      </c>
      <c r="FH9">
        <v>2024</v>
      </c>
      <c r="FI9">
        <v>2025</v>
      </c>
      <c r="FM9">
        <v>2026</v>
      </c>
      <c r="FQ9">
        <v>2027</v>
      </c>
      <c r="FS9">
        <v>2024</v>
      </c>
      <c r="FT9">
        <v>2025</v>
      </c>
      <c r="FX9">
        <v>2026</v>
      </c>
      <c r="GB9">
        <v>2027</v>
      </c>
      <c r="GF9">
        <v>2028</v>
      </c>
      <c r="GH9">
        <v>2024</v>
      </c>
      <c r="GI9">
        <v>2025</v>
      </c>
      <c r="GM9">
        <v>2026</v>
      </c>
      <c r="GQ9">
        <v>2027</v>
      </c>
    </row>
    <row r="10" spans="2:199" ht="14.45" customHeight="1" x14ac:dyDescent="0.25">
      <c r="B10" s="29" t="s">
        <v>543</v>
      </c>
      <c r="C10" s="29" t="s">
        <v>505</v>
      </c>
      <c r="D10" s="135" t="s">
        <v>1105</v>
      </c>
      <c r="E10" s="29"/>
      <c r="F10" s="37" t="s">
        <v>938</v>
      </c>
      <c r="G10" s="37" t="s">
        <v>932</v>
      </c>
      <c r="H10" s="37" t="s">
        <v>1072</v>
      </c>
      <c r="I10" s="37" t="s">
        <v>1073</v>
      </c>
      <c r="J10" s="37" t="s">
        <v>507</v>
      </c>
      <c r="K10" s="71" t="str">
        <f>F10</f>
        <v>AI Buildout Funders</v>
      </c>
      <c r="L10" s="71" t="str">
        <f>G10</f>
        <v>AI Capex Beneficiaries</v>
      </c>
      <c r="M10" s="71" t="str">
        <f>H10</f>
        <v>Infrastructure SW</v>
      </c>
      <c r="N10" s="71" t="str">
        <f>I10</f>
        <v>Application SW</v>
      </c>
      <c r="O10" s="37"/>
      <c r="P10" s="71" t="s">
        <v>939</v>
      </c>
      <c r="Q10" s="71" t="s">
        <v>499</v>
      </c>
      <c r="R10" s="71" t="s">
        <v>553</v>
      </c>
      <c r="S10" s="71" t="s">
        <v>500</v>
      </c>
      <c r="T10" s="71" t="s">
        <v>554</v>
      </c>
      <c r="U10" s="71" t="s">
        <v>498</v>
      </c>
      <c r="V10" s="71" t="s">
        <v>941</v>
      </c>
      <c r="W10" s="71" t="s">
        <v>940</v>
      </c>
      <c r="X10" s="71" t="s">
        <v>942</v>
      </c>
      <c r="Y10" s="71" t="s">
        <v>556</v>
      </c>
      <c r="AA10" s="38">
        <v>46023</v>
      </c>
      <c r="AB10" s="38">
        <v>46112</v>
      </c>
      <c r="AC10" s="123">
        <v>46171</v>
      </c>
      <c r="AE10" s="35" t="s">
        <v>502</v>
      </c>
      <c r="AF10" s="36" t="s">
        <v>547</v>
      </c>
      <c r="AH10" s="35" t="s">
        <v>502</v>
      </c>
      <c r="AI10" s="36" t="s">
        <v>547</v>
      </c>
      <c r="AK10" s="50"/>
      <c r="AL10" s="50"/>
      <c r="AN10" s="33">
        <f>$AA$10</f>
        <v>46023</v>
      </c>
      <c r="AO10" s="33">
        <f>$AB$10</f>
        <v>46112</v>
      </c>
      <c r="AP10" s="34">
        <f>$AC$10</f>
        <v>46171</v>
      </c>
      <c r="AR10" s="33">
        <f>$AA$10</f>
        <v>46023</v>
      </c>
      <c r="AS10" s="33">
        <f>$AB$10</f>
        <v>46112</v>
      </c>
      <c r="AT10" s="34">
        <f>$AC$10</f>
        <v>46171</v>
      </c>
      <c r="AU10" s="20"/>
      <c r="AV10" s="33">
        <f>$AA$10</f>
        <v>46023</v>
      </c>
      <c r="AW10" s="33">
        <f>$AB$10</f>
        <v>46112</v>
      </c>
      <c r="AX10" s="34">
        <f>$AC$10</f>
        <v>46171</v>
      </c>
      <c r="AZ10" s="50"/>
      <c r="BA10" s="50"/>
      <c r="BC10" s="33">
        <f>$AA$10</f>
        <v>46023</v>
      </c>
      <c r="BD10" s="33">
        <f>$AB$10</f>
        <v>46112</v>
      </c>
      <c r="BE10" s="34">
        <f>$AC$10</f>
        <v>46171</v>
      </c>
      <c r="BG10" s="33">
        <f>$AA$10</f>
        <v>46023</v>
      </c>
      <c r="BH10" s="33">
        <f>$AB$10</f>
        <v>46112</v>
      </c>
      <c r="BI10" s="34">
        <f>$AC$10</f>
        <v>46171</v>
      </c>
      <c r="BK10" s="33">
        <f>$AA$10</f>
        <v>46023</v>
      </c>
      <c r="BL10" s="33">
        <f>$AB$10</f>
        <v>46112</v>
      </c>
      <c r="BM10" s="34">
        <f>$AC$10</f>
        <v>46171</v>
      </c>
      <c r="BO10" s="50" t="s">
        <v>930</v>
      </c>
      <c r="BP10" s="50" t="s">
        <v>930</v>
      </c>
      <c r="BR10" s="33">
        <f>$AA$10</f>
        <v>46023</v>
      </c>
      <c r="BS10" s="33">
        <f>$AB$10</f>
        <v>46112</v>
      </c>
      <c r="BT10" s="34">
        <f>$AC$10</f>
        <v>46171</v>
      </c>
      <c r="BV10" s="33">
        <f>$AA$10</f>
        <v>46023</v>
      </c>
      <c r="BW10" s="33">
        <f>$AB$10</f>
        <v>46112</v>
      </c>
      <c r="BX10" s="34">
        <f>$AC$10</f>
        <v>46171</v>
      </c>
      <c r="BZ10" s="110" t="s">
        <v>930</v>
      </c>
      <c r="CA10" s="110" t="s">
        <v>931</v>
      </c>
      <c r="CB10" s="110" t="s">
        <v>931</v>
      </c>
      <c r="CC10" s="19"/>
      <c r="CD10" s="110" t="s">
        <v>930</v>
      </c>
      <c r="CE10" s="110" t="s">
        <v>931</v>
      </c>
      <c r="CF10" s="110" t="s">
        <v>931</v>
      </c>
      <c r="CH10" s="34">
        <f>$BS$10</f>
        <v>46112</v>
      </c>
      <c r="CI10" s="34">
        <f>$BT$10</f>
        <v>46171</v>
      </c>
      <c r="CK10" s="34">
        <f>$BS$10</f>
        <v>46112</v>
      </c>
      <c r="CL10" s="34">
        <f>$BT$10</f>
        <v>46171</v>
      </c>
      <c r="CN10" s="34">
        <f>$BS$10</f>
        <v>46112</v>
      </c>
      <c r="CO10" s="34">
        <f>$BT$10</f>
        <v>46171</v>
      </c>
      <c r="CQ10" s="34">
        <f>$BS$10</f>
        <v>46112</v>
      </c>
      <c r="CR10" s="34">
        <f>$BT$10</f>
        <v>46171</v>
      </c>
      <c r="CT10" s="34">
        <f>$BT$10</f>
        <v>46171</v>
      </c>
      <c r="CU10" s="34">
        <v>46112</v>
      </c>
      <c r="CV10" s="34">
        <v>46022</v>
      </c>
      <c r="CW10" s="34">
        <v>45930</v>
      </c>
      <c r="CX10" s="34">
        <v>45838</v>
      </c>
      <c r="CY10" s="34">
        <v>45747</v>
      </c>
      <c r="CZ10" s="34">
        <v>45657</v>
      </c>
      <c r="DA10" s="34">
        <v>45565</v>
      </c>
      <c r="DB10" s="34">
        <v>45473</v>
      </c>
      <c r="DC10" s="34">
        <v>45382</v>
      </c>
      <c r="DD10" s="34">
        <v>45291</v>
      </c>
      <c r="DE10" s="34">
        <v>45199</v>
      </c>
      <c r="DF10" s="34">
        <v>45107</v>
      </c>
      <c r="DG10" s="34">
        <v>45016</v>
      </c>
      <c r="DH10" s="34">
        <v>44926</v>
      </c>
      <c r="DI10" s="34">
        <v>44834</v>
      </c>
      <c r="DJ10" s="34">
        <v>44742</v>
      </c>
      <c r="DK10" s="34">
        <v>44651</v>
      </c>
      <c r="DL10" s="34">
        <v>44561</v>
      </c>
      <c r="DM10" s="34">
        <v>44469</v>
      </c>
      <c r="DN10" s="34">
        <v>44377</v>
      </c>
      <c r="DO10" s="34">
        <v>44286</v>
      </c>
      <c r="DP10" s="34">
        <v>44196</v>
      </c>
      <c r="DR10" s="47">
        <f>$BT$10</f>
        <v>46171</v>
      </c>
      <c r="DS10" s="47">
        <v>46112</v>
      </c>
      <c r="DT10" s="47">
        <v>46022</v>
      </c>
      <c r="DU10" s="47">
        <v>45930</v>
      </c>
      <c r="DV10" s="47">
        <v>45838</v>
      </c>
      <c r="DW10" s="47">
        <v>45747</v>
      </c>
      <c r="DX10" s="47">
        <v>45657</v>
      </c>
      <c r="DY10" s="47">
        <v>45565</v>
      </c>
      <c r="DZ10" s="47">
        <v>45473</v>
      </c>
      <c r="EA10" s="47">
        <v>45382</v>
      </c>
      <c r="EB10" s="47">
        <v>45291</v>
      </c>
      <c r="EC10" s="47">
        <v>45199</v>
      </c>
      <c r="ED10" s="47">
        <v>45107</v>
      </c>
      <c r="EE10" s="47">
        <v>45016</v>
      </c>
      <c r="EF10" s="47">
        <v>44926</v>
      </c>
      <c r="EG10" s="47">
        <v>44834</v>
      </c>
      <c r="EH10" s="47">
        <v>44742</v>
      </c>
      <c r="EI10" s="47">
        <v>44651</v>
      </c>
      <c r="EJ10" s="47">
        <v>44561</v>
      </c>
      <c r="EK10" s="47">
        <v>44469</v>
      </c>
      <c r="EL10" s="34">
        <v>44377</v>
      </c>
      <c r="EM10" s="34">
        <v>44286</v>
      </c>
      <c r="EN10" s="122">
        <v>44196</v>
      </c>
      <c r="EP10" s="112" t="s">
        <v>1091</v>
      </c>
      <c r="EQ10" s="14" t="s">
        <v>1093</v>
      </c>
      <c r="ER10" s="14"/>
      <c r="EV10" s="20">
        <f>$AN$10</f>
        <v>46023</v>
      </c>
      <c r="EW10" s="20">
        <f>$AO$10</f>
        <v>46112</v>
      </c>
      <c r="EX10" s="20">
        <f>$AP$10</f>
        <v>46171</v>
      </c>
      <c r="EZ10" s="20">
        <f>$AN$10</f>
        <v>46023</v>
      </c>
      <c r="FA10" s="20">
        <f>$AO$10</f>
        <v>46112</v>
      </c>
      <c r="FB10" s="20">
        <f>$AP$10</f>
        <v>46171</v>
      </c>
      <c r="FD10" s="20">
        <f>$AN$10</f>
        <v>46023</v>
      </c>
      <c r="FE10" s="20">
        <f>$AO$10</f>
        <v>46112</v>
      </c>
      <c r="FF10" s="20">
        <f>$AP$10</f>
        <v>46171</v>
      </c>
      <c r="FK10" s="20">
        <f>$AN$10</f>
        <v>46023</v>
      </c>
      <c r="FL10" s="20">
        <f>$AO$10</f>
        <v>46112</v>
      </c>
      <c r="FM10" s="20">
        <f>$AP$10</f>
        <v>46171</v>
      </c>
      <c r="FN10" s="20"/>
      <c r="FO10" s="20">
        <f>$AN$10</f>
        <v>46023</v>
      </c>
      <c r="FP10" s="20">
        <f>$AO$10</f>
        <v>46112</v>
      </c>
      <c r="FQ10" s="20">
        <f>$AP$10</f>
        <v>46171</v>
      </c>
      <c r="FV10" s="20">
        <f>$AN$10</f>
        <v>46023</v>
      </c>
      <c r="FW10" s="20">
        <f>$AO$10</f>
        <v>46112</v>
      </c>
      <c r="FX10" s="20">
        <f>$AP$10</f>
        <v>46171</v>
      </c>
      <c r="FZ10" s="20">
        <f>$AN$10</f>
        <v>46023</v>
      </c>
      <c r="GA10" s="20">
        <f>$AO$10</f>
        <v>46112</v>
      </c>
      <c r="GB10" s="20">
        <f>$AP$10</f>
        <v>46171</v>
      </c>
      <c r="GD10" s="20">
        <f>$AN$10</f>
        <v>46023</v>
      </c>
      <c r="GE10" s="20">
        <f>$AO$10</f>
        <v>46112</v>
      </c>
      <c r="GF10" s="20">
        <f>$AP$10</f>
        <v>46171</v>
      </c>
      <c r="GK10" s="20">
        <f>$AN$10</f>
        <v>46023</v>
      </c>
      <c r="GL10" s="20">
        <f>$AO$10</f>
        <v>46112</v>
      </c>
      <c r="GM10" s="20">
        <f>$AP$10</f>
        <v>46171</v>
      </c>
      <c r="GN10" s="20"/>
      <c r="GO10" s="20">
        <f>$AN$10</f>
        <v>46023</v>
      </c>
      <c r="GP10" s="20">
        <f>$AO$10</f>
        <v>46112</v>
      </c>
      <c r="GQ10" s="20">
        <f>$AP$10</f>
        <v>46171</v>
      </c>
    </row>
    <row r="11" spans="2:199" ht="14.1" customHeight="1" x14ac:dyDescent="0.25">
      <c r="B11" s="28" t="s">
        <v>2</v>
      </c>
      <c r="C11" s="28" t="s">
        <v>945</v>
      </c>
      <c r="D11" s="23" t="str">
        <f>IFERROR(IF(MATCH($B11,Compounders!$A:$A,0),"yes"),"")</f>
        <v>yes</v>
      </c>
      <c r="F11" s="66"/>
      <c r="G11" s="66" t="s">
        <v>544</v>
      </c>
      <c r="H11" s="66"/>
      <c r="I11" s="66"/>
      <c r="J11" s="121" t="str">
        <f>IF(AND(F11="",G11="",H11="",I11=""),"yes","")</f>
        <v/>
      </c>
      <c r="K11" s="69">
        <v>0</v>
      </c>
      <c r="L11" s="69">
        <v>1</v>
      </c>
      <c r="M11" s="69">
        <v>0</v>
      </c>
      <c r="N11" s="69">
        <v>0</v>
      </c>
      <c r="O11" s="66"/>
      <c r="P11" s="83" t="s">
        <v>499</v>
      </c>
      <c r="Q11" s="69">
        <v>1</v>
      </c>
      <c r="R11" s="69">
        <v>0</v>
      </c>
      <c r="S11" s="69">
        <v>0</v>
      </c>
      <c r="T11" s="69">
        <v>0</v>
      </c>
      <c r="U11" s="69">
        <v>0</v>
      </c>
      <c r="V11" s="69">
        <v>0</v>
      </c>
      <c r="W11" s="69">
        <v>0</v>
      </c>
      <c r="X11" s="69">
        <v>0</v>
      </c>
      <c r="Y11" s="69">
        <v>0</v>
      </c>
      <c r="AA11" s="39">
        <v>4531.95</v>
      </c>
      <c r="AB11" s="39">
        <v>4237.92</v>
      </c>
      <c r="AC11" s="40" cm="1">
        <f t="array" ref="AC11:AC510">_xll.BQL(_xll.BQL.LIST($B11:$B510), "cur_mkt_cap(dates=" &amp; _xll.BQL.DATE(AC$10) &amp; ", currency=USD)/1E9", "fill=prev", "showids=f","showheaders=f")</f>
        <v>5109.5879999999997</v>
      </c>
      <c r="AE11" s="4">
        <f>$AC11-AA11</f>
        <v>577.63799999999992</v>
      </c>
      <c r="AF11" s="4">
        <f>$AC11-AB11</f>
        <v>871.66799999999967</v>
      </c>
      <c r="AH11" s="11">
        <f>$AC11/AA11-1</f>
        <v>0.12745904081024717</v>
      </c>
      <c r="AI11" s="11">
        <f>$AC11/AB11-1</f>
        <v>0.20568297655453605</v>
      </c>
      <c r="AK11" s="3">
        <v>29759</v>
      </c>
      <c r="AL11" s="7" cm="1">
        <f t="array" ref="AL11:AL510">_xll.BQL(_xll.BQL.LIST($B$11:$B$510),$AK$8&amp;"(FPT=A, FPR="&amp;AL$9&amp;")","currency=USD","mode=cached","showids=f","showheaders=f")/10^6</f>
        <v>72880</v>
      </c>
      <c r="AM11" s="113"/>
      <c r="AN11" s="3">
        <v>113509.75609756101</v>
      </c>
      <c r="AO11" s="3">
        <v>120067</v>
      </c>
      <c r="AP11" s="7" cm="1">
        <f t="array" ref="AP11:AP510">_xll.BQL(_xll.BQL.LIST($B$11:$B$510),$AK$8&amp;"(FPT=A, FPR="&amp;AP$9&amp;")","dates="&amp;_xll.BQL.DATE(AP$10),"currency=USD","mode=cached","showids=f","showheaders=f")/10^6</f>
        <v>120067</v>
      </c>
      <c r="AQ11" s="113"/>
      <c r="AR11" s="3">
        <v>177521.8125</v>
      </c>
      <c r="AS11" s="3">
        <v>202198.489361702</v>
      </c>
      <c r="AT11" s="7" cm="1">
        <f t="array" ref="AT11:AT510">_xll.BQL(_xll.BQL.LIST($B$11:$B$510),$AK$8&amp;"(FPT=A, FPR="&amp;AT$9&amp;")","dates="&amp;_xll.BQL.DATE(AT$10),"currency=USD","mode=cached","showids=f","showheaders=f")/10^6</f>
        <v>222791.14285714302</v>
      </c>
      <c r="AU11" s="7"/>
      <c r="AV11" s="3">
        <v>224130.51351351402</v>
      </c>
      <c r="AW11" s="3">
        <v>268488.88888888899</v>
      </c>
      <c r="AX11" s="7" cm="1">
        <f t="array" ref="AX11:AX510">_xll.BQL(_xll.BQL.LIST($B$11:$B$510),$AK$8&amp;"(FPT=A, FPR="&amp;AX$9&amp;")","dates="&amp;_xll.BQL.DATE(AX$10),"currency=USD","mode=cached","showids=f","showheaders=f")/10^6</f>
        <v>303130.509433962</v>
      </c>
      <c r="AY11" s="113"/>
      <c r="AZ11" s="3">
        <v>32312</v>
      </c>
      <c r="BA11" s="7" cm="1">
        <f t="array" ref="BA11:BA510">_xll.BQL(_xll.BQL.LIST($B$11:$B$510),$AZ$8&amp;"(FPT=A, FPR="&amp;BA$9&amp;")","currency=USD","mode=cached","showids=f","showheaders=f")/10^6</f>
        <v>74265</v>
      </c>
      <c r="BB11" s="113"/>
      <c r="BC11" s="3">
        <v>114796.14893616999</v>
      </c>
      <c r="BD11" s="3">
        <v>116997</v>
      </c>
      <c r="BE11" s="7" cm="1">
        <f t="array" ref="BE11:BE510">_xll.BQL(_xll.BQL.LIST($B$11:$B$510),$AZ$8&amp;"(FPT=A, FPR="&amp;BE$9&amp;")","dates="&amp;_xll.BQL.DATE(BE$10),"currency=USD","mode=cached","showids=f","showheaders=f")/10^6</f>
        <v>116997</v>
      </c>
      <c r="BF11" s="113"/>
      <c r="BG11" s="3">
        <v>187965.839285714</v>
      </c>
      <c r="BH11" s="3">
        <v>202258.13725490202</v>
      </c>
      <c r="BI11" s="7" cm="1">
        <f t="array" ref="BI11:BI510">_xll.BQL(_xll.BQL.LIST($B$11:$B$510),$AZ$8&amp;"(FPT=A, FPR="&amp;BI$9&amp;")","dates="&amp;_xll.BQL.DATE(BI$10),"currency=USD","mode=cached","showids=f","showheaders=f")/10^6</f>
        <v>216781.38333333301</v>
      </c>
      <c r="BJ11" s="113"/>
      <c r="BK11" s="3">
        <v>237197.697674419</v>
      </c>
      <c r="BL11" s="3">
        <v>267168.51020408201</v>
      </c>
      <c r="BM11" s="7" cm="1">
        <f t="array" ref="BM11:BM510">_xll.BQL(_xll.BQL.LIST($B$11:$B$510),$AZ$8&amp;"(FPT=A, FPR="&amp;BM$9&amp;")","dates="&amp;_xll.BQL.DATE(BM$10),"currency=USD","mode=cached","showids=f","showheaders=f")/10^6</f>
        <v>306303.89473684196</v>
      </c>
      <c r="BO11" s="2">
        <f>CHOOSE($AK$6,FH11,GH11)</f>
        <v>71391.506849315061</v>
      </c>
      <c r="BP11" s="2">
        <f>CHOOSE($AK$6,FI11,GI11)</f>
        <v>114070.1506849315</v>
      </c>
      <c r="BQ11" s="2"/>
      <c r="BR11" s="2">
        <f>CHOOSE($AK$6,FK11,GK11)</f>
        <v>182954.21665903289</v>
      </c>
      <c r="BS11" s="2">
        <f>CHOOSE($AK$6,FL11,GL11)</f>
        <v>196418.33333333337</v>
      </c>
      <c r="BT11" s="2">
        <f>CHOOSE($AK$6,FM11,GM11)</f>
        <v>209946.83652968003</v>
      </c>
      <c r="BU11" s="2"/>
      <c r="BV11" s="2">
        <f>CHOOSE($AK$6,FO11,GO11)</f>
        <v>233825.65257930223</v>
      </c>
      <c r="BW11" s="2">
        <f>CHOOSE($AK$6,FP11,GP11)</f>
        <v>262722.59424865869</v>
      </c>
      <c r="BX11" s="2">
        <f>CHOOSE($AK$6,FQ11,GQ11)</f>
        <v>300172.21587358788</v>
      </c>
      <c r="BZ11" s="16">
        <f>BP11-BO11</f>
        <v>42678.643835616444</v>
      </c>
      <c r="CA11" s="16">
        <f>BT11-BP11</f>
        <v>95876.685844748528</v>
      </c>
      <c r="CB11" s="16">
        <f>BX11-BT11</f>
        <v>90225.379343907844</v>
      </c>
      <c r="CD11" s="5">
        <f>BP11/BO11-1</f>
        <v>0.59781122039765311</v>
      </c>
      <c r="CE11" s="5">
        <f t="shared" ref="CE11:CE75" si="1">BT11/BP11-1</f>
        <v>0.84050634867280571</v>
      </c>
      <c r="CF11" s="5">
        <f>BX11/BT11-1</f>
        <v>0.42975345966288359</v>
      </c>
      <c r="CH11" s="5">
        <f>IFERROR(BS11/$BR11-1,"")</f>
        <v>7.3592819669159093E-2</v>
      </c>
      <c r="CI11" s="5">
        <f>IFERROR(BT11/$BR11-1,"")</f>
        <v>0.14753756630246251</v>
      </c>
      <c r="CJ11" s="11"/>
      <c r="CK11" s="5">
        <f>IFERROR(BW11/$BV11-1,"")</f>
        <v>0.12358328246108941</v>
      </c>
      <c r="CL11" s="5">
        <f>IFERROR(BX11/$BV11-1,"")</f>
        <v>0.28374373197476332</v>
      </c>
      <c r="CN11" s="16">
        <f>IFERROR(BS11-$BR11,"")</f>
        <v>13464.116674300487</v>
      </c>
      <c r="CO11" s="16">
        <f>IFERROR(BT11-$BR11,"")</f>
        <v>26992.619870647148</v>
      </c>
      <c r="CP11" s="11"/>
      <c r="CQ11" s="16">
        <f>IFERROR(BW11-$BV11,"")</f>
        <v>28896.941669356456</v>
      </c>
      <c r="CR11" s="16">
        <f>IFERROR(BX11-$BV11,"")</f>
        <v>66346.563294285646</v>
      </c>
      <c r="CT11" s="106" cm="1">
        <f t="array" ref="CT11:CT510">IFERROR(_xll.BQL(_xll.BQL.LIST($B$11:$B$510),"IS_COMP_NET_INCOME_ADJUST(FPT=LTM, FPO=1, AE=E)","dates="&amp;_xll.BQL.DATE(CT$10),"currency=USD","mode=cached","fill=prev","showids=f","showheaders=f")/10^6,"")</f>
        <v>239615.3468778909</v>
      </c>
      <c r="CU11" s="104">
        <v>202258.13725490202</v>
      </c>
      <c r="CV11" s="104">
        <v>171315.5373737374</v>
      </c>
      <c r="CW11" s="104">
        <v>145847.7324104837</v>
      </c>
      <c r="CX11" s="104">
        <v>119341.176505389</v>
      </c>
      <c r="CY11" s="104">
        <v>111470.71875</v>
      </c>
      <c r="CZ11" s="104">
        <v>97583.610482615491</v>
      </c>
      <c r="DA11" s="104">
        <v>84441.125955915515</v>
      </c>
      <c r="DB11" s="104">
        <v>72293.67149390241</v>
      </c>
      <c r="DC11" s="104">
        <v>60934.568627450994</v>
      </c>
      <c r="DD11" s="104">
        <v>48496.454545454508</v>
      </c>
      <c r="DE11" s="104">
        <v>36446.689157685752</v>
      </c>
      <c r="DF11" s="104">
        <v>21862.54653078402</v>
      </c>
      <c r="DG11" s="104">
        <v>10957.5714285714</v>
      </c>
      <c r="DH11" s="104">
        <v>9559.7569892473202</v>
      </c>
      <c r="DI11" s="104">
        <v>8610.0602150537707</v>
      </c>
      <c r="DJ11" s="104">
        <v>13845.20952380953</v>
      </c>
      <c r="DK11" s="104">
        <v>14464.677419354799</v>
      </c>
      <c r="DL11" s="104">
        <v>12619.390541310539</v>
      </c>
      <c r="DM11" s="104">
        <v>10989.67413381123</v>
      </c>
      <c r="DN11" s="104">
        <v>10233.920215053769</v>
      </c>
      <c r="DO11" s="104">
        <v>8427.3793103448297</v>
      </c>
      <c r="DP11" s="104">
        <v>7063.2737468982605</v>
      </c>
      <c r="DR11" s="4">
        <f>AC11</f>
        <v>5109.5879999999997</v>
      </c>
      <c r="DS11" s="39">
        <v>4237.92</v>
      </c>
      <c r="DT11" s="39">
        <v>4531.95</v>
      </c>
      <c r="DU11" s="39">
        <v>4533.8940000000002</v>
      </c>
      <c r="DV11" s="39">
        <v>3854.9560000000001</v>
      </c>
      <c r="DW11" s="39">
        <v>2644.4720000000002</v>
      </c>
      <c r="DX11" s="39">
        <v>3288.7620999999995</v>
      </c>
      <c r="DY11" s="39">
        <v>2978.9231999999997</v>
      </c>
      <c r="DZ11" s="39">
        <v>3039.0839999999998</v>
      </c>
      <c r="EA11" s="39">
        <v>2258.9</v>
      </c>
      <c r="EB11" s="39">
        <v>1223.1934000000003</v>
      </c>
      <c r="EC11" s="39">
        <v>1074.4253000000001</v>
      </c>
      <c r="ED11" s="39">
        <v>1044.8593999999998</v>
      </c>
      <c r="EE11" s="39">
        <v>686.0918999999999</v>
      </c>
      <c r="EF11" s="39">
        <v>359.50439999999992</v>
      </c>
      <c r="EG11" s="39">
        <v>302.2611</v>
      </c>
      <c r="EH11" s="39">
        <v>378.97500000000002</v>
      </c>
      <c r="EI11" s="39">
        <v>684.87860000000001</v>
      </c>
      <c r="EJ11" s="39">
        <v>735.27499999999998</v>
      </c>
      <c r="EK11" s="39">
        <v>517.9</v>
      </c>
      <c r="EL11" s="39">
        <v>498.46230000000003</v>
      </c>
      <c r="EM11" s="39">
        <v>331.03660000000002</v>
      </c>
      <c r="EN11" s="39">
        <v>323.24180000000007</v>
      </c>
      <c r="EP11" s="111">
        <v>46047</v>
      </c>
      <c r="EQ11" s="114">
        <f>(DATE(2025,12,31)-EP11)/365</f>
        <v>-6.8493150684931503E-2</v>
      </c>
      <c r="ER11" s="114"/>
      <c r="ES11" s="4">
        <f>AK11</f>
        <v>29759</v>
      </c>
      <c r="ET11" s="4">
        <f>AL11</f>
        <v>72880</v>
      </c>
      <c r="EU11" s="4"/>
      <c r="EV11" s="4">
        <f t="shared" ref="EV11:EV74" si="2">AN11</f>
        <v>113509.75609756101</v>
      </c>
      <c r="EW11" s="4">
        <f t="shared" ref="EW11:EW74" si="3">AO11</f>
        <v>120067</v>
      </c>
      <c r="EX11" s="4">
        <f t="shared" ref="EX11:EX74" si="4">AP11</f>
        <v>120067</v>
      </c>
      <c r="EY11" s="4"/>
      <c r="EZ11" s="4">
        <f t="shared" ref="EZ11:EZ74" si="5">AR11</f>
        <v>177521.8125</v>
      </c>
      <c r="FA11" s="4">
        <f t="shared" ref="FA11:FA74" si="6">AS11</f>
        <v>202198.489361702</v>
      </c>
      <c r="FB11" s="4">
        <f t="shared" ref="FB11:FB74" si="7">AT11</f>
        <v>222791.14285714302</v>
      </c>
      <c r="FC11" s="4"/>
      <c r="FD11" s="4">
        <f>AV11</f>
        <v>224130.51351351402</v>
      </c>
      <c r="FE11" s="4">
        <f>AW11</f>
        <v>268488.88888888899</v>
      </c>
      <c r="FF11" s="4">
        <f>AX11</f>
        <v>303130.509433962</v>
      </c>
      <c r="FG11" s="4"/>
      <c r="FH11" s="16">
        <f>IFERROR(IF($EQ11&lt;0,ES11*-$EQ11+ET11*(1+$EQ11),ES11*(1-$EQ11)+ET11*$EQ11),"")</f>
        <v>69926.506849315061</v>
      </c>
      <c r="FI11" s="16">
        <f t="shared" ref="FI11:FI74" si="8">IFERROR(IF($EQ11&lt;0,ET11*-$EQ11+EX11*(1+$EQ11),ET11*(1-$EQ11)+EX11*$EQ11),"")</f>
        <v>116835.01369863014</v>
      </c>
      <c r="FJ11" s="16"/>
      <c r="FK11" s="16">
        <f>IFERROR(IF($EQ11&lt;0,EV11*-$EQ11+EZ11*(1+$EQ11),EV11*(1-$EQ11)+EZ11*$EQ11),"")</f>
        <v>173137.42507517539</v>
      </c>
      <c r="FL11" s="16">
        <f>IFERROR(IF($EQ11&lt;0,EW11*-$EQ11+FA11*(1+$EQ11),EW11*(1-$EQ11)+FA11*$EQ11),"")</f>
        <v>196573.04488487306</v>
      </c>
      <c r="FM11" s="16">
        <f>IFERROR(IF($EQ11&lt;0,EX11*-$EQ11+FB11*(1+$EQ11),EX11*(1-$EQ11)+FB11*$EQ11),"")</f>
        <v>215755.24266144825</v>
      </c>
      <c r="FN11" s="16"/>
      <c r="FO11" s="16">
        <f t="shared" ref="FO11:FP11" si="9">IFERROR(IF($EQ11&lt;0,EZ11*-$EQ11+FD11*(1+$EQ11),EZ11*(1-$EQ11)+FD11*$EQ11),"")</f>
        <v>220938.13673176646</v>
      </c>
      <c r="FP11" s="16">
        <f t="shared" si="9"/>
        <v>263948.45056510903</v>
      </c>
      <c r="FQ11" s="16">
        <f>IFERROR(IF($EQ11&lt;0,FB11*-$EQ11+FF11*(1+$EQ11),FB11*(1-$EQ11)+FF11*$EQ11),"")</f>
        <v>297627.81309308397</v>
      </c>
      <c r="FS11" s="4">
        <f t="shared" ref="FS11:FS74" si="10">AZ11</f>
        <v>32312</v>
      </c>
      <c r="FT11" s="4">
        <f t="shared" ref="FT11:FT74" si="11">BA11</f>
        <v>74265</v>
      </c>
      <c r="FU11" s="4"/>
      <c r="FV11" s="4">
        <f t="shared" ref="FV11:FV74" si="12">BC11</f>
        <v>114796.14893616999</v>
      </c>
      <c r="FW11" s="4">
        <f t="shared" ref="FW11:FW74" si="13">BD11</f>
        <v>116997</v>
      </c>
      <c r="FX11" s="4">
        <f t="shared" ref="FX11:FX74" si="14">BE11</f>
        <v>116997</v>
      </c>
      <c r="FY11" s="4"/>
      <c r="FZ11" s="4">
        <f t="shared" ref="FZ11:FZ74" si="15">BG11</f>
        <v>187965.839285714</v>
      </c>
      <c r="GA11" s="4">
        <f t="shared" ref="GA11:GA74" si="16">BH11</f>
        <v>202258.13725490202</v>
      </c>
      <c r="GB11" s="4">
        <f t="shared" ref="GB11:GB74" si="17">BI11</f>
        <v>216781.38333333301</v>
      </c>
      <c r="GC11" s="4"/>
      <c r="GD11" s="4">
        <f t="shared" ref="GD11:GD74" si="18">BK11</f>
        <v>237197.697674419</v>
      </c>
      <c r="GE11" s="4">
        <f t="shared" ref="GE11:GE74" si="19">BL11</f>
        <v>267168.51020408201</v>
      </c>
      <c r="GF11" s="4">
        <f t="shared" ref="GF11:GF74" si="20">BM11</f>
        <v>306303.89473684196</v>
      </c>
      <c r="GG11" s="4"/>
      <c r="GH11" s="16">
        <f>IFERROR(IF($EQ11&lt;0,FS11*-$EQ11+FT11*(1+$EQ11),FS11*(1-$EQ11)+FT11*$EQ11),"")</f>
        <v>71391.506849315061</v>
      </c>
      <c r="GI11" s="16">
        <f t="shared" ref="GI11:GI74" si="21">IFERROR(IF($EQ11&lt;0,FT11*-$EQ11+FX11*(1+$EQ11),FT11*(1-$EQ11)+FX11*$EQ11),"")</f>
        <v>114070.1506849315</v>
      </c>
      <c r="GJ11" s="16"/>
      <c r="GK11" s="16">
        <f>IFERROR(IF($EQ11&lt;0,FV11*-$EQ11+FZ11*(1+$EQ11),FV11*(1-$EQ11)+FZ11*$EQ11),"")</f>
        <v>182954.21665903289</v>
      </c>
      <c r="GL11" s="16">
        <f>IFERROR(IF($EQ11&lt;0,FW11*-$EQ11+GA11*(1+$EQ11),FW11*(1-$EQ11)+GA11*$EQ11),"")</f>
        <v>196418.33333333337</v>
      </c>
      <c r="GM11" s="16">
        <f>IFERROR(IF($EQ11&lt;0,FX11*-$EQ11+GB11*(1+$EQ11),FX11*(1-$EQ11)+GB11*$EQ11),"")</f>
        <v>209946.83652968003</v>
      </c>
      <c r="GN11" s="16"/>
      <c r="GO11" s="16">
        <f t="shared" ref="GO11:GO74" si="22">IFERROR(IF($EQ11&lt;0,FZ11*-$EQ11+GD11*(1+$EQ11),FZ11*(1-$EQ11)+GD11*$EQ11),"")</f>
        <v>233825.65257930223</v>
      </c>
      <c r="GP11" s="16">
        <f t="shared" ref="GP11:GP74" si="23">IFERROR(IF($EQ11&lt;0,GA11*-$EQ11+GE11*(1+$EQ11),GA11*(1-$EQ11)+GE11*$EQ11),"")</f>
        <v>262722.59424865869</v>
      </c>
      <c r="GQ11" s="16">
        <f>IFERROR(IF($EQ11&lt;0,GB11*-$EQ11+GF11*(1+$EQ11),GB11*(1-$EQ11)+GF11*$EQ11),"")</f>
        <v>300172.21587358788</v>
      </c>
    </row>
    <row r="12" spans="2:199" x14ac:dyDescent="0.25">
      <c r="B12" s="28" t="s">
        <v>4</v>
      </c>
      <c r="C12" s="28" t="s">
        <v>557</v>
      </c>
      <c r="D12" s="23" t="str">
        <f>IFERROR(IF(MATCH($B12,Compounders!$A:$A,0),"yes"),"")</f>
        <v>yes</v>
      </c>
      <c r="F12" s="66"/>
      <c r="G12" s="66"/>
      <c r="H12" s="66"/>
      <c r="I12" s="66"/>
      <c r="J12" s="121" t="str">
        <f t="shared" ref="J12:J75" si="24">IF(AND(F12="",G12="",H12="",I12=""),"yes","")</f>
        <v>yes</v>
      </c>
      <c r="K12" s="70">
        <f>K11+IF(F12="yes",1)</f>
        <v>0</v>
      </c>
      <c r="L12" s="70">
        <f>L11+IF(G12="yes",1)</f>
        <v>1</v>
      </c>
      <c r="M12" s="70">
        <f>M11+IF(H12="yes",1)</f>
        <v>0</v>
      </c>
      <c r="N12" s="70">
        <f>N11+IF(I12="yes",1)</f>
        <v>0</v>
      </c>
      <c r="O12" s="66"/>
      <c r="P12" s="83"/>
      <c r="Q12" s="70">
        <f t="shared" ref="Q12:Q75" si="25">Q11+IF(Q$10=$P12,1)</f>
        <v>1</v>
      </c>
      <c r="R12" s="70">
        <f t="shared" ref="R12:R75" si="26">R11+IF(R$10=$P12,1)</f>
        <v>0</v>
      </c>
      <c r="S12" s="70">
        <f t="shared" ref="S12:S75" si="27">S11+IF(S$10=$P12,1)</f>
        <v>0</v>
      </c>
      <c r="T12" s="70">
        <f t="shared" ref="T12:T75" si="28">T11+IF(T$10=$P12,1)</f>
        <v>0</v>
      </c>
      <c r="U12" s="70">
        <f t="shared" ref="U12:U75" si="29">U11+IF(U$10=$P12,1)</f>
        <v>0</v>
      </c>
      <c r="V12" s="70">
        <f t="shared" ref="V12:V75" si="30">V11+IF(V$10=$P12,1)</f>
        <v>0</v>
      </c>
      <c r="W12" s="70">
        <f t="shared" ref="W12:W75" si="31">W11+IF(W$10=$P12,1)</f>
        <v>0</v>
      </c>
      <c r="X12" s="70">
        <f t="shared" ref="X12:X75" si="32">X11+IF(X$10=$P12,1)</f>
        <v>0</v>
      </c>
      <c r="Y12" s="70">
        <f t="shared" ref="Y12:Y75" si="33">Y11+IF(Y$10=$P12,1)</f>
        <v>0</v>
      </c>
      <c r="AA12" s="39">
        <v>4017.0993265799998</v>
      </c>
      <c r="AB12" s="39">
        <v>3725.9265206</v>
      </c>
      <c r="AC12" s="40">
        <v>4583.3363133599996</v>
      </c>
      <c r="AE12" s="4">
        <f t="shared" ref="AE12:AE75" si="34">$AC12-AA12</f>
        <v>566.23698677999982</v>
      </c>
      <c r="AF12" s="4">
        <f t="shared" ref="AF12:AF75" si="35">$AC12-AB12</f>
        <v>857.40979275999962</v>
      </c>
      <c r="AH12" s="11">
        <f t="shared" ref="AH12:AH75" si="36">$AC12/AA12-1</f>
        <v>0.14095668061612798</v>
      </c>
      <c r="AI12" s="11">
        <f t="shared" ref="AI12:AI75" si="37">$AC12/AB12-1</f>
        <v>0.23011988777007009</v>
      </c>
      <c r="AK12" s="3">
        <v>93736</v>
      </c>
      <c r="AL12" s="7">
        <v>112010</v>
      </c>
      <c r="AM12" s="113"/>
      <c r="AN12" s="3">
        <v>120866.63414634101</v>
      </c>
      <c r="AO12" s="3">
        <v>124825.95238095199</v>
      </c>
      <c r="AP12" s="7">
        <v>128442.54166666701</v>
      </c>
      <c r="AQ12" s="113"/>
      <c r="AR12" s="3">
        <v>131167.1</v>
      </c>
      <c r="AS12" s="3">
        <v>134476.095238095</v>
      </c>
      <c r="AT12" s="7">
        <v>138910.5</v>
      </c>
      <c r="AU12" s="7"/>
      <c r="AV12" s="3">
        <v>141223.47826087</v>
      </c>
      <c r="AW12" s="3">
        <v>143680.409090909</v>
      </c>
      <c r="AX12" s="7">
        <v>150837.87878787899</v>
      </c>
      <c r="AY12" s="113"/>
      <c r="AZ12" s="3">
        <v>103982</v>
      </c>
      <c r="BA12" s="7">
        <v>112010</v>
      </c>
      <c r="BB12" s="113"/>
      <c r="BC12" s="3">
        <v>120866.63414634101</v>
      </c>
      <c r="BD12" s="3">
        <v>124825.95238095199</v>
      </c>
      <c r="BE12" s="7">
        <v>128442.54166666701</v>
      </c>
      <c r="BF12" s="113"/>
      <c r="BG12" s="3">
        <v>131167.1</v>
      </c>
      <c r="BH12" s="3">
        <v>134476.095238095</v>
      </c>
      <c r="BI12" s="7">
        <v>138910.5</v>
      </c>
      <c r="BJ12" s="113"/>
      <c r="BK12" s="3">
        <v>141223.47826087</v>
      </c>
      <c r="BL12" s="3">
        <v>143680.409090909</v>
      </c>
      <c r="BM12" s="7">
        <v>150837.87878787899</v>
      </c>
      <c r="BO12" s="2">
        <f t="shared" ref="BO12:BO16" si="38">CHOOSE($AK$6,FH12,GH12)</f>
        <v>106071.4794520548</v>
      </c>
      <c r="BP12" s="2">
        <f t="shared" ref="BP12:BP16" si="39">CHOOSE($AK$6,FI12,GI12)</f>
        <v>116286.96289954346</v>
      </c>
      <c r="BQ12" s="2"/>
      <c r="BR12" s="2">
        <f t="shared" ref="BR12:BR16" si="40">CHOOSE($AK$6,FK12,GK12)</f>
        <v>123547.57731373172</v>
      </c>
      <c r="BS12" s="2">
        <f t="shared" ref="BS12:BS16" si="41">CHOOSE($AK$6,FL12,GL12)</f>
        <v>127337.63339856456</v>
      </c>
      <c r="BT12" s="2">
        <f t="shared" ref="BT12:BT16" si="42">CHOOSE($AK$6,FM12,GM12)</f>
        <v>131167.07876712354</v>
      </c>
      <c r="BU12" s="2"/>
      <c r="BV12" s="2">
        <f t="shared" ref="BV12:BV16" si="43">CHOOSE($AK$6,FO12,GO12)</f>
        <v>133784.51351995248</v>
      </c>
      <c r="BW12" s="2">
        <f t="shared" ref="BW12:BW16" si="44">CHOOSE($AK$6,FP12,GP12)</f>
        <v>136871.73856964934</v>
      </c>
      <c r="BX12" s="2">
        <f t="shared" ref="BX12:BX16" si="45">CHOOSE($AK$6,FQ12,GQ12)</f>
        <v>142014.8862598589</v>
      </c>
      <c r="BZ12" s="16">
        <f>BP12-BO12</f>
        <v>10215.483447488659</v>
      </c>
      <c r="CA12" s="16">
        <f>BT12-BP12</f>
        <v>14880.115867580083</v>
      </c>
      <c r="CB12" s="16">
        <f>BX12-BT12</f>
        <v>10847.807492735359</v>
      </c>
      <c r="CD12" s="5">
        <f t="shared" ref="CD12:CD75" si="46">BP12/BO12-1</f>
        <v>9.6307541860073176E-2</v>
      </c>
      <c r="CE12" s="5">
        <f t="shared" si="1"/>
        <v>0.12796031039553868</v>
      </c>
      <c r="CF12" s="5">
        <f t="shared" ref="CF12:CF75" si="47">BX12/BT12-1</f>
        <v>8.2702211520580882E-2</v>
      </c>
      <c r="CH12" s="11">
        <f>BS12/$BR12-1</f>
        <v>3.0676895227241374E-2</v>
      </c>
      <c r="CI12" s="11">
        <f t="shared" ref="CI12" si="48">BT12/$BR12-1</f>
        <v>6.1672609200932982E-2</v>
      </c>
      <c r="CK12" s="11">
        <f>BW12/$BV12-1</f>
        <v>2.3076101773441993E-2</v>
      </c>
      <c r="CL12" s="11">
        <f>BX12/$BV12-1</f>
        <v>6.1519622289308851E-2</v>
      </c>
      <c r="CN12" s="16">
        <f t="shared" ref="CN12:CN75" si="49">IFERROR(BS12-$BR12,"")</f>
        <v>3790.056084832846</v>
      </c>
      <c r="CO12" s="16">
        <f t="shared" ref="CO12:CO75" si="50">IFERROR(BT12-$BR12,"")</f>
        <v>7619.5014533918293</v>
      </c>
      <c r="CP12" s="11"/>
      <c r="CQ12" s="16">
        <f t="shared" ref="CQ12:CQ75" si="51">IFERROR(BW12-$BV12,"")</f>
        <v>3087.2250496968627</v>
      </c>
      <c r="CR12" s="16">
        <f t="shared" ref="CR12:CR75" si="52">IFERROR(BX12-$BV12,"")</f>
        <v>8230.3727399064228</v>
      </c>
      <c r="CT12" s="106">
        <v>132848.74801198809</v>
      </c>
      <c r="CU12" s="104">
        <v>126234.23299232731</v>
      </c>
      <c r="CV12" s="104">
        <v>120866.63414634101</v>
      </c>
      <c r="CW12" s="104">
        <v>114929.71776223779</v>
      </c>
      <c r="CX12" s="104">
        <v>104523.7144281525</v>
      </c>
      <c r="CY12" s="104">
        <v>111961.42473118291</v>
      </c>
      <c r="CZ12" s="104">
        <v>110886.214285714</v>
      </c>
      <c r="DA12" s="104">
        <v>109999.2714285714</v>
      </c>
      <c r="DB12" s="104">
        <v>104592.4120879121</v>
      </c>
      <c r="DC12" s="104">
        <v>102220.55555555559</v>
      </c>
      <c r="DD12" s="104">
        <v>101365.05</v>
      </c>
      <c r="DE12" s="104">
        <v>99340.020512820498</v>
      </c>
      <c r="DF12" s="104">
        <v>96837.005896978211</v>
      </c>
      <c r="DG12" s="104">
        <v>96340.414760508298</v>
      </c>
      <c r="DH12" s="104">
        <v>99066.326086956498</v>
      </c>
      <c r="DI12" s="104">
        <v>99466.621481481401</v>
      </c>
      <c r="DJ12" s="104">
        <v>99503.352033660602</v>
      </c>
      <c r="DK12" s="104">
        <v>100700.7701149426</v>
      </c>
      <c r="DL12" s="104">
        <v>93613.717948717895</v>
      </c>
      <c r="DM12" s="104">
        <v>91789.599546279598</v>
      </c>
      <c r="DN12" s="104">
        <v>84592.842243753708</v>
      </c>
      <c r="DO12" s="104">
        <v>74118.559999999998</v>
      </c>
      <c r="DP12" s="104">
        <v>66453.84375</v>
      </c>
      <c r="DR12" s="4">
        <f t="shared" ref="DR12:DR75" si="53">AC12</f>
        <v>4583.3363133599996</v>
      </c>
      <c r="DS12" s="39">
        <v>3725.9265206</v>
      </c>
      <c r="DT12" s="39">
        <v>4017.0993265799998</v>
      </c>
      <c r="DU12" s="39">
        <v>3778.8085056999994</v>
      </c>
      <c r="DV12" s="39">
        <v>3064.3834204199993</v>
      </c>
      <c r="DW12" s="39">
        <v>3336.8530754899998</v>
      </c>
      <c r="DX12" s="39">
        <v>3785.30439566</v>
      </c>
      <c r="DY12" s="39">
        <v>3542.5639209999999</v>
      </c>
      <c r="DZ12" s="39">
        <v>3229.6643508400002</v>
      </c>
      <c r="EA12" s="39">
        <v>2647.9737538799995</v>
      </c>
      <c r="EB12" s="39">
        <v>2994.3713425600004</v>
      </c>
      <c r="EC12" s="39">
        <v>2676.7368607200001</v>
      </c>
      <c r="ED12" s="39">
        <v>3050.8963269400001</v>
      </c>
      <c r="EE12" s="39">
        <v>2609.0388954000005</v>
      </c>
      <c r="EF12" s="39">
        <v>2066.9417717400001</v>
      </c>
      <c r="EG12" s="39">
        <v>2220.9779263999999</v>
      </c>
      <c r="EH12" s="39">
        <v>2212.8379463199999</v>
      </c>
      <c r="EI12" s="39">
        <v>2849.5375930100004</v>
      </c>
      <c r="EJ12" s="39">
        <v>2913.2839152900001</v>
      </c>
      <c r="EK12" s="39">
        <v>2339.018489</v>
      </c>
      <c r="EL12" s="39">
        <v>2285.5379417600006</v>
      </c>
      <c r="EM12" s="39">
        <v>2050.6659264000004</v>
      </c>
      <c r="EN12" s="39">
        <v>2255.96910738</v>
      </c>
      <c r="EP12" s="111">
        <v>45927</v>
      </c>
      <c r="EQ12" s="114">
        <f>(DATE(2025,12,31)-EP12)/365</f>
        <v>0.26027397260273971</v>
      </c>
      <c r="ER12" s="114"/>
      <c r="ES12" s="4">
        <f t="shared" ref="ES12:ES75" si="54">AK12</f>
        <v>93736</v>
      </c>
      <c r="ET12" s="4">
        <f t="shared" ref="ET12:ET75" si="55">AL12</f>
        <v>112010</v>
      </c>
      <c r="EU12" s="4"/>
      <c r="EV12" s="4">
        <f t="shared" si="2"/>
        <v>120866.63414634101</v>
      </c>
      <c r="EW12" s="4">
        <f t="shared" si="3"/>
        <v>124825.95238095199</v>
      </c>
      <c r="EX12" s="4">
        <f t="shared" si="4"/>
        <v>128442.54166666701</v>
      </c>
      <c r="EY12" s="4"/>
      <c r="EZ12" s="4">
        <f t="shared" si="5"/>
        <v>131167.1</v>
      </c>
      <c r="FA12" s="4">
        <f t="shared" si="6"/>
        <v>134476.095238095</v>
      </c>
      <c r="FB12" s="4">
        <f t="shared" si="7"/>
        <v>138910.5</v>
      </c>
      <c r="FC12" s="4"/>
      <c r="FD12" s="4">
        <f t="shared" ref="FD12:FD43" si="56">AV12</f>
        <v>141223.47826087</v>
      </c>
      <c r="FE12" s="4">
        <f t="shared" ref="FE12:FE75" si="57">AW12</f>
        <v>143680.409090909</v>
      </c>
      <c r="FF12" s="4">
        <f t="shared" ref="FF12:FF75" si="58">AX12</f>
        <v>150837.87878787899</v>
      </c>
      <c r="FG12" s="4"/>
      <c r="FH12" s="16">
        <f t="shared" ref="FH12:FH75" si="59">IFERROR(IF($EQ12&lt;0,ES12*-$EQ12+ET12*(1+$EQ12),ES12*(1-$EQ12)+ET12*$EQ12),"")</f>
        <v>98492.246575342462</v>
      </c>
      <c r="FI12" s="16">
        <f t="shared" si="8"/>
        <v>116286.96289954346</v>
      </c>
      <c r="FJ12" s="16"/>
      <c r="FK12" s="16">
        <f t="shared" ref="FK12:FK75" si="60">IFERROR(IF($EQ12&lt;0,EV12*-$EQ12+EZ12*(1+$EQ12),EV12*(1-$EQ12)+EZ12*$EQ12),"")</f>
        <v>123547.57731373172</v>
      </c>
      <c r="FL12" s="16">
        <f t="shared" ref="FL12:FL75" si="61">IFERROR(IF($EQ12&lt;0,EW12*-$EQ12+FA12*(1+$EQ12),EW12*(1-$EQ12)+FA12*$EQ12),"")</f>
        <v>127337.63339856456</v>
      </c>
      <c r="FM12" s="16">
        <f t="shared" ref="FM12:FM75" si="62">IFERROR(IF($EQ12&lt;0,EX12*-$EQ12+FB12*(1+$EQ12),EX12*(1-$EQ12)+FB12*$EQ12),"")</f>
        <v>131167.07876712354</v>
      </c>
      <c r="FN12" s="16"/>
      <c r="FO12" s="16">
        <f t="shared" ref="FO12:FO75" si="63">IFERROR(IF($EQ12&lt;0,EZ12*-$EQ12+FD12*(1+$EQ12),EZ12*(1-$EQ12)+FD12*$EQ12),"")</f>
        <v>133784.51351995248</v>
      </c>
      <c r="FP12" s="16">
        <f t="shared" ref="FP12:FP75" si="64">IFERROR(IF($EQ12&lt;0,FA12*-$EQ12+FE12*(1+$EQ12),FA12*(1-$EQ12)+FE12*$EQ12),"")</f>
        <v>136871.73856964934</v>
      </c>
      <c r="FQ12" s="16">
        <f t="shared" ref="FQ12:FQ75" si="65">IFERROR(IF($EQ12&lt;0,FB12*-$EQ12+FF12*(1+$EQ12),FB12*(1-$EQ12)+FF12*$EQ12),"")</f>
        <v>142014.8862598589</v>
      </c>
      <c r="FS12" s="4">
        <f t="shared" si="10"/>
        <v>103982</v>
      </c>
      <c r="FT12" s="4">
        <f t="shared" si="11"/>
        <v>112010</v>
      </c>
      <c r="FU12" s="4"/>
      <c r="FV12" s="4">
        <f t="shared" si="12"/>
        <v>120866.63414634101</v>
      </c>
      <c r="FW12" s="4">
        <f t="shared" si="13"/>
        <v>124825.95238095199</v>
      </c>
      <c r="FX12" s="4">
        <f t="shared" si="14"/>
        <v>128442.54166666701</v>
      </c>
      <c r="FY12" s="4"/>
      <c r="FZ12" s="4">
        <f t="shared" si="15"/>
        <v>131167.1</v>
      </c>
      <c r="GA12" s="4">
        <f t="shared" si="16"/>
        <v>134476.095238095</v>
      </c>
      <c r="GB12" s="4">
        <f t="shared" si="17"/>
        <v>138910.5</v>
      </c>
      <c r="GC12" s="4"/>
      <c r="GD12" s="4">
        <f t="shared" si="18"/>
        <v>141223.47826087</v>
      </c>
      <c r="GE12" s="4">
        <f t="shared" si="19"/>
        <v>143680.409090909</v>
      </c>
      <c r="GF12" s="4">
        <f t="shared" si="20"/>
        <v>150837.87878787899</v>
      </c>
      <c r="GG12" s="4"/>
      <c r="GH12" s="16">
        <f t="shared" ref="GH12:GH75" si="66">IFERROR(IF($EQ12&lt;0,FS12*-$EQ12+FT12*(1+$EQ12),FS12*(1-$EQ12)+FT12*$EQ12),"")</f>
        <v>106071.4794520548</v>
      </c>
      <c r="GI12" s="16">
        <f t="shared" si="21"/>
        <v>116286.96289954346</v>
      </c>
      <c r="GJ12" s="16"/>
      <c r="GK12" s="16">
        <f t="shared" ref="GK12:GK75" si="67">IFERROR(IF($EQ12&lt;0,FV12*-$EQ12+FZ12*(1+$EQ12),FV12*(1-$EQ12)+FZ12*$EQ12),"")</f>
        <v>123547.57731373172</v>
      </c>
      <c r="GL12" s="16">
        <f t="shared" ref="GL12:GL75" si="68">IFERROR(IF($EQ12&lt;0,FW12*-$EQ12+GA12*(1+$EQ12),FW12*(1-$EQ12)+GA12*$EQ12),"")</f>
        <v>127337.63339856456</v>
      </c>
      <c r="GM12" s="16">
        <f t="shared" ref="GM12:GM75" si="69">IFERROR(IF($EQ12&lt;0,FX12*-$EQ12+GB12*(1+$EQ12),FX12*(1-$EQ12)+GB12*$EQ12),"")</f>
        <v>131167.07876712354</v>
      </c>
      <c r="GN12" s="16"/>
      <c r="GO12" s="16">
        <f t="shared" si="22"/>
        <v>133784.51351995248</v>
      </c>
      <c r="GP12" s="16">
        <f t="shared" si="23"/>
        <v>136871.73856964934</v>
      </c>
      <c r="GQ12" s="16">
        <f t="shared" ref="GQ12:GQ75" si="70">IFERROR(IF($EQ12&lt;0,GB12*-$EQ12+GF12*(1+$EQ12),GB12*(1-$EQ12)+GF12*$EQ12),"")</f>
        <v>142014.8862598589</v>
      </c>
    </row>
    <row r="13" spans="2:199" x14ac:dyDescent="0.25">
      <c r="B13" s="28" t="s">
        <v>5</v>
      </c>
      <c r="C13" s="28" t="s">
        <v>558</v>
      </c>
      <c r="D13" s="23" t="str">
        <f>IFERROR(IF(MATCH($B13,Compounders!$A:$A,0),"yes"),"")</f>
        <v>yes</v>
      </c>
      <c r="F13" s="66" t="s">
        <v>544</v>
      </c>
      <c r="G13" s="66"/>
      <c r="H13" s="66"/>
      <c r="I13" s="66"/>
      <c r="J13" s="121" t="str">
        <f t="shared" si="24"/>
        <v/>
      </c>
      <c r="K13" s="70">
        <f t="shared" ref="K13:K76" si="71">K12+IF(F13="yes",1)</f>
        <v>1</v>
      </c>
      <c r="L13" s="70">
        <f t="shared" ref="L13:L76" si="72">L12+IF(G13="yes",1)</f>
        <v>1</v>
      </c>
      <c r="M13" s="70">
        <f t="shared" ref="M13:M76" si="73">M12+IF(H13="yes",1)</f>
        <v>0</v>
      </c>
      <c r="N13" s="70">
        <f t="shared" ref="N13:N76" si="74">N12+IF(I13="yes",1)</f>
        <v>0</v>
      </c>
      <c r="O13" s="66"/>
      <c r="P13" s="83"/>
      <c r="Q13" s="70">
        <f t="shared" si="25"/>
        <v>1</v>
      </c>
      <c r="R13" s="70">
        <f t="shared" si="26"/>
        <v>0</v>
      </c>
      <c r="S13" s="70">
        <f t="shared" si="27"/>
        <v>0</v>
      </c>
      <c r="T13" s="70">
        <f t="shared" si="28"/>
        <v>0</v>
      </c>
      <c r="U13" s="70">
        <f t="shared" si="29"/>
        <v>0</v>
      </c>
      <c r="V13" s="70">
        <f t="shared" si="30"/>
        <v>0</v>
      </c>
      <c r="W13" s="70">
        <f t="shared" si="31"/>
        <v>0</v>
      </c>
      <c r="X13" s="70">
        <f t="shared" si="32"/>
        <v>0</v>
      </c>
      <c r="Y13" s="70">
        <f t="shared" si="33"/>
        <v>0</v>
      </c>
      <c r="AA13" s="39">
        <v>3594.4464815111</v>
      </c>
      <c r="AB13" s="39">
        <v>2748.7451150629204</v>
      </c>
      <c r="AC13" s="40">
        <v>3344.5784411289605</v>
      </c>
      <c r="AE13" s="4">
        <f t="shared" si="34"/>
        <v>-249.8680403821395</v>
      </c>
      <c r="AF13" s="4">
        <f t="shared" si="35"/>
        <v>595.83332606604017</v>
      </c>
      <c r="AH13" s="11">
        <f t="shared" si="36"/>
        <v>-6.9515025934422936E-2</v>
      </c>
      <c r="AI13" s="11">
        <f t="shared" si="37"/>
        <v>0.21676557888212966</v>
      </c>
      <c r="AK13" s="3">
        <v>88136</v>
      </c>
      <c r="AL13" s="7">
        <v>101832</v>
      </c>
      <c r="AM13" s="7"/>
      <c r="AN13" s="3">
        <v>119088.224489796</v>
      </c>
      <c r="AO13" s="3">
        <v>128403.727272727</v>
      </c>
      <c r="AP13" s="7">
        <v>128776.846153846</v>
      </c>
      <c r="AQ13" s="113"/>
      <c r="AR13" s="3">
        <v>140470.25925925901</v>
      </c>
      <c r="AS13" s="3">
        <v>141189.69565217401</v>
      </c>
      <c r="AT13" s="7">
        <v>144016.84745762701</v>
      </c>
      <c r="AU13" s="7"/>
      <c r="AV13" s="3">
        <v>166629.96551724098</v>
      </c>
      <c r="AW13" s="3">
        <v>164861.67857142899</v>
      </c>
      <c r="AX13" s="7">
        <v>170192.625</v>
      </c>
      <c r="AY13" s="113"/>
      <c r="AZ13" s="3">
        <v>88136</v>
      </c>
      <c r="BA13" s="7">
        <v>101832</v>
      </c>
      <c r="BB13" s="7"/>
      <c r="BC13" s="3">
        <v>119189</v>
      </c>
      <c r="BD13" s="3">
        <v>125185.24137931</v>
      </c>
      <c r="BE13" s="7">
        <v>127200.653061224</v>
      </c>
      <c r="BF13" s="113"/>
      <c r="BG13" s="3">
        <v>140598</v>
      </c>
      <c r="BH13" s="3">
        <v>141197.08510638299</v>
      </c>
      <c r="BI13" s="7">
        <v>144001.13333333301</v>
      </c>
      <c r="BJ13" s="113"/>
      <c r="BK13" s="3">
        <v>167060.70000000001</v>
      </c>
      <c r="BL13" s="3">
        <v>165016.551724138</v>
      </c>
      <c r="BM13" s="7">
        <v>170240.36585365899</v>
      </c>
      <c r="BO13" s="2">
        <f t="shared" si="38"/>
        <v>95040.284931506845</v>
      </c>
      <c r="BP13" s="2">
        <f t="shared" si="39"/>
        <v>114620.58126921977</v>
      </c>
      <c r="BQ13" s="2"/>
      <c r="BR13" s="2">
        <f t="shared" si="40"/>
        <v>129981.48219178081</v>
      </c>
      <c r="BS13" s="2">
        <f t="shared" si="41"/>
        <v>133256.965340355</v>
      </c>
      <c r="BT13" s="2">
        <f t="shared" si="42"/>
        <v>135669.93626688991</v>
      </c>
      <c r="BU13" s="2"/>
      <c r="BV13" s="2">
        <f t="shared" si="43"/>
        <v>153938.10082191782</v>
      </c>
      <c r="BW13" s="2">
        <f t="shared" si="44"/>
        <v>153204.70663423758</v>
      </c>
      <c r="BX13" s="2">
        <f t="shared" si="45"/>
        <v>157228.58205590831</v>
      </c>
      <c r="BZ13" s="16">
        <f t="shared" ref="BZ13:BZ76" si="75">BP13-BO13</f>
        <v>19580.29633771292</v>
      </c>
      <c r="CA13" s="16">
        <f t="shared" ref="CA13:CA76" si="76">BT13-BP13</f>
        <v>21049.354997670147</v>
      </c>
      <c r="CB13" s="16">
        <f t="shared" ref="CB13:CB76" si="77">BX13-BT13</f>
        <v>21558.645789018396</v>
      </c>
      <c r="CD13" s="5">
        <f t="shared" si="46"/>
        <v>0.20602101889555513</v>
      </c>
      <c r="CE13" s="5">
        <f t="shared" si="1"/>
        <v>0.18364376418777373</v>
      </c>
      <c r="CF13" s="5">
        <f t="shared" si="47"/>
        <v>0.15890510736739949</v>
      </c>
      <c r="CH13" s="11">
        <f t="shared" ref="CH13:CH76" si="78">BS13/$BR13-1</f>
        <v>2.5199613770686025E-2</v>
      </c>
      <c r="CI13" s="11">
        <f t="shared" ref="CI13:CI76" si="79">BT13/$BR13-1</f>
        <v>4.3763572927381089E-2</v>
      </c>
      <c r="CK13" s="11">
        <f t="shared" ref="CK13:CK76" si="80">BW13/$BV13-1</f>
        <v>-4.7642148614569502E-3</v>
      </c>
      <c r="CL13" s="11">
        <f t="shared" ref="CL13:CL76" si="81">BX13/$BV13-1</f>
        <v>2.1375352927064162E-2</v>
      </c>
      <c r="CN13" s="16">
        <f t="shared" si="49"/>
        <v>3275.4831485741888</v>
      </c>
      <c r="CO13" s="16">
        <f t="shared" si="50"/>
        <v>5688.4540751090972</v>
      </c>
      <c r="CP13" s="11"/>
      <c r="CQ13" s="16">
        <f t="shared" si="51"/>
        <v>-733.39418768024188</v>
      </c>
      <c r="CR13" s="16">
        <f t="shared" si="52"/>
        <v>3290.4812339904893</v>
      </c>
      <c r="CT13" s="106">
        <v>138157.57078344378</v>
      </c>
      <c r="CU13" s="104">
        <v>130587.72222222231</v>
      </c>
      <c r="CV13" s="104">
        <v>124007.0912866203</v>
      </c>
      <c r="CW13" s="104">
        <v>116133.148148148</v>
      </c>
      <c r="CX13" s="104">
        <v>108872.7024147152</v>
      </c>
      <c r="CY13" s="104">
        <v>103650.10526890529</v>
      </c>
      <c r="CZ13" s="104">
        <v>98685.021198156712</v>
      </c>
      <c r="DA13" s="104">
        <v>98820.946428571391</v>
      </c>
      <c r="DB13" s="104">
        <v>95586.238051209104</v>
      </c>
      <c r="DC13" s="104">
        <v>90899.334576652094</v>
      </c>
      <c r="DD13" s="104">
        <v>84863.258936355691</v>
      </c>
      <c r="DE13" s="104">
        <v>82460.509090909109</v>
      </c>
      <c r="DF13" s="104">
        <v>78676.438095238103</v>
      </c>
      <c r="DG13" s="104">
        <v>73921.291434036393</v>
      </c>
      <c r="DH13" s="104">
        <v>73450.0778690406</v>
      </c>
      <c r="DI13" s="104">
        <v>77005.384615384595</v>
      </c>
      <c r="DJ13" s="104">
        <v>76230.029441884311</v>
      </c>
      <c r="DK13" s="104">
        <v>73755.079301075195</v>
      </c>
      <c r="DL13" s="104">
        <v>70304.021212121093</v>
      </c>
      <c r="DM13" s="104">
        <v>65861.407407407401</v>
      </c>
      <c r="DN13" s="104">
        <v>61023.492063492093</v>
      </c>
      <c r="DO13" s="104">
        <v>57040.591666666594</v>
      </c>
      <c r="DP13" s="104">
        <v>51274.554710145007</v>
      </c>
      <c r="DR13" s="4">
        <f t="shared" si="53"/>
        <v>3344.5784411289605</v>
      </c>
      <c r="DS13" s="39">
        <v>2748.7451150629204</v>
      </c>
      <c r="DT13" s="39">
        <v>3594.4464815111</v>
      </c>
      <c r="DU13" s="39">
        <v>3850.008526003051</v>
      </c>
      <c r="DV13" s="39">
        <v>3697.0216438896505</v>
      </c>
      <c r="DW13" s="39">
        <v>2790.6425911966503</v>
      </c>
      <c r="DX13" s="39">
        <v>3133.8022470840001</v>
      </c>
      <c r="DY13" s="39">
        <v>3198.4364153443003</v>
      </c>
      <c r="DZ13" s="39">
        <v>3321.8690746282996</v>
      </c>
      <c r="EA13" s="39">
        <v>3126.1331302648805</v>
      </c>
      <c r="EB13" s="39">
        <v>2794.8279261971602</v>
      </c>
      <c r="EC13" s="39">
        <v>2345.9478952214995</v>
      </c>
      <c r="ED13" s="39">
        <v>2532.0809387905001</v>
      </c>
      <c r="EE13" s="39">
        <v>2146.0485585639003</v>
      </c>
      <c r="EF13" s="39">
        <v>1787.7317493940798</v>
      </c>
      <c r="EG13" s="39">
        <v>1736.9430169888001</v>
      </c>
      <c r="EH13" s="39">
        <v>1920.8400800620498</v>
      </c>
      <c r="EI13" s="39">
        <v>2311.3588884166802</v>
      </c>
      <c r="EJ13" s="39">
        <v>2525.0839829260799</v>
      </c>
      <c r="EK13" s="39">
        <v>2118.5981406361602</v>
      </c>
      <c r="EL13" s="39">
        <v>2040.3035458658997</v>
      </c>
      <c r="EM13" s="39">
        <v>1778.2282113855902</v>
      </c>
      <c r="EN13" s="39">
        <v>1681.6055134249798</v>
      </c>
      <c r="EP13" s="111">
        <v>45838</v>
      </c>
      <c r="EQ13" s="114">
        <f t="shared" ref="EQ13:EQ76" si="82">(DATE(2025,12,31)-EP13)/365</f>
        <v>0.50410958904109593</v>
      </c>
      <c r="ER13" s="114"/>
      <c r="ES13" s="4">
        <f t="shared" si="54"/>
        <v>88136</v>
      </c>
      <c r="ET13" s="4">
        <f t="shared" si="55"/>
        <v>101832</v>
      </c>
      <c r="EU13" s="4"/>
      <c r="EV13" s="4">
        <f t="shared" si="2"/>
        <v>119088.224489796</v>
      </c>
      <c r="EW13" s="4">
        <f t="shared" si="3"/>
        <v>128403.727272727</v>
      </c>
      <c r="EX13" s="4">
        <f t="shared" si="4"/>
        <v>128776.846153846</v>
      </c>
      <c r="EY13" s="4"/>
      <c r="EZ13" s="4">
        <f t="shared" si="5"/>
        <v>140470.25925925901</v>
      </c>
      <c r="FA13" s="4">
        <f t="shared" si="6"/>
        <v>141189.69565217401</v>
      </c>
      <c r="FB13" s="4">
        <f t="shared" si="7"/>
        <v>144016.84745762701</v>
      </c>
      <c r="FC13" s="4"/>
      <c r="FD13" s="4">
        <f t="shared" si="56"/>
        <v>166629.96551724098</v>
      </c>
      <c r="FE13" s="4">
        <f t="shared" si="57"/>
        <v>164861.67857142899</v>
      </c>
      <c r="FF13" s="4">
        <f t="shared" si="58"/>
        <v>170192.625</v>
      </c>
      <c r="FH13" s="16">
        <f t="shared" si="59"/>
        <v>95040.284931506845</v>
      </c>
      <c r="FI13" s="16">
        <f t="shared" si="8"/>
        <v>115415.15532139086</v>
      </c>
      <c r="FJ13" s="16"/>
      <c r="FK13" s="16">
        <f t="shared" si="60"/>
        <v>129867.11325029243</v>
      </c>
      <c r="FL13" s="16">
        <f t="shared" si="61"/>
        <v>134849.2565379825</v>
      </c>
      <c r="FM13" s="16">
        <f t="shared" si="62"/>
        <v>136459.47694808082</v>
      </c>
      <c r="FN13" s="16"/>
      <c r="FO13" s="16">
        <f t="shared" si="63"/>
        <v>153657.61803040607</v>
      </c>
      <c r="FP13" s="16">
        <f t="shared" si="64"/>
        <v>153122.96923338747</v>
      </c>
      <c r="FQ13" s="16">
        <f t="shared" si="65"/>
        <v>157212.3079173438</v>
      </c>
      <c r="FS13" s="4">
        <f t="shared" si="10"/>
        <v>88136</v>
      </c>
      <c r="FT13" s="4">
        <f t="shared" si="11"/>
        <v>101832</v>
      </c>
      <c r="FU13" s="4"/>
      <c r="FV13" s="4">
        <f t="shared" si="12"/>
        <v>119189</v>
      </c>
      <c r="FW13" s="4">
        <f t="shared" si="13"/>
        <v>125185.24137931</v>
      </c>
      <c r="FX13" s="4">
        <f t="shared" si="14"/>
        <v>127200.653061224</v>
      </c>
      <c r="FY13" s="4"/>
      <c r="FZ13" s="4">
        <f t="shared" si="15"/>
        <v>140598</v>
      </c>
      <c r="GA13" s="4">
        <f t="shared" si="16"/>
        <v>141197.08510638299</v>
      </c>
      <c r="GB13" s="4">
        <f t="shared" si="17"/>
        <v>144001.13333333301</v>
      </c>
      <c r="GC13" s="4"/>
      <c r="GD13" s="4">
        <f t="shared" si="18"/>
        <v>167060.70000000001</v>
      </c>
      <c r="GE13" s="4">
        <f t="shared" si="19"/>
        <v>165016.551724138</v>
      </c>
      <c r="GF13" s="4">
        <f t="shared" si="20"/>
        <v>170240.36585365899</v>
      </c>
      <c r="GH13" s="16">
        <f t="shared" si="66"/>
        <v>95040.284931506845</v>
      </c>
      <c r="GI13" s="16">
        <f t="shared" si="21"/>
        <v>114620.58126921977</v>
      </c>
      <c r="GJ13" s="16"/>
      <c r="GK13" s="16">
        <f t="shared" si="67"/>
        <v>129981.48219178081</v>
      </c>
      <c r="GL13" s="16">
        <f t="shared" si="68"/>
        <v>133256.965340355</v>
      </c>
      <c r="GM13" s="16">
        <f t="shared" si="69"/>
        <v>135669.93626688991</v>
      </c>
      <c r="GN13" s="16"/>
      <c r="GO13" s="16">
        <f t="shared" si="22"/>
        <v>153938.10082191782</v>
      </c>
      <c r="GP13" s="16">
        <f t="shared" si="23"/>
        <v>153204.70663423758</v>
      </c>
      <c r="GQ13" s="16">
        <f t="shared" si="70"/>
        <v>157228.58205590831</v>
      </c>
    </row>
    <row r="14" spans="2:199" x14ac:dyDescent="0.25">
      <c r="B14" s="28" t="s">
        <v>7</v>
      </c>
      <c r="C14" s="28" t="s">
        <v>946</v>
      </c>
      <c r="D14" s="23" t="str">
        <f>IFERROR(IF(MATCH($B14,Compounders!$A:$A,0),"yes"),"")</f>
        <v>yes</v>
      </c>
      <c r="F14" s="66" t="s">
        <v>544</v>
      </c>
      <c r="G14" s="66"/>
      <c r="H14" s="66"/>
      <c r="I14" s="66"/>
      <c r="J14" s="121" t="str">
        <f t="shared" si="24"/>
        <v/>
      </c>
      <c r="K14" s="70">
        <f t="shared" si="71"/>
        <v>2</v>
      </c>
      <c r="L14" s="70">
        <f t="shared" si="72"/>
        <v>1</v>
      </c>
      <c r="M14" s="70">
        <f t="shared" si="73"/>
        <v>0</v>
      </c>
      <c r="N14" s="70">
        <f t="shared" si="74"/>
        <v>0</v>
      </c>
      <c r="O14" s="66"/>
      <c r="P14" s="83"/>
      <c r="Q14" s="70">
        <f t="shared" si="25"/>
        <v>1</v>
      </c>
      <c r="R14" s="70">
        <f t="shared" si="26"/>
        <v>0</v>
      </c>
      <c r="S14" s="70">
        <f t="shared" si="27"/>
        <v>0</v>
      </c>
      <c r="T14" s="70">
        <f t="shared" si="28"/>
        <v>0</v>
      </c>
      <c r="U14" s="70">
        <f t="shared" si="29"/>
        <v>0</v>
      </c>
      <c r="V14" s="70">
        <f t="shared" si="30"/>
        <v>0</v>
      </c>
      <c r="W14" s="70">
        <f t="shared" si="31"/>
        <v>0</v>
      </c>
      <c r="X14" s="70">
        <f t="shared" si="32"/>
        <v>0</v>
      </c>
      <c r="Y14" s="70">
        <f t="shared" si="33"/>
        <v>0</v>
      </c>
      <c r="AA14" s="39">
        <v>2467.51565965902</v>
      </c>
      <c r="AB14" s="39">
        <v>2235.7619695948997</v>
      </c>
      <c r="AC14" s="40">
        <v>2911.3040977590399</v>
      </c>
      <c r="AE14" s="4">
        <f t="shared" si="34"/>
        <v>443.7884381000199</v>
      </c>
      <c r="AF14" s="4">
        <f t="shared" si="35"/>
        <v>675.54212816414019</v>
      </c>
      <c r="AH14" s="11">
        <f t="shared" si="36"/>
        <v>0.1798523289458458</v>
      </c>
      <c r="AI14" s="11">
        <f t="shared" si="37"/>
        <v>0.30215297395301088</v>
      </c>
      <c r="AK14" s="3">
        <v>59248</v>
      </c>
      <c r="AL14" s="7">
        <v>77670</v>
      </c>
      <c r="AM14" s="7"/>
      <c r="AN14" s="3">
        <v>86268.183333333291</v>
      </c>
      <c r="AO14" s="3">
        <v>84031.142857142899</v>
      </c>
      <c r="AP14" s="7">
        <v>95575</v>
      </c>
      <c r="AQ14" s="113"/>
      <c r="AR14" s="3">
        <v>106375.83333333299</v>
      </c>
      <c r="AS14" s="3">
        <v>102734.696428571</v>
      </c>
      <c r="AT14" s="7">
        <v>109348</v>
      </c>
      <c r="AU14" s="7"/>
      <c r="AV14" s="3">
        <v>127335.65</v>
      </c>
      <c r="AW14" s="3">
        <v>125690.161290323</v>
      </c>
      <c r="AX14" s="7">
        <v>138157.54838709699</v>
      </c>
      <c r="AY14" s="113"/>
      <c r="AZ14" s="3">
        <v>76636.69</v>
      </c>
      <c r="BA14" s="7">
        <v>93972.3</v>
      </c>
      <c r="BB14" s="7"/>
      <c r="BC14" s="3">
        <v>106189.647058824</v>
      </c>
      <c r="BD14" s="3">
        <v>103190.26666666701</v>
      </c>
      <c r="BE14" s="7">
        <v>113552.285714286</v>
      </c>
      <c r="BF14" s="113"/>
      <c r="BG14" s="3">
        <v>133870.79999999999</v>
      </c>
      <c r="BH14" s="3">
        <v>123224.066666667</v>
      </c>
      <c r="BI14" s="7">
        <v>127455.785714286</v>
      </c>
      <c r="BJ14" s="113"/>
      <c r="BK14" s="3">
        <v>152436</v>
      </c>
      <c r="BL14" s="3">
        <v>148298.272727273</v>
      </c>
      <c r="BM14" s="7">
        <v>158947.4</v>
      </c>
      <c r="BO14" s="2">
        <f t="shared" si="38"/>
        <v>76636.69</v>
      </c>
      <c r="BP14" s="2">
        <f t="shared" si="39"/>
        <v>93972.3</v>
      </c>
      <c r="BQ14" s="2"/>
      <c r="BR14" s="2">
        <f t="shared" si="40"/>
        <v>106189.647058824</v>
      </c>
      <c r="BS14" s="2">
        <f t="shared" si="41"/>
        <v>103190.26666666701</v>
      </c>
      <c r="BT14" s="2">
        <f t="shared" si="42"/>
        <v>113552.285714286</v>
      </c>
      <c r="BU14" s="2"/>
      <c r="BV14" s="2">
        <f t="shared" si="43"/>
        <v>133870.79999999999</v>
      </c>
      <c r="BW14" s="2">
        <f t="shared" si="44"/>
        <v>123224.066666667</v>
      </c>
      <c r="BX14" s="2">
        <f t="shared" si="45"/>
        <v>127455.785714286</v>
      </c>
      <c r="BZ14" s="16">
        <f t="shared" si="75"/>
        <v>17335.61</v>
      </c>
      <c r="CA14" s="16">
        <f t="shared" si="76"/>
        <v>19579.985714285998</v>
      </c>
      <c r="CB14" s="16">
        <f t="shared" si="77"/>
        <v>13903.5</v>
      </c>
      <c r="CD14" s="5">
        <f t="shared" si="46"/>
        <v>0.22620509836737468</v>
      </c>
      <c r="CE14" s="5">
        <f t="shared" si="1"/>
        <v>0.20835911980749633</v>
      </c>
      <c r="CF14" s="5">
        <f t="shared" si="47"/>
        <v>0.12244139263724918</v>
      </c>
      <c r="CH14" s="11">
        <f t="shared" si="78"/>
        <v>-2.8245506744131843E-2</v>
      </c>
      <c r="CI14" s="11">
        <f t="shared" si="79"/>
        <v>6.9334806729166809E-2</v>
      </c>
      <c r="CK14" s="11">
        <f t="shared" si="80"/>
        <v>-7.9529914912983224E-2</v>
      </c>
      <c r="CL14" s="11">
        <f t="shared" si="81"/>
        <v>-4.7919443864636535E-2</v>
      </c>
      <c r="CN14" s="16">
        <f t="shared" si="49"/>
        <v>-2999.3803921569925</v>
      </c>
      <c r="CO14" s="16">
        <f t="shared" si="50"/>
        <v>7362.6386554619967</v>
      </c>
      <c r="CP14" s="11"/>
      <c r="CQ14" s="16">
        <f t="shared" si="51"/>
        <v>-10646.733333332988</v>
      </c>
      <c r="CR14" s="16">
        <f t="shared" si="52"/>
        <v>-6415.0142857139872</v>
      </c>
      <c r="CT14" s="106">
        <v>107975.0357142858</v>
      </c>
      <c r="CU14" s="104">
        <v>103190.26666666701</v>
      </c>
      <c r="CV14" s="104">
        <v>103574.5333333333</v>
      </c>
      <c r="CW14" s="104">
        <v>94350.324999999997</v>
      </c>
      <c r="CX14" s="104">
        <v>88807.312454212399</v>
      </c>
      <c r="CY14" s="104">
        <v>85390.421052631602</v>
      </c>
      <c r="CZ14" s="104">
        <v>81145.326923076907</v>
      </c>
      <c r="DA14" s="104">
        <v>74743.466865079303</v>
      </c>
      <c r="DB14" s="104">
        <v>64273.933566433501</v>
      </c>
      <c r="DC14" s="104">
        <v>51539.4</v>
      </c>
      <c r="DD14" s="104">
        <v>51479.619047619002</v>
      </c>
      <c r="DE14" s="104">
        <v>33734.008333333295</v>
      </c>
      <c r="DF14" s="104">
        <v>33601.67756410256</v>
      </c>
      <c r="DG14" s="104">
        <v>30073.944444444402</v>
      </c>
      <c r="DH14" s="104">
        <v>30636.000736106002</v>
      </c>
      <c r="DI14" s="104">
        <v>29539.57777777778</v>
      </c>
      <c r="DJ14" s="104">
        <v>32961.042307692311</v>
      </c>
      <c r="DK14" s="104">
        <v>33544.066666666702</v>
      </c>
      <c r="DL14" s="104">
        <v>32685.140151515152</v>
      </c>
      <c r="DM14" s="104">
        <v>38664.790909090909</v>
      </c>
      <c r="DN14" s="104">
        <v>37878.375</v>
      </c>
      <c r="DO14" s="104">
        <v>34492.400000000001</v>
      </c>
      <c r="DP14" s="104">
        <v>28246.539682539682</v>
      </c>
      <c r="DR14" s="4">
        <f t="shared" si="53"/>
        <v>2911.3040977590399</v>
      </c>
      <c r="DS14" s="39">
        <v>2235.7619695948997</v>
      </c>
      <c r="DT14" s="39">
        <v>2467.51565965902</v>
      </c>
      <c r="DU14" s="39">
        <v>2341.6947491382903</v>
      </c>
      <c r="DV14" s="39">
        <v>2329.12155457173</v>
      </c>
      <c r="DW14" s="39">
        <v>2016.3239865115197</v>
      </c>
      <c r="DX14" s="39">
        <v>2306.8882650451201</v>
      </c>
      <c r="DY14" s="39">
        <v>1955.6389769367302</v>
      </c>
      <c r="DZ14" s="39">
        <v>2011.0807479487503</v>
      </c>
      <c r="EA14" s="39">
        <v>1873.6758372705801</v>
      </c>
      <c r="EB14" s="39">
        <v>1570.1526072368401</v>
      </c>
      <c r="EC14" s="39">
        <v>1311.59248118752</v>
      </c>
      <c r="ED14" s="39">
        <v>1337.5397067676802</v>
      </c>
      <c r="EE14" s="39">
        <v>1058.4394603005301</v>
      </c>
      <c r="EF14" s="39">
        <v>856.93895078399999</v>
      </c>
      <c r="EG14" s="39">
        <v>1151.193694434</v>
      </c>
      <c r="EH14" s="39">
        <v>1080.6240457402</v>
      </c>
      <c r="EI14" s="39">
        <v>1658.8073343794997</v>
      </c>
      <c r="EJ14" s="39">
        <v>1691.0025952708004</v>
      </c>
      <c r="EK14" s="39">
        <v>1663.6773658208001</v>
      </c>
      <c r="EL14" s="39">
        <v>1734.9543436377598</v>
      </c>
      <c r="EM14" s="39">
        <v>1558.0696000214402</v>
      </c>
      <c r="EN14" s="39">
        <v>1634.1684804481899</v>
      </c>
      <c r="EP14" s="111">
        <v>46022</v>
      </c>
      <c r="EQ14" s="114">
        <f t="shared" si="82"/>
        <v>0</v>
      </c>
      <c r="ER14" s="114"/>
      <c r="ES14" s="4">
        <f t="shared" si="54"/>
        <v>59248</v>
      </c>
      <c r="ET14" s="4">
        <f t="shared" si="55"/>
        <v>77670</v>
      </c>
      <c r="EU14" s="4"/>
      <c r="EV14" s="4">
        <f t="shared" si="2"/>
        <v>86268.183333333291</v>
      </c>
      <c r="EW14" s="4">
        <f t="shared" si="3"/>
        <v>84031.142857142899</v>
      </c>
      <c r="EX14" s="4">
        <f t="shared" si="4"/>
        <v>95575</v>
      </c>
      <c r="EY14" s="4"/>
      <c r="EZ14" s="4">
        <f t="shared" si="5"/>
        <v>106375.83333333299</v>
      </c>
      <c r="FA14" s="4">
        <f t="shared" si="6"/>
        <v>102734.696428571</v>
      </c>
      <c r="FB14" s="4">
        <f t="shared" si="7"/>
        <v>109348</v>
      </c>
      <c r="FC14" s="4"/>
      <c r="FD14" s="4">
        <f t="shared" si="56"/>
        <v>127335.65</v>
      </c>
      <c r="FE14" s="4">
        <f t="shared" si="57"/>
        <v>125690.161290323</v>
      </c>
      <c r="FF14" s="4">
        <f t="shared" si="58"/>
        <v>138157.54838709699</v>
      </c>
      <c r="FH14" s="16">
        <f t="shared" si="59"/>
        <v>59248</v>
      </c>
      <c r="FI14" s="16">
        <f t="shared" si="8"/>
        <v>77670</v>
      </c>
      <c r="FJ14" s="16"/>
      <c r="FK14" s="16">
        <f t="shared" si="60"/>
        <v>86268.183333333291</v>
      </c>
      <c r="FL14" s="16">
        <f t="shared" si="61"/>
        <v>84031.142857142899</v>
      </c>
      <c r="FM14" s="16">
        <f t="shared" si="62"/>
        <v>95575</v>
      </c>
      <c r="FN14" s="16"/>
      <c r="FO14" s="16">
        <f t="shared" si="63"/>
        <v>106375.83333333299</v>
      </c>
      <c r="FP14" s="16">
        <f t="shared" si="64"/>
        <v>102734.696428571</v>
      </c>
      <c r="FQ14" s="16">
        <f t="shared" si="65"/>
        <v>109348</v>
      </c>
      <c r="FS14" s="4">
        <f t="shared" si="10"/>
        <v>76636.69</v>
      </c>
      <c r="FT14" s="4">
        <f t="shared" si="11"/>
        <v>93972.3</v>
      </c>
      <c r="FU14" s="4"/>
      <c r="FV14" s="4">
        <f t="shared" si="12"/>
        <v>106189.647058824</v>
      </c>
      <c r="FW14" s="4">
        <f t="shared" si="13"/>
        <v>103190.26666666701</v>
      </c>
      <c r="FX14" s="4">
        <f t="shared" si="14"/>
        <v>113552.285714286</v>
      </c>
      <c r="FY14" s="4"/>
      <c r="FZ14" s="4">
        <f t="shared" si="15"/>
        <v>133870.79999999999</v>
      </c>
      <c r="GA14" s="4">
        <f t="shared" si="16"/>
        <v>123224.066666667</v>
      </c>
      <c r="GB14" s="4">
        <f t="shared" si="17"/>
        <v>127455.785714286</v>
      </c>
      <c r="GC14" s="4"/>
      <c r="GD14" s="4">
        <f t="shared" si="18"/>
        <v>152436</v>
      </c>
      <c r="GE14" s="4">
        <f t="shared" si="19"/>
        <v>148298.272727273</v>
      </c>
      <c r="GF14" s="4">
        <f t="shared" si="20"/>
        <v>158947.4</v>
      </c>
      <c r="GH14" s="16">
        <f t="shared" si="66"/>
        <v>76636.69</v>
      </c>
      <c r="GI14" s="16">
        <f t="shared" si="21"/>
        <v>93972.3</v>
      </c>
      <c r="GJ14" s="16"/>
      <c r="GK14" s="16">
        <f t="shared" si="67"/>
        <v>106189.647058824</v>
      </c>
      <c r="GL14" s="16">
        <f t="shared" si="68"/>
        <v>103190.26666666701</v>
      </c>
      <c r="GM14" s="16">
        <f t="shared" si="69"/>
        <v>113552.285714286</v>
      </c>
      <c r="GN14" s="16"/>
      <c r="GO14" s="16">
        <f t="shared" si="22"/>
        <v>133870.79999999999</v>
      </c>
      <c r="GP14" s="16">
        <f t="shared" si="23"/>
        <v>123224.066666667</v>
      </c>
      <c r="GQ14" s="16">
        <f t="shared" si="70"/>
        <v>127455.785714286</v>
      </c>
    </row>
    <row r="15" spans="2:199" ht="14.45" customHeight="1" x14ac:dyDescent="0.25">
      <c r="B15" s="28" t="s">
        <v>8</v>
      </c>
      <c r="C15" s="28" t="s">
        <v>559</v>
      </c>
      <c r="D15" s="23" t="str">
        <f>IFERROR(IF(MATCH($B15,Compounders!$A:$A,0),"yes"),"")</f>
        <v>yes</v>
      </c>
      <c r="F15" s="66" t="s">
        <v>544</v>
      </c>
      <c r="G15" s="66"/>
      <c r="H15" s="66"/>
      <c r="I15" s="66"/>
      <c r="J15" s="121" t="str">
        <f t="shared" si="24"/>
        <v/>
      </c>
      <c r="K15" s="70">
        <f t="shared" si="71"/>
        <v>3</v>
      </c>
      <c r="L15" s="70">
        <f t="shared" si="72"/>
        <v>1</v>
      </c>
      <c r="M15" s="70">
        <f t="shared" si="73"/>
        <v>0</v>
      </c>
      <c r="N15" s="70">
        <f t="shared" si="74"/>
        <v>0</v>
      </c>
      <c r="O15" s="66"/>
      <c r="P15" s="83"/>
      <c r="Q15" s="70">
        <f t="shared" si="25"/>
        <v>1</v>
      </c>
      <c r="R15" s="70">
        <f t="shared" si="26"/>
        <v>0</v>
      </c>
      <c r="S15" s="70">
        <f t="shared" si="27"/>
        <v>0</v>
      </c>
      <c r="T15" s="70">
        <f t="shared" si="28"/>
        <v>0</v>
      </c>
      <c r="U15" s="70">
        <f t="shared" si="29"/>
        <v>0</v>
      </c>
      <c r="V15" s="70">
        <f t="shared" si="30"/>
        <v>0</v>
      </c>
      <c r="W15" s="70">
        <f t="shared" si="31"/>
        <v>0</v>
      </c>
      <c r="X15" s="70">
        <f t="shared" si="32"/>
        <v>0</v>
      </c>
      <c r="Y15" s="70">
        <f t="shared" si="33"/>
        <v>0</v>
      </c>
      <c r="AA15" s="39">
        <v>3781.6334000000006</v>
      </c>
      <c r="AB15" s="39">
        <v>3474.5137700000005</v>
      </c>
      <c r="AC15" s="40">
        <v>4585.2321000000002</v>
      </c>
      <c r="AE15" s="4">
        <f t="shared" si="34"/>
        <v>803.59869999999955</v>
      </c>
      <c r="AF15" s="4">
        <f t="shared" si="35"/>
        <v>1110.7183299999997</v>
      </c>
      <c r="AH15" s="11">
        <f t="shared" si="36"/>
        <v>0.21250042375868561</v>
      </c>
      <c r="AI15" s="11">
        <f t="shared" si="37"/>
        <v>0.31967590388913592</v>
      </c>
      <c r="AK15" s="3">
        <v>100118</v>
      </c>
      <c r="AL15" s="7">
        <v>132170</v>
      </c>
      <c r="AM15" s="7"/>
      <c r="AN15" s="3">
        <v>134313.87037036999</v>
      </c>
      <c r="AO15" s="3">
        <v>140944.12962963001</v>
      </c>
      <c r="AP15" s="7">
        <v>174690.25</v>
      </c>
      <c r="AQ15" s="113"/>
      <c r="AR15" s="3">
        <v>156264.17073170701</v>
      </c>
      <c r="AS15" s="3">
        <v>163481.45652173902</v>
      </c>
      <c r="AT15" s="7">
        <v>180500.41176470599</v>
      </c>
      <c r="AU15" s="7"/>
      <c r="AV15" s="3">
        <v>165369.8125</v>
      </c>
      <c r="AW15" s="3">
        <v>188231.75</v>
      </c>
      <c r="AX15" s="7">
        <v>213237.58064516101</v>
      </c>
      <c r="AY15" s="113"/>
      <c r="AZ15" s="3">
        <v>122903</v>
      </c>
      <c r="BA15" s="7">
        <v>157123</v>
      </c>
      <c r="BB15" s="7"/>
      <c r="BC15" s="3">
        <v>140407.25714285701</v>
      </c>
      <c r="BD15" s="3">
        <v>148404.615384615</v>
      </c>
      <c r="BE15" s="7">
        <v>176123.75862069</v>
      </c>
      <c r="BF15" s="113"/>
      <c r="BG15" s="3">
        <v>166577.444444444</v>
      </c>
      <c r="BH15" s="3">
        <v>169467.21875</v>
      </c>
      <c r="BI15" s="7">
        <v>182331.384615385</v>
      </c>
      <c r="BJ15" s="113"/>
      <c r="BK15" s="3">
        <v>178076.42857142899</v>
      </c>
      <c r="BL15" s="3">
        <v>195729</v>
      </c>
      <c r="BM15" s="7">
        <v>216381.8125</v>
      </c>
      <c r="BO15" s="2">
        <f t="shared" si="38"/>
        <v>122903</v>
      </c>
      <c r="BP15" s="2">
        <f t="shared" si="39"/>
        <v>157123</v>
      </c>
      <c r="BQ15" s="2"/>
      <c r="BR15" s="2">
        <f t="shared" si="40"/>
        <v>140407.25714285701</v>
      </c>
      <c r="BS15" s="2">
        <f t="shared" si="41"/>
        <v>148404.615384615</v>
      </c>
      <c r="BT15" s="2">
        <f t="shared" si="42"/>
        <v>176123.75862069</v>
      </c>
      <c r="BU15" s="2"/>
      <c r="BV15" s="2">
        <f t="shared" si="43"/>
        <v>166577.444444444</v>
      </c>
      <c r="BW15" s="2">
        <f t="shared" si="44"/>
        <v>169467.21875</v>
      </c>
      <c r="BX15" s="2">
        <f t="shared" si="45"/>
        <v>182331.384615385</v>
      </c>
      <c r="BZ15" s="16">
        <f t="shared" si="75"/>
        <v>34220</v>
      </c>
      <c r="CA15" s="16">
        <f t="shared" si="76"/>
        <v>19000.758620690001</v>
      </c>
      <c r="CB15" s="16">
        <f t="shared" si="77"/>
        <v>6207.6259946950013</v>
      </c>
      <c r="CD15" s="5">
        <f t="shared" si="46"/>
        <v>0.27843095774716642</v>
      </c>
      <c r="CE15" s="5">
        <f t="shared" si="1"/>
        <v>0.12092919954869763</v>
      </c>
      <c r="CF15" s="5">
        <f t="shared" si="47"/>
        <v>3.5245818300210674E-2</v>
      </c>
      <c r="CH15" s="11">
        <f t="shared" si="78"/>
        <v>5.6958296917808848E-2</v>
      </c>
      <c r="CI15" s="11">
        <f t="shared" si="79"/>
        <v>0.25437788761512037</v>
      </c>
      <c r="CK15" s="11">
        <f t="shared" si="80"/>
        <v>1.734793276000679E-2</v>
      </c>
      <c r="CL15" s="11">
        <f t="shared" si="81"/>
        <v>9.4574269784737597E-2</v>
      </c>
      <c r="CN15" s="16">
        <f t="shared" si="49"/>
        <v>7997.3582417579892</v>
      </c>
      <c r="CO15" s="16">
        <f t="shared" si="50"/>
        <v>35716.501477832993</v>
      </c>
      <c r="CP15" s="11"/>
      <c r="CQ15" s="16">
        <f t="shared" si="51"/>
        <v>2889.7743055559986</v>
      </c>
      <c r="CR15" s="16">
        <f t="shared" si="52"/>
        <v>15753.940170941001</v>
      </c>
      <c r="CT15" s="106">
        <v>159738.17575757569</v>
      </c>
      <c r="CU15" s="104">
        <v>148404.615384615</v>
      </c>
      <c r="CV15" s="104">
        <v>134524.2782051281</v>
      </c>
      <c r="CW15" s="104">
        <v>135612.45833333328</v>
      </c>
      <c r="CX15" s="104">
        <v>127953.875</v>
      </c>
      <c r="CY15" s="104">
        <v>113094.215686275</v>
      </c>
      <c r="CZ15" s="104">
        <v>112104.1087533156</v>
      </c>
      <c r="DA15" s="104">
        <v>106537.99041889478</v>
      </c>
      <c r="DB15" s="104">
        <v>100912.32930862239</v>
      </c>
      <c r="DC15" s="104">
        <v>88458.513513513506</v>
      </c>
      <c r="DD15" s="104">
        <v>86185.605025005993</v>
      </c>
      <c r="DE15" s="104">
        <v>87765.619526442999</v>
      </c>
      <c r="DF15" s="104">
        <v>77350.356053429292</v>
      </c>
      <c r="DG15" s="104">
        <v>73546.135135135104</v>
      </c>
      <c r="DH15" s="104">
        <v>76218.174120082709</v>
      </c>
      <c r="DI15" s="104">
        <v>76973.699745331105</v>
      </c>
      <c r="DJ15" s="104">
        <v>85616.051646903798</v>
      </c>
      <c r="DK15" s="104">
        <v>81188.194444444394</v>
      </c>
      <c r="DL15" s="104">
        <v>80842.916666666701</v>
      </c>
      <c r="DM15" s="104">
        <v>82743.714285714203</v>
      </c>
      <c r="DN15" s="104">
        <v>65481.369082125602</v>
      </c>
      <c r="DO15" s="104">
        <v>54600.3</v>
      </c>
      <c r="DP15" s="104">
        <v>46104.5</v>
      </c>
      <c r="DR15" s="4">
        <f t="shared" si="53"/>
        <v>4585.2321000000002</v>
      </c>
      <c r="DS15" s="39">
        <v>3474.5137700000005</v>
      </c>
      <c r="DT15" s="39">
        <v>3781.6334000000006</v>
      </c>
      <c r="DU15" s="39">
        <v>2942.6854749999993</v>
      </c>
      <c r="DV15" s="39">
        <v>2145.37997</v>
      </c>
      <c r="DW15" s="39">
        <v>1894.4855299999997</v>
      </c>
      <c r="DX15" s="39">
        <v>2324.0225399999999</v>
      </c>
      <c r="DY15" s="39">
        <v>2049.6776199999999</v>
      </c>
      <c r="DZ15" s="39">
        <v>2258.693835</v>
      </c>
      <c r="EA15" s="39">
        <v>1884.6330049999999</v>
      </c>
      <c r="EB15" s="39">
        <v>1756.0002999999999</v>
      </c>
      <c r="EC15" s="39">
        <v>1656.1898550000001</v>
      </c>
      <c r="ED15" s="39">
        <v>1527.8509500000002</v>
      </c>
      <c r="EE15" s="39">
        <v>1330.200675</v>
      </c>
      <c r="EF15" s="39">
        <v>1145.2248900000002</v>
      </c>
      <c r="EG15" s="39">
        <v>1250.96135</v>
      </c>
      <c r="EH15" s="39">
        <v>1437.7906483428599</v>
      </c>
      <c r="EI15" s="39">
        <v>1842.3260649780698</v>
      </c>
      <c r="EJ15" s="39">
        <v>1921.7766473121601</v>
      </c>
      <c r="EK15" s="39">
        <v>1779.7672027994399</v>
      </c>
      <c r="EL15" s="39">
        <v>1658.7587947012198</v>
      </c>
      <c r="EM15" s="39">
        <v>1392.5617750468798</v>
      </c>
      <c r="EN15" s="39">
        <v>1185.2635944891799</v>
      </c>
      <c r="EP15" s="111">
        <v>46022</v>
      </c>
      <c r="EQ15" s="114">
        <f t="shared" si="82"/>
        <v>0</v>
      </c>
      <c r="ER15" s="114"/>
      <c r="ES15" s="4">
        <f t="shared" si="54"/>
        <v>100118</v>
      </c>
      <c r="ET15" s="4">
        <f t="shared" si="55"/>
        <v>132170</v>
      </c>
      <c r="EU15" s="4"/>
      <c r="EV15" s="4">
        <f t="shared" si="2"/>
        <v>134313.87037036999</v>
      </c>
      <c r="EW15" s="4">
        <f t="shared" si="3"/>
        <v>140944.12962963001</v>
      </c>
      <c r="EX15" s="4">
        <f t="shared" si="4"/>
        <v>174690.25</v>
      </c>
      <c r="EY15" s="4"/>
      <c r="EZ15" s="4">
        <f t="shared" si="5"/>
        <v>156264.17073170701</v>
      </c>
      <c r="FA15" s="4">
        <f t="shared" si="6"/>
        <v>163481.45652173902</v>
      </c>
      <c r="FB15" s="4">
        <f t="shared" si="7"/>
        <v>180500.41176470599</v>
      </c>
      <c r="FC15" s="4"/>
      <c r="FD15" s="4">
        <f t="shared" si="56"/>
        <v>165369.8125</v>
      </c>
      <c r="FE15" s="4">
        <f t="shared" si="57"/>
        <v>188231.75</v>
      </c>
      <c r="FF15" s="4">
        <f t="shared" si="58"/>
        <v>213237.58064516101</v>
      </c>
      <c r="FH15" s="16">
        <f t="shared" si="59"/>
        <v>100118</v>
      </c>
      <c r="FI15" s="16">
        <f t="shared" si="8"/>
        <v>132170</v>
      </c>
      <c r="FJ15" s="16"/>
      <c r="FK15" s="16">
        <f t="shared" si="60"/>
        <v>134313.87037036999</v>
      </c>
      <c r="FL15" s="16">
        <f t="shared" si="61"/>
        <v>140944.12962963001</v>
      </c>
      <c r="FM15" s="16">
        <f t="shared" si="62"/>
        <v>174690.25</v>
      </c>
      <c r="FN15" s="16"/>
      <c r="FO15" s="16">
        <f t="shared" si="63"/>
        <v>156264.17073170701</v>
      </c>
      <c r="FP15" s="16">
        <f t="shared" si="64"/>
        <v>163481.45652173902</v>
      </c>
      <c r="FQ15" s="16">
        <f t="shared" si="65"/>
        <v>180500.41176470599</v>
      </c>
      <c r="FS15" s="4">
        <f t="shared" si="10"/>
        <v>122903</v>
      </c>
      <c r="FT15" s="4">
        <f t="shared" si="11"/>
        <v>157123</v>
      </c>
      <c r="FU15" s="4"/>
      <c r="FV15" s="4">
        <f t="shared" si="12"/>
        <v>140407.25714285701</v>
      </c>
      <c r="FW15" s="4">
        <f t="shared" si="13"/>
        <v>148404.615384615</v>
      </c>
      <c r="FX15" s="4">
        <f t="shared" si="14"/>
        <v>176123.75862069</v>
      </c>
      <c r="FY15" s="4"/>
      <c r="FZ15" s="4">
        <f t="shared" si="15"/>
        <v>166577.444444444</v>
      </c>
      <c r="GA15" s="4">
        <f t="shared" si="16"/>
        <v>169467.21875</v>
      </c>
      <c r="GB15" s="4">
        <f t="shared" si="17"/>
        <v>182331.384615385</v>
      </c>
      <c r="GC15" s="4"/>
      <c r="GD15" s="4">
        <f t="shared" si="18"/>
        <v>178076.42857142899</v>
      </c>
      <c r="GE15" s="4">
        <f t="shared" si="19"/>
        <v>195729</v>
      </c>
      <c r="GF15" s="4">
        <f t="shared" si="20"/>
        <v>216381.8125</v>
      </c>
      <c r="GH15" s="16">
        <f t="shared" si="66"/>
        <v>122903</v>
      </c>
      <c r="GI15" s="16">
        <f t="shared" si="21"/>
        <v>157123</v>
      </c>
      <c r="GJ15" s="16"/>
      <c r="GK15" s="16">
        <f t="shared" si="67"/>
        <v>140407.25714285701</v>
      </c>
      <c r="GL15" s="16">
        <f t="shared" si="68"/>
        <v>148404.615384615</v>
      </c>
      <c r="GM15" s="16">
        <f t="shared" si="69"/>
        <v>176123.75862069</v>
      </c>
      <c r="GN15" s="16"/>
      <c r="GO15" s="16">
        <f t="shared" si="22"/>
        <v>166577.444444444</v>
      </c>
      <c r="GP15" s="16">
        <f t="shared" si="23"/>
        <v>169467.21875</v>
      </c>
      <c r="GQ15" s="16">
        <f t="shared" si="70"/>
        <v>182331.384615385</v>
      </c>
    </row>
    <row r="16" spans="2:199" ht="14.45" customHeight="1" x14ac:dyDescent="0.25">
      <c r="B16" s="28" t="s">
        <v>10</v>
      </c>
      <c r="C16" s="28" t="s">
        <v>560</v>
      </c>
      <c r="D16" s="23" t="str">
        <f>IFERROR(IF(MATCH($B16,Compounders!$A:$A,0),"yes"),"")</f>
        <v>yes</v>
      </c>
      <c r="F16" s="66"/>
      <c r="G16" s="66" t="s">
        <v>544</v>
      </c>
      <c r="H16" s="66"/>
      <c r="I16" s="66"/>
      <c r="J16" s="121" t="str">
        <f t="shared" si="24"/>
        <v/>
      </c>
      <c r="K16" s="70">
        <f t="shared" si="71"/>
        <v>3</v>
      </c>
      <c r="L16" s="70">
        <f t="shared" si="72"/>
        <v>2</v>
      </c>
      <c r="M16" s="70">
        <f t="shared" si="73"/>
        <v>0</v>
      </c>
      <c r="N16" s="70">
        <f t="shared" si="74"/>
        <v>0</v>
      </c>
      <c r="O16" s="66"/>
      <c r="P16" s="83" t="s">
        <v>499</v>
      </c>
      <c r="Q16" s="70">
        <f t="shared" si="25"/>
        <v>2</v>
      </c>
      <c r="R16" s="70">
        <f t="shared" si="26"/>
        <v>0</v>
      </c>
      <c r="S16" s="70">
        <f t="shared" si="27"/>
        <v>0</v>
      </c>
      <c r="T16" s="70">
        <f t="shared" si="28"/>
        <v>0</v>
      </c>
      <c r="U16" s="70">
        <f t="shared" si="29"/>
        <v>0</v>
      </c>
      <c r="V16" s="70">
        <f t="shared" si="30"/>
        <v>0</v>
      </c>
      <c r="W16" s="70">
        <f t="shared" si="31"/>
        <v>0</v>
      </c>
      <c r="X16" s="70">
        <f t="shared" si="32"/>
        <v>0</v>
      </c>
      <c r="Y16" s="70">
        <f t="shared" si="33"/>
        <v>0</v>
      </c>
      <c r="AA16" s="39">
        <v>1640.9548618338999</v>
      </c>
      <c r="AB16" s="39">
        <v>1465.4271496298397</v>
      </c>
      <c r="AC16" s="40">
        <v>2115.3077045656801</v>
      </c>
      <c r="AE16" s="4">
        <f t="shared" si="34"/>
        <v>474.35284273178013</v>
      </c>
      <c r="AF16" s="4">
        <f t="shared" si="35"/>
        <v>649.88055493584034</v>
      </c>
      <c r="AH16" s="11">
        <f t="shared" si="36"/>
        <v>0.28907123149118941</v>
      </c>
      <c r="AI16" s="11">
        <f t="shared" si="37"/>
        <v>0.44347517043068096</v>
      </c>
      <c r="AK16" s="3">
        <v>5895</v>
      </c>
      <c r="AL16" s="7">
        <v>23126</v>
      </c>
      <c r="AM16" s="7"/>
      <c r="AN16" s="3">
        <v>37937.352941176498</v>
      </c>
      <c r="AO16" s="3">
        <v>42675.885714285701</v>
      </c>
      <c r="AP16" s="7">
        <v>43342.5454545455</v>
      </c>
      <c r="AQ16" s="113"/>
      <c r="AR16" s="3">
        <v>56828.931034482805</v>
      </c>
      <c r="AS16" s="3">
        <v>72032.361111111095</v>
      </c>
      <c r="AT16" s="7">
        <v>76026.030303030304</v>
      </c>
      <c r="AU16" s="7"/>
      <c r="AV16" s="3">
        <v>72664.428571428609</v>
      </c>
      <c r="AW16" s="3">
        <v>89805.166666666701</v>
      </c>
      <c r="AX16" s="7">
        <v>93675.294117647092</v>
      </c>
      <c r="AY16" s="113"/>
      <c r="AZ16" s="3">
        <v>23733</v>
      </c>
      <c r="BA16" s="7">
        <v>33728</v>
      </c>
      <c r="BB16" s="7"/>
      <c r="BC16" s="3">
        <v>50148.479166666701</v>
      </c>
      <c r="BD16" s="3">
        <v>55036.869565217399</v>
      </c>
      <c r="BE16" s="7">
        <v>55262.695652173898</v>
      </c>
      <c r="BF16" s="113"/>
      <c r="BG16" s="3">
        <v>68076.952380952396</v>
      </c>
      <c r="BH16" s="3">
        <v>83854.17021276601</v>
      </c>
      <c r="BI16" s="7">
        <v>88346.041666666701</v>
      </c>
      <c r="BJ16" s="113"/>
      <c r="BK16" s="3">
        <v>82167.166666666701</v>
      </c>
      <c r="BL16" s="3">
        <v>104316.375</v>
      </c>
      <c r="BM16" s="7">
        <v>111746.96</v>
      </c>
      <c r="BO16" s="2">
        <f t="shared" si="38"/>
        <v>25348.630136986303</v>
      </c>
      <c r="BP16" s="2">
        <f t="shared" si="39"/>
        <v>37208.950804050022</v>
      </c>
      <c r="BQ16" s="2"/>
      <c r="BR16" s="2">
        <f t="shared" si="40"/>
        <v>53046.506343770416</v>
      </c>
      <c r="BS16" s="2">
        <f t="shared" si="41"/>
        <v>59695.008573999228</v>
      </c>
      <c r="BT16" s="2">
        <f t="shared" si="42"/>
        <v>60610.414596982322</v>
      </c>
      <c r="BU16" s="2"/>
      <c r="BV16" s="2">
        <f t="shared" si="43"/>
        <v>70354.548662752786</v>
      </c>
      <c r="BW16" s="2">
        <f t="shared" si="44"/>
        <v>87161.759479743545</v>
      </c>
      <c r="BX16" s="2">
        <f t="shared" si="45"/>
        <v>92128.65586301373</v>
      </c>
      <c r="BZ16" s="16">
        <f t="shared" si="75"/>
        <v>11860.320667063719</v>
      </c>
      <c r="CA16" s="16">
        <f t="shared" si="76"/>
        <v>23401.4637929323</v>
      </c>
      <c r="CB16" s="16">
        <f t="shared" si="77"/>
        <v>31518.241266031408</v>
      </c>
      <c r="CD16" s="5">
        <f t="shared" si="46"/>
        <v>0.46788803193582718</v>
      </c>
      <c r="CE16" s="5">
        <f t="shared" si="1"/>
        <v>0.6289202809337251</v>
      </c>
      <c r="CF16" s="5">
        <f t="shared" si="47"/>
        <v>0.52001362266874573</v>
      </c>
      <c r="CH16" s="11">
        <f t="shared" si="78"/>
        <v>0.12533346092847042</v>
      </c>
      <c r="CI16" s="11">
        <f t="shared" si="79"/>
        <v>0.14259013033193257</v>
      </c>
      <c r="CK16" s="11">
        <f t="shared" si="80"/>
        <v>0.23889302307313165</v>
      </c>
      <c r="CL16" s="11">
        <f t="shared" si="81"/>
        <v>0.30949110774110644</v>
      </c>
      <c r="CN16" s="16">
        <f t="shared" si="49"/>
        <v>6648.5022302288126</v>
      </c>
      <c r="CO16" s="16">
        <f t="shared" si="50"/>
        <v>7563.9082532119064</v>
      </c>
      <c r="CP16" s="11"/>
      <c r="CQ16" s="16">
        <f t="shared" si="51"/>
        <v>16807.210816990759</v>
      </c>
      <c r="CR16" s="16">
        <f t="shared" si="52"/>
        <v>21774.107200260944</v>
      </c>
      <c r="CT16" s="106">
        <v>64947.005662805692</v>
      </c>
      <c r="CU16" s="104">
        <v>64630.734951844992</v>
      </c>
      <c r="CV16" s="104">
        <v>50148.479166666701</v>
      </c>
      <c r="CW16" s="104">
        <v>41535.530791788951</v>
      </c>
      <c r="CX16" s="104">
        <v>36155.308712121208</v>
      </c>
      <c r="CY16" s="104">
        <v>33767.323692992213</v>
      </c>
      <c r="CZ16" s="104">
        <v>30887.114285714299</v>
      </c>
      <c r="DA16" s="104">
        <v>29109.50665322581</v>
      </c>
      <c r="DB16" s="104">
        <v>26971.010582010589</v>
      </c>
      <c r="DC16" s="104">
        <v>24623.018722696059</v>
      </c>
      <c r="DD16" s="104">
        <v>22632.9230769231</v>
      </c>
      <c r="DE16" s="104">
        <v>19354.541666666661</v>
      </c>
      <c r="DF16" s="104">
        <v>18678.145238095229</v>
      </c>
      <c r="DG16" s="104">
        <v>18040.917391304352</v>
      </c>
      <c r="DH16" s="104">
        <v>17555.777777777803</v>
      </c>
      <c r="DI16" s="104">
        <v>17424.329431438131</v>
      </c>
      <c r="DJ16" s="104">
        <v>17060.587745587749</v>
      </c>
      <c r="DK16" s="104">
        <v>16152.939047619049</v>
      </c>
      <c r="DL16" s="104">
        <v>14632.538461538499</v>
      </c>
      <c r="DM16" s="104">
        <v>13626.42651515151</v>
      </c>
      <c r="DN16" s="104">
        <v>12901.60864389233</v>
      </c>
      <c r="DO16" s="104">
        <v>12292.605217391299</v>
      </c>
      <c r="DP16" s="104">
        <v>11781.4814814815</v>
      </c>
      <c r="DR16" s="4">
        <f t="shared" si="53"/>
        <v>2115.3077045656801</v>
      </c>
      <c r="DS16" s="39">
        <v>1465.4271496298397</v>
      </c>
      <c r="DT16" s="39">
        <v>1640.9548618338999</v>
      </c>
      <c r="DU16" s="39">
        <v>1557.95544440802</v>
      </c>
      <c r="DV16" s="39">
        <v>1296.5117753613499</v>
      </c>
      <c r="DW16" s="39">
        <v>787.2472736873101</v>
      </c>
      <c r="DX16" s="39">
        <v>1086.7166512070401</v>
      </c>
      <c r="DY16" s="39">
        <v>805.6743743175</v>
      </c>
      <c r="DZ16" s="39">
        <v>747.35554910821998</v>
      </c>
      <c r="EA16" s="39">
        <v>614.22314173217001</v>
      </c>
      <c r="EB16" s="39">
        <v>522.56191014625006</v>
      </c>
      <c r="EC16" s="39">
        <v>342.80985491232002</v>
      </c>
      <c r="ED16" s="39">
        <v>357.97570085914998</v>
      </c>
      <c r="EE16" s="39">
        <v>267.47320740255998</v>
      </c>
      <c r="EF16" s="39">
        <v>233.65267745819992</v>
      </c>
      <c r="EG16" s="39">
        <v>179.82469647855999</v>
      </c>
      <c r="EH16" s="39">
        <v>196.17867683700001</v>
      </c>
      <c r="EI16" s="39">
        <v>257.0864871256</v>
      </c>
      <c r="EJ16" s="39">
        <v>274.73046704687999</v>
      </c>
      <c r="EK16" s="39">
        <v>199.60508653983999</v>
      </c>
      <c r="EL16" s="39">
        <v>195.62864543039996</v>
      </c>
      <c r="EM16" s="39">
        <v>189.31345647315996</v>
      </c>
      <c r="EN16" s="39">
        <v>178.07933871629999</v>
      </c>
      <c r="EP16" s="111">
        <v>45963</v>
      </c>
      <c r="EQ16" s="114">
        <f t="shared" si="82"/>
        <v>0.16164383561643836</v>
      </c>
      <c r="ER16" s="114"/>
      <c r="ES16" s="4">
        <f t="shared" si="54"/>
        <v>5895</v>
      </c>
      <c r="ET16" s="4">
        <f t="shared" si="55"/>
        <v>23126</v>
      </c>
      <c r="EU16" s="4"/>
      <c r="EV16" s="4">
        <f t="shared" si="2"/>
        <v>37937.352941176498</v>
      </c>
      <c r="EW16" s="4">
        <f t="shared" si="3"/>
        <v>42675.885714285701</v>
      </c>
      <c r="EX16" s="4">
        <f t="shared" si="4"/>
        <v>43342.5454545455</v>
      </c>
      <c r="EY16" s="4"/>
      <c r="EZ16" s="4">
        <f t="shared" si="5"/>
        <v>56828.931034482805</v>
      </c>
      <c r="FA16" s="4">
        <f t="shared" si="6"/>
        <v>72032.361111111095</v>
      </c>
      <c r="FB16" s="4">
        <f t="shared" si="7"/>
        <v>76026.030303030304</v>
      </c>
      <c r="FC16" s="4"/>
      <c r="FD16" s="4">
        <f t="shared" si="56"/>
        <v>72664.428571428609</v>
      </c>
      <c r="FE16" s="4">
        <f t="shared" si="57"/>
        <v>89805.166666666701</v>
      </c>
      <c r="FF16" s="4">
        <f t="shared" si="58"/>
        <v>93675.294117647092</v>
      </c>
      <c r="FH16" s="16">
        <f t="shared" si="59"/>
        <v>8680.2849315068488</v>
      </c>
      <c r="FI16" s="16">
        <f t="shared" si="8"/>
        <v>26393.879950186805</v>
      </c>
      <c r="FJ16" s="16"/>
      <c r="FK16" s="16">
        <f t="shared" si="60"/>
        <v>40991.060085026009</v>
      </c>
      <c r="FL16" s="16">
        <f t="shared" si="61"/>
        <v>47421.178997608156</v>
      </c>
      <c r="FM16" s="16">
        <f t="shared" si="62"/>
        <v>48625.629306766328</v>
      </c>
      <c r="FN16" s="16"/>
      <c r="FO16" s="16">
        <f t="shared" si="63"/>
        <v>59388.641595249384</v>
      </c>
      <c r="FP16" s="16">
        <f t="shared" si="64"/>
        <v>74905.225570776252</v>
      </c>
      <c r="FQ16" s="16">
        <f t="shared" si="65"/>
        <v>78878.925001831376</v>
      </c>
      <c r="FS16" s="4">
        <f t="shared" si="10"/>
        <v>23733</v>
      </c>
      <c r="FT16" s="4">
        <f t="shared" si="11"/>
        <v>33728</v>
      </c>
      <c r="FU16" s="4"/>
      <c r="FV16" s="4">
        <f t="shared" si="12"/>
        <v>50148.479166666701</v>
      </c>
      <c r="FW16" s="4">
        <f t="shared" si="13"/>
        <v>55036.869565217399</v>
      </c>
      <c r="FX16" s="4">
        <f t="shared" si="14"/>
        <v>55262.695652173898</v>
      </c>
      <c r="FY16" s="4"/>
      <c r="FZ16" s="4">
        <f t="shared" si="15"/>
        <v>68076.952380952396</v>
      </c>
      <c r="GA16" s="4">
        <f t="shared" si="16"/>
        <v>83854.17021276601</v>
      </c>
      <c r="GB16" s="4">
        <f t="shared" si="17"/>
        <v>88346.041666666701</v>
      </c>
      <c r="GC16" s="4"/>
      <c r="GD16" s="4">
        <f t="shared" si="18"/>
        <v>82167.166666666701</v>
      </c>
      <c r="GE16" s="4">
        <f t="shared" si="19"/>
        <v>104316.375</v>
      </c>
      <c r="GF16" s="4">
        <f t="shared" si="20"/>
        <v>111746.96</v>
      </c>
      <c r="GH16" s="16">
        <f t="shared" si="66"/>
        <v>25348.630136986303</v>
      </c>
      <c r="GI16" s="16">
        <f t="shared" si="21"/>
        <v>37208.950804050022</v>
      </c>
      <c r="GJ16" s="16"/>
      <c r="GK16" s="16">
        <f t="shared" si="67"/>
        <v>53046.506343770416</v>
      </c>
      <c r="GL16" s="16">
        <f t="shared" si="68"/>
        <v>59695.008573999228</v>
      </c>
      <c r="GM16" s="16">
        <f t="shared" si="69"/>
        <v>60610.414596982322</v>
      </c>
      <c r="GN16" s="16"/>
      <c r="GO16" s="16">
        <f t="shared" si="22"/>
        <v>70354.548662752786</v>
      </c>
      <c r="GP16" s="16">
        <f t="shared" si="23"/>
        <v>87161.759479743545</v>
      </c>
      <c r="GQ16" s="16">
        <f t="shared" si="70"/>
        <v>92128.65586301373</v>
      </c>
    </row>
    <row r="17" spans="2:199" ht="14.45" customHeight="1" x14ac:dyDescent="0.25">
      <c r="B17" s="28" t="s">
        <v>6</v>
      </c>
      <c r="C17" s="28" t="s">
        <v>561</v>
      </c>
      <c r="D17" s="23" t="str">
        <f>IFERROR(IF(MATCH($B17,Compounders!$A:$A,0),"yes"),"")</f>
        <v>yes</v>
      </c>
      <c r="F17" s="66" t="s">
        <v>544</v>
      </c>
      <c r="G17" s="66"/>
      <c r="H17" s="66"/>
      <c r="I17" s="66"/>
      <c r="J17" s="121" t="str">
        <f t="shared" si="24"/>
        <v/>
      </c>
      <c r="K17" s="70">
        <f t="shared" si="71"/>
        <v>4</v>
      </c>
      <c r="L17" s="70">
        <f t="shared" si="72"/>
        <v>2</v>
      </c>
      <c r="M17" s="70">
        <f t="shared" si="73"/>
        <v>0</v>
      </c>
      <c r="N17" s="70">
        <f t="shared" si="74"/>
        <v>0</v>
      </c>
      <c r="O17" s="66"/>
      <c r="P17" s="83"/>
      <c r="Q17" s="70">
        <f t="shared" si="25"/>
        <v>2</v>
      </c>
      <c r="R17" s="70">
        <f t="shared" si="26"/>
        <v>0</v>
      </c>
      <c r="S17" s="70">
        <f t="shared" si="27"/>
        <v>0</v>
      </c>
      <c r="T17" s="70">
        <f t="shared" si="28"/>
        <v>0</v>
      </c>
      <c r="U17" s="70">
        <f t="shared" si="29"/>
        <v>0</v>
      </c>
      <c r="V17" s="70">
        <f t="shared" si="30"/>
        <v>0</v>
      </c>
      <c r="W17" s="70">
        <f t="shared" si="31"/>
        <v>0</v>
      </c>
      <c r="X17" s="70">
        <f t="shared" si="32"/>
        <v>0</v>
      </c>
      <c r="Y17" s="70">
        <f t="shared" si="33"/>
        <v>0</v>
      </c>
      <c r="AA17" s="39">
        <v>1664.1319503837597</v>
      </c>
      <c r="AB17" s="39">
        <v>1447.6930033725901</v>
      </c>
      <c r="AC17" s="40">
        <v>1605.57812401304</v>
      </c>
      <c r="AE17" s="4">
        <f t="shared" si="34"/>
        <v>-58.553826370719662</v>
      </c>
      <c r="AF17" s="4">
        <f t="shared" si="35"/>
        <v>157.88512064044994</v>
      </c>
      <c r="AH17" s="11">
        <f t="shared" si="36"/>
        <v>-3.5185807445867967E-2</v>
      </c>
      <c r="AI17" s="11">
        <f t="shared" si="37"/>
        <v>0.10905980775802315</v>
      </c>
      <c r="AK17" s="3">
        <v>62360</v>
      </c>
      <c r="AL17" s="7">
        <v>60458</v>
      </c>
      <c r="AM17" s="7"/>
      <c r="AN17" s="3">
        <v>76025.6727272727</v>
      </c>
      <c r="AO17" s="3">
        <v>76328.537037037007</v>
      </c>
      <c r="AP17" s="7">
        <v>83865.737704917992</v>
      </c>
      <c r="AQ17" s="113"/>
      <c r="AR17" s="3">
        <v>85650.976744186089</v>
      </c>
      <c r="AS17" s="3">
        <v>89154.84</v>
      </c>
      <c r="AT17" s="7">
        <v>89680.344827586203</v>
      </c>
      <c r="AU17" s="7"/>
      <c r="AV17" s="3">
        <v>99493</v>
      </c>
      <c r="AW17" s="3">
        <v>104596.970588235</v>
      </c>
      <c r="AX17" s="7">
        <v>105220.194444444</v>
      </c>
      <c r="AY17" s="113"/>
      <c r="AZ17" s="3">
        <v>79050</v>
      </c>
      <c r="BA17" s="7">
        <v>80885</v>
      </c>
      <c r="BB17" s="7"/>
      <c r="BC17" s="3">
        <v>84822.5</v>
      </c>
      <c r="BD17" s="3">
        <v>86334.538461538497</v>
      </c>
      <c r="BE17" s="7">
        <v>95659.928571428609</v>
      </c>
      <c r="BF17" s="113"/>
      <c r="BG17" s="3">
        <v>95313.357142857101</v>
      </c>
      <c r="BH17" s="3">
        <v>102975.07692307699</v>
      </c>
      <c r="BI17" s="7">
        <v>105391.30769230799</v>
      </c>
      <c r="BJ17" s="113"/>
      <c r="BK17" s="3">
        <v>112790.8</v>
      </c>
      <c r="BL17" s="3">
        <v>124769</v>
      </c>
      <c r="BM17" s="7">
        <v>126084.777777778</v>
      </c>
      <c r="BO17" s="2">
        <f t="shared" ref="BO17:BO80" si="83">CHOOSE($AK$6,FH17,GH17)</f>
        <v>79050</v>
      </c>
      <c r="BP17" s="2">
        <f t="shared" ref="BP17:BP80" si="84">CHOOSE($AK$6,FI17,GI17)</f>
        <v>80885</v>
      </c>
      <c r="BQ17" s="2"/>
      <c r="BR17" s="2">
        <f t="shared" ref="BR17:BR80" si="85">CHOOSE($AK$6,FK17,GK17)</f>
        <v>84822.5</v>
      </c>
      <c r="BS17" s="2">
        <f t="shared" ref="BS17:BS80" si="86">CHOOSE($AK$6,FL17,GL17)</f>
        <v>86334.538461538497</v>
      </c>
      <c r="BT17" s="2">
        <f t="shared" ref="BT17:BT80" si="87">CHOOSE($AK$6,FM17,GM17)</f>
        <v>95659.928571428609</v>
      </c>
      <c r="BU17" s="2"/>
      <c r="BV17" s="2">
        <f t="shared" ref="BV17:BV80" si="88">CHOOSE($AK$6,FO17,GO17)</f>
        <v>95313.357142857101</v>
      </c>
      <c r="BW17" s="2">
        <f t="shared" ref="BW17:BW80" si="89">CHOOSE($AK$6,FP17,GP17)</f>
        <v>102975.07692307699</v>
      </c>
      <c r="BX17" s="2">
        <f t="shared" ref="BX17:BX80" si="90">CHOOSE($AK$6,FQ17,GQ17)</f>
        <v>105391.30769230799</v>
      </c>
      <c r="BZ17" s="16">
        <f t="shared" si="75"/>
        <v>1835</v>
      </c>
      <c r="CA17" s="16">
        <f t="shared" si="76"/>
        <v>14774.928571428609</v>
      </c>
      <c r="CB17" s="16">
        <f t="shared" si="77"/>
        <v>9731.3791208793846</v>
      </c>
      <c r="CD17" s="5">
        <f t="shared" si="46"/>
        <v>2.3213156230234011E-2</v>
      </c>
      <c r="CE17" s="5">
        <f t="shared" si="1"/>
        <v>0.18266586600023005</v>
      </c>
      <c r="CF17" s="5">
        <f t="shared" si="47"/>
        <v>0.10172889804755636</v>
      </c>
      <c r="CH17" s="11">
        <f t="shared" si="78"/>
        <v>1.7825912482401396E-2</v>
      </c>
      <c r="CI17" s="11">
        <f t="shared" si="79"/>
        <v>0.1277659650614944</v>
      </c>
      <c r="CK17" s="11">
        <f t="shared" si="80"/>
        <v>8.0384533814461978E-2</v>
      </c>
      <c r="CL17" s="11">
        <f t="shared" si="81"/>
        <v>0.10573492374574434</v>
      </c>
      <c r="CN17" s="16">
        <f t="shared" si="49"/>
        <v>1512.0384615384974</v>
      </c>
      <c r="CO17" s="16">
        <f t="shared" si="50"/>
        <v>10837.428571428609</v>
      </c>
      <c r="CP17" s="11"/>
      <c r="CQ17" s="16">
        <f t="shared" si="51"/>
        <v>7661.7197802198934</v>
      </c>
      <c r="CR17" s="16">
        <f t="shared" si="52"/>
        <v>10077.950549450892</v>
      </c>
      <c r="CT17" s="106">
        <v>92405.9</v>
      </c>
      <c r="CU17" s="104">
        <v>86334.538461538497</v>
      </c>
      <c r="CV17" s="104">
        <v>82786.013888888905</v>
      </c>
      <c r="CW17" s="104">
        <v>86423.916666666701</v>
      </c>
      <c r="CX17" s="104">
        <v>82310.600000000006</v>
      </c>
      <c r="CY17" s="104">
        <v>66606.157894736796</v>
      </c>
      <c r="CZ17" s="104">
        <v>64595.788461538497</v>
      </c>
      <c r="DA17" s="104">
        <v>59763.441712123502</v>
      </c>
      <c r="DB17" s="104">
        <v>56288.1463963965</v>
      </c>
      <c r="DC17" s="104">
        <v>54561.822222222196</v>
      </c>
      <c r="DD17" s="104">
        <v>45566.670412561551</v>
      </c>
      <c r="DE17" s="104">
        <v>40590.421889400881</v>
      </c>
      <c r="DF17" s="104">
        <v>33983.011248200623</v>
      </c>
      <c r="DG17" s="104">
        <v>27552.944444444402</v>
      </c>
      <c r="DH17" s="104">
        <v>20620.242179487177</v>
      </c>
      <c r="DI17" s="104">
        <v>26394.286726431459</v>
      </c>
      <c r="DJ17" s="104">
        <v>33960.974747474706</v>
      </c>
      <c r="DK17" s="104">
        <v>36131.476190476198</v>
      </c>
      <c r="DL17" s="104">
        <v>40959.825396825407</v>
      </c>
      <c r="DM17" s="104">
        <v>44898.027472527458</v>
      </c>
      <c r="DN17" s="104">
        <v>44267.964285714341</v>
      </c>
      <c r="DO17" s="104">
        <v>36349.416666666701</v>
      </c>
      <c r="DP17" s="104">
        <v>30837.142857142859</v>
      </c>
      <c r="DR17" s="4">
        <f t="shared" si="53"/>
        <v>1605.57812401304</v>
      </c>
      <c r="DS17" s="39">
        <v>1447.6930033725901</v>
      </c>
      <c r="DT17" s="39">
        <v>1664.1319503837597</v>
      </c>
      <c r="DU17" s="39">
        <v>1844.8664564104999</v>
      </c>
      <c r="DV17" s="39">
        <v>1855.7997992144101</v>
      </c>
      <c r="DW17" s="39">
        <v>1460.2998539754001</v>
      </c>
      <c r="DX17" s="39">
        <v>1478.64289758672</v>
      </c>
      <c r="DY17" s="39">
        <v>1448.3424629502401</v>
      </c>
      <c r="DZ17" s="39">
        <v>1279.1246751914803</v>
      </c>
      <c r="EA17" s="39">
        <v>1237.94013137148</v>
      </c>
      <c r="EB17" s="39">
        <v>909.62861261872001</v>
      </c>
      <c r="EC17" s="39">
        <v>772.48877578832992</v>
      </c>
      <c r="ED17" s="39">
        <v>735.45283911731997</v>
      </c>
      <c r="EE17" s="39">
        <v>549.48402580311995</v>
      </c>
      <c r="EF17" s="39">
        <v>315.55518842408003</v>
      </c>
      <c r="EG17" s="39">
        <v>364.64657668095998</v>
      </c>
      <c r="EH17" s="39">
        <v>436.39464615374999</v>
      </c>
      <c r="EI17" s="39">
        <v>605.2510142256001</v>
      </c>
      <c r="EJ17" s="39">
        <v>935.64481320660013</v>
      </c>
      <c r="EK17" s="39">
        <v>956.89126919438979</v>
      </c>
      <c r="EL17" s="39">
        <v>985.91947743013998</v>
      </c>
      <c r="EM17" s="39">
        <v>838.72423066803003</v>
      </c>
      <c r="EN17" s="39">
        <v>778.03962601036005</v>
      </c>
      <c r="EP17" s="111">
        <v>46022</v>
      </c>
      <c r="EQ17" s="114">
        <f t="shared" si="82"/>
        <v>0</v>
      </c>
      <c r="ER17" s="114"/>
      <c r="ES17" s="4">
        <f t="shared" si="54"/>
        <v>62360</v>
      </c>
      <c r="ET17" s="4">
        <f t="shared" si="55"/>
        <v>60458</v>
      </c>
      <c r="EU17" s="4"/>
      <c r="EV17" s="4">
        <f t="shared" si="2"/>
        <v>76025.6727272727</v>
      </c>
      <c r="EW17" s="4">
        <f t="shared" si="3"/>
        <v>76328.537037037007</v>
      </c>
      <c r="EX17" s="4">
        <f t="shared" si="4"/>
        <v>83865.737704917992</v>
      </c>
      <c r="EY17" s="4"/>
      <c r="EZ17" s="4">
        <f t="shared" si="5"/>
        <v>85650.976744186089</v>
      </c>
      <c r="FA17" s="4">
        <f t="shared" si="6"/>
        <v>89154.84</v>
      </c>
      <c r="FB17" s="4">
        <f t="shared" si="7"/>
        <v>89680.344827586203</v>
      </c>
      <c r="FC17" s="4"/>
      <c r="FD17" s="4">
        <f t="shared" si="56"/>
        <v>99493</v>
      </c>
      <c r="FE17" s="4">
        <f t="shared" si="57"/>
        <v>104596.970588235</v>
      </c>
      <c r="FF17" s="4">
        <f t="shared" si="58"/>
        <v>105220.194444444</v>
      </c>
      <c r="FH17" s="16">
        <f t="shared" si="59"/>
        <v>62360</v>
      </c>
      <c r="FI17" s="16">
        <f t="shared" si="8"/>
        <v>60458</v>
      </c>
      <c r="FJ17" s="16"/>
      <c r="FK17" s="16">
        <f t="shared" si="60"/>
        <v>76025.6727272727</v>
      </c>
      <c r="FL17" s="16">
        <f t="shared" si="61"/>
        <v>76328.537037037007</v>
      </c>
      <c r="FM17" s="16">
        <f t="shared" si="62"/>
        <v>83865.737704917992</v>
      </c>
      <c r="FN17" s="16"/>
      <c r="FO17" s="16">
        <f t="shared" si="63"/>
        <v>85650.976744186089</v>
      </c>
      <c r="FP17" s="16">
        <f t="shared" si="64"/>
        <v>89154.84</v>
      </c>
      <c r="FQ17" s="16">
        <f t="shared" si="65"/>
        <v>89680.344827586203</v>
      </c>
      <c r="FS17" s="4">
        <f t="shared" si="10"/>
        <v>79050</v>
      </c>
      <c r="FT17" s="4">
        <f t="shared" si="11"/>
        <v>80885</v>
      </c>
      <c r="FU17" s="4"/>
      <c r="FV17" s="4">
        <f t="shared" si="12"/>
        <v>84822.5</v>
      </c>
      <c r="FW17" s="4">
        <f t="shared" si="13"/>
        <v>86334.538461538497</v>
      </c>
      <c r="FX17" s="4">
        <f t="shared" si="14"/>
        <v>95659.928571428609</v>
      </c>
      <c r="FY17" s="4"/>
      <c r="FZ17" s="4">
        <f t="shared" si="15"/>
        <v>95313.357142857101</v>
      </c>
      <c r="GA17" s="4">
        <f t="shared" si="16"/>
        <v>102975.07692307699</v>
      </c>
      <c r="GB17" s="4">
        <f t="shared" si="17"/>
        <v>105391.30769230799</v>
      </c>
      <c r="GC17" s="4"/>
      <c r="GD17" s="4">
        <f t="shared" si="18"/>
        <v>112790.8</v>
      </c>
      <c r="GE17" s="4">
        <f t="shared" si="19"/>
        <v>124769</v>
      </c>
      <c r="GF17" s="4">
        <f t="shared" si="20"/>
        <v>126084.777777778</v>
      </c>
      <c r="GH17" s="16">
        <f t="shared" si="66"/>
        <v>79050</v>
      </c>
      <c r="GI17" s="16">
        <f t="shared" si="21"/>
        <v>80885</v>
      </c>
      <c r="GJ17" s="16"/>
      <c r="GK17" s="16">
        <f t="shared" si="67"/>
        <v>84822.5</v>
      </c>
      <c r="GL17" s="16">
        <f t="shared" si="68"/>
        <v>86334.538461538497</v>
      </c>
      <c r="GM17" s="16">
        <f t="shared" si="69"/>
        <v>95659.928571428609</v>
      </c>
      <c r="GN17" s="16"/>
      <c r="GO17" s="16">
        <f t="shared" si="22"/>
        <v>95313.357142857101</v>
      </c>
      <c r="GP17" s="16">
        <f t="shared" si="23"/>
        <v>102975.07692307699</v>
      </c>
      <c r="GQ17" s="16">
        <f t="shared" si="70"/>
        <v>105391.30769230799</v>
      </c>
    </row>
    <row r="18" spans="2:199" ht="14.45" customHeight="1" x14ac:dyDescent="0.25">
      <c r="B18" s="28" t="s">
        <v>3</v>
      </c>
      <c r="C18" s="28" t="s">
        <v>562</v>
      </c>
      <c r="D18" s="23" t="str">
        <f>IFERROR(IF(MATCH($B18,Compounders!$A:$A,0),"yes"),"")</f>
        <v/>
      </c>
      <c r="F18" s="66" t="s">
        <v>544</v>
      </c>
      <c r="G18" s="66"/>
      <c r="H18" s="66"/>
      <c r="I18" s="66"/>
      <c r="J18" s="121" t="str">
        <f t="shared" si="24"/>
        <v/>
      </c>
      <c r="K18" s="70">
        <f t="shared" si="71"/>
        <v>5</v>
      </c>
      <c r="L18" s="70">
        <f t="shared" si="72"/>
        <v>2</v>
      </c>
      <c r="M18" s="70">
        <f t="shared" si="73"/>
        <v>0</v>
      </c>
      <c r="N18" s="70">
        <f t="shared" si="74"/>
        <v>0</v>
      </c>
      <c r="O18" s="66"/>
      <c r="P18" s="83"/>
      <c r="Q18" s="70">
        <f t="shared" si="25"/>
        <v>2</v>
      </c>
      <c r="R18" s="70">
        <f t="shared" si="26"/>
        <v>0</v>
      </c>
      <c r="S18" s="70">
        <f t="shared" si="27"/>
        <v>0</v>
      </c>
      <c r="T18" s="70">
        <f t="shared" si="28"/>
        <v>0</v>
      </c>
      <c r="U18" s="70">
        <f t="shared" si="29"/>
        <v>0</v>
      </c>
      <c r="V18" s="70">
        <f t="shared" si="30"/>
        <v>0</v>
      </c>
      <c r="W18" s="70">
        <f t="shared" si="31"/>
        <v>0</v>
      </c>
      <c r="X18" s="70">
        <f t="shared" si="32"/>
        <v>0</v>
      </c>
      <c r="Y18" s="70">
        <f t="shared" si="33"/>
        <v>0</v>
      </c>
      <c r="AA18" s="39">
        <v>1495.6873957832402</v>
      </c>
      <c r="AB18" s="39">
        <v>1394.9665900519999</v>
      </c>
      <c r="AC18" s="40">
        <v>1636.7069057430901</v>
      </c>
      <c r="AE18" s="4">
        <f t="shared" si="34"/>
        <v>141.01950995984998</v>
      </c>
      <c r="AF18" s="4">
        <f t="shared" si="35"/>
        <v>241.74031569109025</v>
      </c>
      <c r="AH18" s="11">
        <f t="shared" si="36"/>
        <v>9.4284079920325059E-2</v>
      </c>
      <c r="AI18" s="11">
        <f t="shared" si="37"/>
        <v>0.17329469925303287</v>
      </c>
      <c r="AK18" s="3">
        <v>7091</v>
      </c>
      <c r="AL18" s="7">
        <v>3794</v>
      </c>
      <c r="AM18" s="7"/>
      <c r="AN18" s="3">
        <v>6329.1052631578996</v>
      </c>
      <c r="AO18" s="3">
        <v>5006.9743589743603</v>
      </c>
      <c r="AP18" s="7">
        <v>4488.8947368421004</v>
      </c>
      <c r="AQ18" s="113"/>
      <c r="AR18" s="3">
        <v>9150.8928571428605</v>
      </c>
      <c r="AS18" s="3">
        <v>7352.4054054054095</v>
      </c>
      <c r="AT18" s="7">
        <v>6355.8055555555602</v>
      </c>
      <c r="AU18" s="7"/>
      <c r="AV18" s="3">
        <v>13435</v>
      </c>
      <c r="AW18" s="3">
        <v>11110.24</v>
      </c>
      <c r="AX18" s="7">
        <v>9246.9599999999991</v>
      </c>
      <c r="AY18" s="113"/>
      <c r="AZ18" s="3">
        <v>8419</v>
      </c>
      <c r="BA18" s="7">
        <v>5858</v>
      </c>
      <c r="BB18" s="7"/>
      <c r="BC18" s="3">
        <v>7489.78947368421</v>
      </c>
      <c r="BD18" s="3">
        <v>6622.8695652173901</v>
      </c>
      <c r="BE18" s="7">
        <v>6602.8604651162796</v>
      </c>
      <c r="BF18" s="113"/>
      <c r="BG18" s="3">
        <v>10429.064516128999</v>
      </c>
      <c r="BH18" s="3">
        <v>9207.9772727272702</v>
      </c>
      <c r="BI18" s="7">
        <v>8636.6428571428605</v>
      </c>
      <c r="BJ18" s="113"/>
      <c r="BK18" s="3">
        <v>15791.1333333333</v>
      </c>
      <c r="BL18" s="3">
        <v>12747.4482758621</v>
      </c>
      <c r="BM18" s="7">
        <v>11892.5</v>
      </c>
      <c r="BO18" s="2">
        <f t="shared" si="83"/>
        <v>8419</v>
      </c>
      <c r="BP18" s="2">
        <f t="shared" si="84"/>
        <v>5858</v>
      </c>
      <c r="BQ18" s="2"/>
      <c r="BR18" s="2">
        <f t="shared" si="85"/>
        <v>7489.78947368421</v>
      </c>
      <c r="BS18" s="2">
        <f t="shared" si="86"/>
        <v>6622.8695652173901</v>
      </c>
      <c r="BT18" s="2">
        <f t="shared" si="87"/>
        <v>6602.8604651162796</v>
      </c>
      <c r="BU18" s="2"/>
      <c r="BV18" s="2">
        <f t="shared" si="88"/>
        <v>10429.064516128999</v>
      </c>
      <c r="BW18" s="2">
        <f t="shared" si="89"/>
        <v>9207.9772727272702</v>
      </c>
      <c r="BX18" s="2">
        <f t="shared" si="90"/>
        <v>8636.6428571428605</v>
      </c>
      <c r="BZ18" s="16">
        <f t="shared" si="75"/>
        <v>-2561</v>
      </c>
      <c r="CA18" s="16">
        <f t="shared" si="76"/>
        <v>744.86046511627956</v>
      </c>
      <c r="CB18" s="16">
        <f t="shared" si="77"/>
        <v>2033.782392026581</v>
      </c>
      <c r="CD18" s="5">
        <f t="shared" si="46"/>
        <v>-0.30419289701864827</v>
      </c>
      <c r="CE18" s="5">
        <f t="shared" si="1"/>
        <v>0.12715269121138273</v>
      </c>
      <c r="CF18" s="5">
        <f t="shared" si="47"/>
        <v>0.30801535225093768</v>
      </c>
      <c r="CH18" s="11">
        <f t="shared" si="78"/>
        <v>-0.11574689936383276</v>
      </c>
      <c r="CI18" s="11">
        <f t="shared" si="79"/>
        <v>-0.1184184163899672</v>
      </c>
      <c r="CK18" s="11">
        <f t="shared" si="80"/>
        <v>-0.11708502152932942</v>
      </c>
      <c r="CL18" s="11">
        <f t="shared" si="81"/>
        <v>-0.17186792316933908</v>
      </c>
      <c r="CN18" s="16">
        <f t="shared" si="49"/>
        <v>-866.91990846681983</v>
      </c>
      <c r="CO18" s="16">
        <f t="shared" si="50"/>
        <v>-886.9290085679304</v>
      </c>
      <c r="CP18" s="11"/>
      <c r="CQ18" s="16">
        <f t="shared" si="51"/>
        <v>-1221.0872434017292</v>
      </c>
      <c r="CR18" s="16">
        <f t="shared" si="52"/>
        <v>-1792.4216589861389</v>
      </c>
      <c r="CT18" s="106">
        <v>7187.1524216524303</v>
      </c>
      <c r="CU18" s="104">
        <v>6622.8695652173901</v>
      </c>
      <c r="CV18" s="104">
        <v>7046.0336538461497</v>
      </c>
      <c r="CW18" s="104">
        <v>7026.4971509971501</v>
      </c>
      <c r="CX18" s="104">
        <v>7497.7670498084399</v>
      </c>
      <c r="CY18" s="104">
        <v>9490.775510204081</v>
      </c>
      <c r="CZ18" s="104">
        <v>11197.671592775052</v>
      </c>
      <c r="DA18" s="104">
        <v>9566.3201149425295</v>
      </c>
      <c r="DB18" s="104">
        <v>9453.3492063492104</v>
      </c>
      <c r="DC18" s="104">
        <v>10159.711111111099</v>
      </c>
      <c r="DD18" s="104">
        <v>12503.858198351811</v>
      </c>
      <c r="DE18" s="104">
        <v>13398.491812535291</v>
      </c>
      <c r="DF18" s="104">
        <v>13084.68762939959</v>
      </c>
      <c r="DG18" s="104">
        <v>14521.1052631579</v>
      </c>
      <c r="DH18" s="104">
        <v>17887.4712885154</v>
      </c>
      <c r="DI18" s="104">
        <v>17738.259761904763</v>
      </c>
      <c r="DJ18" s="104">
        <v>15025.14583333333</v>
      </c>
      <c r="DK18" s="104">
        <v>12067.15625</v>
      </c>
      <c r="DL18" s="104">
        <v>9871.21052631579</v>
      </c>
      <c r="DM18" s="104">
        <v>7451.1389705882302</v>
      </c>
      <c r="DN18" s="104">
        <v>5601.1428571428496</v>
      </c>
      <c r="DO18" s="104">
        <v>4692.4761904761899</v>
      </c>
      <c r="DP18" s="104">
        <v>4358.375</v>
      </c>
      <c r="DR18" s="4">
        <f t="shared" si="53"/>
        <v>1636.7069057430901</v>
      </c>
      <c r="DS18" s="39">
        <v>1394.9665900519999</v>
      </c>
      <c r="DT18" s="39">
        <v>1495.6873957832402</v>
      </c>
      <c r="DU18" s="39">
        <v>1478.7611020219199</v>
      </c>
      <c r="DV18" s="39">
        <v>1023.1689499862601</v>
      </c>
      <c r="DW18" s="39">
        <v>833.59255530892005</v>
      </c>
      <c r="DX18" s="39">
        <v>1296.35049269056</v>
      </c>
      <c r="DY18" s="39">
        <v>835.81377177644993</v>
      </c>
      <c r="DZ18" s="39">
        <v>631.07813752595996</v>
      </c>
      <c r="EA18" s="39">
        <v>559.85430705284989</v>
      </c>
      <c r="EB18" s="39">
        <v>789.89838723567993</v>
      </c>
      <c r="EC18" s="39">
        <v>794.19689553273997</v>
      </c>
      <c r="ED18" s="39">
        <v>829.6811408727699</v>
      </c>
      <c r="EE18" s="39">
        <v>656.42474634945995</v>
      </c>
      <c r="EF18" s="39">
        <v>388.97194666782008</v>
      </c>
      <c r="EG18" s="39">
        <v>831.15292943625002</v>
      </c>
      <c r="EH18" s="39">
        <v>697.92613697597994</v>
      </c>
      <c r="EI18" s="39">
        <v>1113.7078016136004</v>
      </c>
      <c r="EJ18" s="39">
        <v>1061.2870102965599</v>
      </c>
      <c r="EK18" s="39">
        <v>776.85053139484012</v>
      </c>
      <c r="EL18" s="39">
        <v>654.77570550560017</v>
      </c>
      <c r="EM18" s="39">
        <v>641.11495092671998</v>
      </c>
      <c r="EN18" s="39">
        <v>668.90511025611011</v>
      </c>
      <c r="EP18" s="111">
        <v>46022</v>
      </c>
      <c r="EQ18" s="114">
        <f t="shared" si="82"/>
        <v>0</v>
      </c>
      <c r="ER18" s="114"/>
      <c r="ES18" s="4">
        <f t="shared" si="54"/>
        <v>7091</v>
      </c>
      <c r="ET18" s="4">
        <f t="shared" si="55"/>
        <v>3794</v>
      </c>
      <c r="EU18" s="4"/>
      <c r="EV18" s="4">
        <f t="shared" si="2"/>
        <v>6329.1052631578996</v>
      </c>
      <c r="EW18" s="4">
        <f t="shared" si="3"/>
        <v>5006.9743589743603</v>
      </c>
      <c r="EX18" s="4">
        <f t="shared" si="4"/>
        <v>4488.8947368421004</v>
      </c>
      <c r="EY18" s="4"/>
      <c r="EZ18" s="4">
        <f t="shared" si="5"/>
        <v>9150.8928571428605</v>
      </c>
      <c r="FA18" s="4">
        <f t="shared" si="6"/>
        <v>7352.4054054054095</v>
      </c>
      <c r="FB18" s="4">
        <f t="shared" si="7"/>
        <v>6355.8055555555602</v>
      </c>
      <c r="FC18" s="4"/>
      <c r="FD18" s="4">
        <f t="shared" si="56"/>
        <v>13435</v>
      </c>
      <c r="FE18" s="4">
        <f t="shared" si="57"/>
        <v>11110.24</v>
      </c>
      <c r="FF18" s="4">
        <f t="shared" si="58"/>
        <v>9246.9599999999991</v>
      </c>
      <c r="FH18" s="16">
        <f t="shared" si="59"/>
        <v>7091</v>
      </c>
      <c r="FI18" s="16">
        <f t="shared" si="8"/>
        <v>3794</v>
      </c>
      <c r="FJ18" s="16"/>
      <c r="FK18" s="16">
        <f t="shared" si="60"/>
        <v>6329.1052631578996</v>
      </c>
      <c r="FL18" s="16">
        <f t="shared" si="61"/>
        <v>5006.9743589743603</v>
      </c>
      <c r="FM18" s="16">
        <f t="shared" si="62"/>
        <v>4488.8947368421004</v>
      </c>
      <c r="FN18" s="16"/>
      <c r="FO18" s="16">
        <f t="shared" si="63"/>
        <v>9150.8928571428605</v>
      </c>
      <c r="FP18" s="16">
        <f t="shared" si="64"/>
        <v>7352.4054054054095</v>
      </c>
      <c r="FQ18" s="16">
        <f t="shared" si="65"/>
        <v>6355.8055555555602</v>
      </c>
      <c r="FS18" s="4">
        <f t="shared" si="10"/>
        <v>8419</v>
      </c>
      <c r="FT18" s="4">
        <f t="shared" si="11"/>
        <v>5858</v>
      </c>
      <c r="FU18" s="4"/>
      <c r="FV18" s="4">
        <f t="shared" si="12"/>
        <v>7489.78947368421</v>
      </c>
      <c r="FW18" s="4">
        <f t="shared" si="13"/>
        <v>6622.8695652173901</v>
      </c>
      <c r="FX18" s="4">
        <f t="shared" si="14"/>
        <v>6602.8604651162796</v>
      </c>
      <c r="FY18" s="4"/>
      <c r="FZ18" s="4">
        <f t="shared" si="15"/>
        <v>10429.064516128999</v>
      </c>
      <c r="GA18" s="4">
        <f t="shared" si="16"/>
        <v>9207.9772727272702</v>
      </c>
      <c r="GB18" s="4">
        <f t="shared" si="17"/>
        <v>8636.6428571428605</v>
      </c>
      <c r="GC18" s="4"/>
      <c r="GD18" s="4">
        <f t="shared" si="18"/>
        <v>15791.1333333333</v>
      </c>
      <c r="GE18" s="4">
        <f t="shared" si="19"/>
        <v>12747.4482758621</v>
      </c>
      <c r="GF18" s="4">
        <f t="shared" si="20"/>
        <v>11892.5</v>
      </c>
      <c r="GH18" s="16">
        <f t="shared" si="66"/>
        <v>8419</v>
      </c>
      <c r="GI18" s="16">
        <f t="shared" si="21"/>
        <v>5858</v>
      </c>
      <c r="GJ18" s="16"/>
      <c r="GK18" s="16">
        <f t="shared" si="67"/>
        <v>7489.78947368421</v>
      </c>
      <c r="GL18" s="16">
        <f t="shared" si="68"/>
        <v>6622.8695652173901</v>
      </c>
      <c r="GM18" s="16">
        <f t="shared" si="69"/>
        <v>6602.8604651162796</v>
      </c>
      <c r="GN18" s="16"/>
      <c r="GO18" s="16">
        <f t="shared" si="22"/>
        <v>10429.064516128999</v>
      </c>
      <c r="GP18" s="16">
        <f t="shared" si="23"/>
        <v>9207.9772727272702</v>
      </c>
      <c r="GQ18" s="16">
        <f t="shared" si="70"/>
        <v>8636.6428571428605</v>
      </c>
    </row>
    <row r="19" spans="2:199" ht="14.45" customHeight="1" x14ac:dyDescent="0.25">
      <c r="B19" s="28" t="s">
        <v>12</v>
      </c>
      <c r="C19" s="28" t="s">
        <v>563</v>
      </c>
      <c r="D19" s="23" t="str">
        <f>IFERROR(IF(MATCH($B19,Compounders!$A:$A,0),"yes"),"")</f>
        <v/>
      </c>
      <c r="F19" s="66"/>
      <c r="G19" s="66" t="s">
        <v>544</v>
      </c>
      <c r="H19" s="66"/>
      <c r="I19" s="66"/>
      <c r="J19" s="121" t="str">
        <f t="shared" si="24"/>
        <v/>
      </c>
      <c r="K19" s="70">
        <f t="shared" si="71"/>
        <v>5</v>
      </c>
      <c r="L19" s="70">
        <f t="shared" si="72"/>
        <v>3</v>
      </c>
      <c r="M19" s="70">
        <f t="shared" si="73"/>
        <v>0</v>
      </c>
      <c r="N19" s="70">
        <f t="shared" si="74"/>
        <v>0</v>
      </c>
      <c r="O19" s="66"/>
      <c r="P19" s="83" t="s">
        <v>553</v>
      </c>
      <c r="Q19" s="70">
        <f t="shared" si="25"/>
        <v>2</v>
      </c>
      <c r="R19" s="70">
        <f t="shared" si="26"/>
        <v>1</v>
      </c>
      <c r="S19" s="70">
        <f t="shared" si="27"/>
        <v>0</v>
      </c>
      <c r="T19" s="70">
        <f t="shared" si="28"/>
        <v>0</v>
      </c>
      <c r="U19" s="70">
        <f t="shared" si="29"/>
        <v>0</v>
      </c>
      <c r="V19" s="70">
        <f t="shared" si="30"/>
        <v>0</v>
      </c>
      <c r="W19" s="70">
        <f t="shared" si="31"/>
        <v>0</v>
      </c>
      <c r="X19" s="70">
        <f t="shared" si="32"/>
        <v>0</v>
      </c>
      <c r="Y19" s="70">
        <f t="shared" si="33"/>
        <v>0</v>
      </c>
      <c r="AA19" s="39">
        <v>321.23159818201003</v>
      </c>
      <c r="AB19" s="39">
        <v>380.99367178983988</v>
      </c>
      <c r="AC19" s="40">
        <v>1095.0297635209997</v>
      </c>
      <c r="AE19" s="4">
        <f t="shared" si="34"/>
        <v>773.79816533898975</v>
      </c>
      <c r="AF19" s="4">
        <f t="shared" si="35"/>
        <v>714.03609173115979</v>
      </c>
      <c r="AH19" s="11">
        <f t="shared" si="36"/>
        <v>2.4088482257606398</v>
      </c>
      <c r="AI19" s="11">
        <f t="shared" si="37"/>
        <v>1.8741416054937252</v>
      </c>
      <c r="AK19" s="3">
        <v>778</v>
      </c>
      <c r="AL19" s="7">
        <v>8539</v>
      </c>
      <c r="AM19" s="7"/>
      <c r="AN19" s="3">
        <v>34331.692307692298</v>
      </c>
      <c r="AO19" s="3">
        <v>62546.484848484804</v>
      </c>
      <c r="AP19" s="7">
        <v>66943.176470588209</v>
      </c>
      <c r="AQ19" s="113"/>
      <c r="AR19" s="3">
        <v>45438.458333333299</v>
      </c>
      <c r="AS19" s="3">
        <v>104754.903225806</v>
      </c>
      <c r="AT19" s="7">
        <v>119493.25</v>
      </c>
      <c r="AU19" s="7"/>
      <c r="AV19" s="3">
        <v>40920.916666666701</v>
      </c>
      <c r="AW19" s="3">
        <v>89387.055555555606</v>
      </c>
      <c r="AX19" s="7">
        <v>116308.33333333299</v>
      </c>
      <c r="AY19" s="113"/>
      <c r="AZ19" s="3">
        <v>1472</v>
      </c>
      <c r="BA19" s="7">
        <v>9470</v>
      </c>
      <c r="BB19" s="7"/>
      <c r="BC19" s="3">
        <v>35433.114285714299</v>
      </c>
      <c r="BD19" s="3">
        <v>63338.410256410301</v>
      </c>
      <c r="BE19" s="7">
        <v>68166.552631578903</v>
      </c>
      <c r="BF19" s="113"/>
      <c r="BG19" s="3">
        <v>45249.696969696997</v>
      </c>
      <c r="BH19" s="3">
        <v>103395.432432432</v>
      </c>
      <c r="BI19" s="7">
        <v>121897.62162162199</v>
      </c>
      <c r="BJ19" s="113"/>
      <c r="BK19" s="3">
        <v>41320.375</v>
      </c>
      <c r="BL19" s="3">
        <v>82777.0869565217</v>
      </c>
      <c r="BM19" s="7">
        <v>115571.857142857</v>
      </c>
      <c r="BO19" s="2">
        <f t="shared" si="83"/>
        <v>4211.0410958904104</v>
      </c>
      <c r="BP19" s="2">
        <f t="shared" si="84"/>
        <v>29571.55912040373</v>
      </c>
      <c r="BQ19" s="2"/>
      <c r="BR19" s="2">
        <f t="shared" si="85"/>
        <v>38794.95767063988</v>
      </c>
      <c r="BS19" s="2">
        <f t="shared" si="86"/>
        <v>77056.568535869781</v>
      </c>
      <c r="BT19" s="2">
        <f t="shared" si="87"/>
        <v>86567.603655566258</v>
      </c>
      <c r="BU19" s="2"/>
      <c r="BV19" s="2">
        <f t="shared" si="88"/>
        <v>43904.038760896656</v>
      </c>
      <c r="BW19" s="2">
        <f t="shared" si="89"/>
        <v>96334.355214654497</v>
      </c>
      <c r="BX19" s="2">
        <f t="shared" si="90"/>
        <v>119731.26392341479</v>
      </c>
      <c r="BZ19" s="16">
        <f t="shared" si="75"/>
        <v>25360.51802451332</v>
      </c>
      <c r="CA19" s="16">
        <f t="shared" si="76"/>
        <v>56996.044535162524</v>
      </c>
      <c r="CB19" s="16">
        <f t="shared" si="77"/>
        <v>33163.660267848536</v>
      </c>
      <c r="CD19" s="5">
        <f t="shared" si="46"/>
        <v>6.0223867321700704</v>
      </c>
      <c r="CE19" s="5">
        <f t="shared" si="1"/>
        <v>1.9273939633381216</v>
      </c>
      <c r="CF19" s="5">
        <f t="shared" si="47"/>
        <v>0.3830955099531177</v>
      </c>
      <c r="CH19" s="11">
        <f t="shared" si="78"/>
        <v>0.9862521616871458</v>
      </c>
      <c r="CI19" s="11">
        <f t="shared" si="79"/>
        <v>1.2314137932693461</v>
      </c>
      <c r="CK19" s="11">
        <f t="shared" si="80"/>
        <v>1.1942025821199658</v>
      </c>
      <c r="CL19" s="11">
        <f t="shared" si="81"/>
        <v>1.7271127509584385</v>
      </c>
      <c r="CN19" s="16">
        <f t="shared" si="49"/>
        <v>38261.610865229901</v>
      </c>
      <c r="CO19" s="16">
        <f t="shared" si="50"/>
        <v>47772.645984926377</v>
      </c>
      <c r="CP19" s="11"/>
      <c r="CQ19" s="16">
        <f t="shared" si="51"/>
        <v>52430.316453757841</v>
      </c>
      <c r="CR19" s="16">
        <f t="shared" si="52"/>
        <v>75827.225162518138</v>
      </c>
      <c r="CT19" s="106">
        <v>110653.5162379128</v>
      </c>
      <c r="CU19" s="104">
        <v>104059.24884615379</v>
      </c>
      <c r="CV19" s="104">
        <v>40271.474615384599</v>
      </c>
      <c r="CW19" s="104">
        <v>17651.815789473701</v>
      </c>
      <c r="CX19" s="104">
        <v>12980.255392755391</v>
      </c>
      <c r="CY19" s="104">
        <v>10221.45279146141</v>
      </c>
      <c r="CZ19" s="104">
        <v>9157.2081159420304</v>
      </c>
      <c r="DA19" s="104">
        <v>10042.8387096774</v>
      </c>
      <c r="DB19" s="104">
        <v>8539.5694522868507</v>
      </c>
      <c r="DC19" s="104">
        <v>5131.4486166007919</v>
      </c>
      <c r="DD19" s="104">
        <v>1867.93032329989</v>
      </c>
      <c r="DE19" s="104">
        <v>-1644.84848484848</v>
      </c>
      <c r="DF19" s="104">
        <v>-2757.2480769230783</v>
      </c>
      <c r="DG19" s="104">
        <v>-3290.4008304223994</v>
      </c>
      <c r="DH19" s="104">
        <v>-1434.607614942528</v>
      </c>
      <c r="DI19" s="104">
        <v>1768.91333333333</v>
      </c>
      <c r="DJ19" s="104">
        <v>9912.6120512820489</v>
      </c>
      <c r="DK19" s="104">
        <v>13190.7491638796</v>
      </c>
      <c r="DL19" s="104">
        <v>11098.99404761905</v>
      </c>
      <c r="DM19" s="104">
        <v>10332.0454545455</v>
      </c>
      <c r="DN19" s="104">
        <v>12370.20394736842</v>
      </c>
      <c r="DO19" s="104">
        <v>9452.1015873015895</v>
      </c>
      <c r="DP19" s="104">
        <v>4187</v>
      </c>
      <c r="DR19" s="4">
        <f t="shared" si="53"/>
        <v>1095.0297635209997</v>
      </c>
      <c r="DS19" s="39">
        <v>380.99367178983988</v>
      </c>
      <c r="DT19" s="39">
        <v>321.23159818201003</v>
      </c>
      <c r="DU19" s="39">
        <v>187.25201189932</v>
      </c>
      <c r="DV19" s="39">
        <v>137.93216869825002</v>
      </c>
      <c r="DW19" s="39">
        <v>97.105789807250019</v>
      </c>
      <c r="DX19" s="39">
        <v>93.768709797119996</v>
      </c>
      <c r="DY19" s="39">
        <v>114.99793391946</v>
      </c>
      <c r="DZ19" s="39">
        <v>145.84589960878</v>
      </c>
      <c r="EA19" s="39">
        <v>130.5476264879</v>
      </c>
      <c r="EB19" s="39">
        <v>94.207583819199996</v>
      </c>
      <c r="EC19" s="39">
        <v>74.513368392239997</v>
      </c>
      <c r="ED19" s="39">
        <v>69.124484480879985</v>
      </c>
      <c r="EE19" s="39">
        <v>66.035755320360011</v>
      </c>
      <c r="EF19" s="39">
        <v>54.537004068959995</v>
      </c>
      <c r="EG19" s="39">
        <v>55.267569910799999</v>
      </c>
      <c r="EH19" s="39">
        <v>61.72934385496</v>
      </c>
      <c r="EI19" s="39">
        <v>86.977181491729993</v>
      </c>
      <c r="EJ19" s="39">
        <v>104.34381211934999</v>
      </c>
      <c r="EK19" s="39">
        <v>79.905987688800025</v>
      </c>
      <c r="EL19" s="39">
        <v>95.297894373779997</v>
      </c>
      <c r="EM19" s="39">
        <v>98.678012309319996</v>
      </c>
      <c r="EN19" s="39">
        <v>83.969196141180007</v>
      </c>
      <c r="EP19" s="111">
        <v>45897</v>
      </c>
      <c r="EQ19" s="114">
        <f t="shared" si="82"/>
        <v>0.34246575342465752</v>
      </c>
      <c r="ER19" s="114"/>
      <c r="ES19" s="4">
        <f t="shared" si="54"/>
        <v>778</v>
      </c>
      <c r="ET19" s="4">
        <f t="shared" si="55"/>
        <v>8539</v>
      </c>
      <c r="EU19" s="4"/>
      <c r="EV19" s="4">
        <f t="shared" si="2"/>
        <v>34331.692307692298</v>
      </c>
      <c r="EW19" s="4">
        <f t="shared" si="3"/>
        <v>62546.484848484804</v>
      </c>
      <c r="EX19" s="4">
        <f t="shared" si="4"/>
        <v>66943.176470588209</v>
      </c>
      <c r="EY19" s="4"/>
      <c r="EZ19" s="4">
        <f t="shared" si="5"/>
        <v>45438.458333333299</v>
      </c>
      <c r="FA19" s="4">
        <f t="shared" si="6"/>
        <v>104754.903225806</v>
      </c>
      <c r="FB19" s="4">
        <f t="shared" si="7"/>
        <v>119493.25</v>
      </c>
      <c r="FC19" s="4"/>
      <c r="FD19" s="4">
        <f t="shared" si="56"/>
        <v>40920.916666666701</v>
      </c>
      <c r="FE19" s="4">
        <f t="shared" si="57"/>
        <v>89387.055555555606</v>
      </c>
      <c r="FF19" s="4">
        <f t="shared" si="58"/>
        <v>116308.33333333299</v>
      </c>
      <c r="FH19" s="16">
        <f t="shared" si="59"/>
        <v>3435.8767123287671</v>
      </c>
      <c r="FI19" s="16">
        <f t="shared" si="8"/>
        <v>28540.430298146646</v>
      </c>
      <c r="FJ19" s="16"/>
      <c r="FK19" s="16">
        <f t="shared" si="60"/>
        <v>38135.379302774832</v>
      </c>
      <c r="FL19" s="16">
        <f t="shared" si="61"/>
        <v>77001.422648937267</v>
      </c>
      <c r="FM19" s="16">
        <f t="shared" si="62"/>
        <v>84939.776994359359</v>
      </c>
      <c r="FN19" s="16"/>
      <c r="FO19" s="16">
        <f t="shared" si="63"/>
        <v>43891.355022831034</v>
      </c>
      <c r="FP19" s="16">
        <f t="shared" si="64"/>
        <v>99491.941694898327</v>
      </c>
      <c r="FQ19" s="16">
        <f t="shared" si="65"/>
        <v>118402.52511415514</v>
      </c>
      <c r="FS19" s="4">
        <f t="shared" si="10"/>
        <v>1472</v>
      </c>
      <c r="FT19" s="4">
        <f t="shared" si="11"/>
        <v>9470</v>
      </c>
      <c r="FU19" s="4"/>
      <c r="FV19" s="4">
        <f t="shared" si="12"/>
        <v>35433.114285714299</v>
      </c>
      <c r="FW19" s="4">
        <f t="shared" si="13"/>
        <v>63338.410256410301</v>
      </c>
      <c r="FX19" s="4">
        <f t="shared" si="14"/>
        <v>68166.552631578903</v>
      </c>
      <c r="FY19" s="4"/>
      <c r="FZ19" s="4">
        <f t="shared" si="15"/>
        <v>45249.696969696997</v>
      </c>
      <c r="GA19" s="4">
        <f t="shared" si="16"/>
        <v>103395.432432432</v>
      </c>
      <c r="GB19" s="4">
        <f t="shared" si="17"/>
        <v>121897.62162162199</v>
      </c>
      <c r="GC19" s="4"/>
      <c r="GD19" s="4">
        <f t="shared" si="18"/>
        <v>41320.375</v>
      </c>
      <c r="GE19" s="4">
        <f t="shared" si="19"/>
        <v>82777.0869565217</v>
      </c>
      <c r="GF19" s="4">
        <f t="shared" si="20"/>
        <v>115571.857142857</v>
      </c>
      <c r="GH19" s="16">
        <f t="shared" si="66"/>
        <v>4211.0410958904104</v>
      </c>
      <c r="GI19" s="16">
        <f t="shared" si="21"/>
        <v>29571.55912040373</v>
      </c>
      <c r="GJ19" s="16"/>
      <c r="GK19" s="16">
        <f t="shared" si="67"/>
        <v>38794.95767063988</v>
      </c>
      <c r="GL19" s="16">
        <f t="shared" si="68"/>
        <v>77056.568535869781</v>
      </c>
      <c r="GM19" s="16">
        <f t="shared" si="69"/>
        <v>86567.603655566258</v>
      </c>
      <c r="GN19" s="16"/>
      <c r="GO19" s="16">
        <f t="shared" si="22"/>
        <v>43904.038760896656</v>
      </c>
      <c r="GP19" s="16">
        <f t="shared" si="23"/>
        <v>96334.355214654497</v>
      </c>
      <c r="GQ19" s="16">
        <f t="shared" si="70"/>
        <v>119731.26392341479</v>
      </c>
    </row>
    <row r="20" spans="2:199" ht="14.45" customHeight="1" x14ac:dyDescent="0.25">
      <c r="B20" s="28" t="s">
        <v>26</v>
      </c>
      <c r="C20" s="28" t="s">
        <v>564</v>
      </c>
      <c r="D20" s="23" t="str">
        <f>IFERROR(IF(MATCH($B20,Compounders!$A:$A,0),"yes"),"")</f>
        <v/>
      </c>
      <c r="F20" s="66"/>
      <c r="G20" s="66"/>
      <c r="H20" s="66"/>
      <c r="I20" s="66"/>
      <c r="J20" s="121" t="str">
        <f t="shared" si="24"/>
        <v>yes</v>
      </c>
      <c r="K20" s="70">
        <f t="shared" si="71"/>
        <v>5</v>
      </c>
      <c r="L20" s="70">
        <f t="shared" si="72"/>
        <v>3</v>
      </c>
      <c r="M20" s="70">
        <f t="shared" si="73"/>
        <v>0</v>
      </c>
      <c r="N20" s="70">
        <f t="shared" si="74"/>
        <v>0</v>
      </c>
      <c r="O20" s="66"/>
      <c r="P20" s="83"/>
      <c r="Q20" s="70">
        <f t="shared" si="25"/>
        <v>2</v>
      </c>
      <c r="R20" s="70">
        <f t="shared" si="26"/>
        <v>1</v>
      </c>
      <c r="S20" s="70">
        <f t="shared" si="27"/>
        <v>0</v>
      </c>
      <c r="T20" s="70">
        <f t="shared" si="28"/>
        <v>0</v>
      </c>
      <c r="U20" s="70">
        <f t="shared" si="29"/>
        <v>0</v>
      </c>
      <c r="V20" s="70">
        <f t="shared" si="30"/>
        <v>0</v>
      </c>
      <c r="W20" s="70">
        <f t="shared" si="31"/>
        <v>0</v>
      </c>
      <c r="X20" s="70">
        <f t="shared" si="32"/>
        <v>0</v>
      </c>
      <c r="Y20" s="70">
        <f t="shared" si="33"/>
        <v>0</v>
      </c>
      <c r="AA20" s="39">
        <v>1084.8159908683499</v>
      </c>
      <c r="AB20" s="39">
        <v>1033.2356712368</v>
      </c>
      <c r="AC20" s="40">
        <v>1022.9694983629601</v>
      </c>
      <c r="AE20" s="4">
        <f t="shared" si="34"/>
        <v>-61.846492505389847</v>
      </c>
      <c r="AF20" s="4">
        <f t="shared" si="35"/>
        <v>-10.266172873839992</v>
      </c>
      <c r="AH20" s="11">
        <f t="shared" si="36"/>
        <v>-5.7011044293220903E-2</v>
      </c>
      <c r="AI20" s="11">
        <f t="shared" si="37"/>
        <v>-9.9359450700644558E-3</v>
      </c>
      <c r="AK20" s="3">
        <v>88995</v>
      </c>
      <c r="AL20" s="7">
        <v>66968</v>
      </c>
      <c r="AM20" s="7"/>
      <c r="AN20" s="3">
        <v>49656.25</v>
      </c>
      <c r="AO20" s="3">
        <v>46032</v>
      </c>
      <c r="AP20" s="7">
        <v>47298.5</v>
      </c>
      <c r="AQ20" s="113"/>
      <c r="AR20" s="3">
        <v>48339</v>
      </c>
      <c r="AS20" s="3">
        <v>50020.25</v>
      </c>
      <c r="AT20" s="7">
        <v>49076.25</v>
      </c>
      <c r="AU20" s="7"/>
      <c r="AV20" s="3">
        <v>54469</v>
      </c>
      <c r="AW20" s="3">
        <v>52118</v>
      </c>
      <c r="AX20" s="7">
        <v>46286</v>
      </c>
      <c r="AY20" s="113"/>
      <c r="AZ20" s="3">
        <v>47437</v>
      </c>
      <c r="BA20" s="7">
        <v>44486</v>
      </c>
      <c r="BB20" s="7"/>
      <c r="BC20" s="3">
        <v>46396</v>
      </c>
      <c r="BD20" s="3">
        <v>45160.25</v>
      </c>
      <c r="BE20" s="7">
        <v>45521.5</v>
      </c>
      <c r="BF20" s="113"/>
      <c r="BG20" s="3">
        <v>48339</v>
      </c>
      <c r="BH20" s="3">
        <v>46648.25</v>
      </c>
      <c r="BI20" s="7">
        <v>45720.5</v>
      </c>
      <c r="BJ20" s="113"/>
      <c r="BK20" s="3">
        <v>54469</v>
      </c>
      <c r="BL20" s="3">
        <v>52118</v>
      </c>
      <c r="BM20" s="7">
        <v>46286</v>
      </c>
      <c r="BO20" s="2">
        <f t="shared" si="83"/>
        <v>47437</v>
      </c>
      <c r="BP20" s="2">
        <f t="shared" si="84"/>
        <v>44486</v>
      </c>
      <c r="BQ20" s="2"/>
      <c r="BR20" s="2">
        <f t="shared" si="85"/>
        <v>46396</v>
      </c>
      <c r="BS20" s="2">
        <f t="shared" si="86"/>
        <v>45160.25</v>
      </c>
      <c r="BT20" s="2">
        <f t="shared" si="87"/>
        <v>45521.5</v>
      </c>
      <c r="BU20" s="2"/>
      <c r="BV20" s="2">
        <f t="shared" si="88"/>
        <v>48339</v>
      </c>
      <c r="BW20" s="2">
        <f t="shared" si="89"/>
        <v>46648.25</v>
      </c>
      <c r="BX20" s="2">
        <f t="shared" si="90"/>
        <v>45720.5</v>
      </c>
      <c r="BZ20" s="16">
        <f t="shared" si="75"/>
        <v>-2951</v>
      </c>
      <c r="CA20" s="16">
        <f t="shared" si="76"/>
        <v>1035.5</v>
      </c>
      <c r="CB20" s="16">
        <f t="shared" si="77"/>
        <v>199</v>
      </c>
      <c r="CD20" s="5">
        <f t="shared" si="46"/>
        <v>-6.2208824335434398E-2</v>
      </c>
      <c r="CE20" s="5">
        <f t="shared" si="1"/>
        <v>2.3276986018073043E-2</v>
      </c>
      <c r="CF20" s="5">
        <f t="shared" si="47"/>
        <v>4.3715606911021165E-3</v>
      </c>
      <c r="CH20" s="11">
        <f t="shared" si="78"/>
        <v>-2.6634839210276762E-2</v>
      </c>
      <c r="CI20" s="11">
        <f t="shared" si="79"/>
        <v>-1.8848607638589532E-2</v>
      </c>
      <c r="CK20" s="11">
        <f t="shared" si="80"/>
        <v>-3.4976933738803062E-2</v>
      </c>
      <c r="CL20" s="11">
        <f t="shared" si="81"/>
        <v>-5.4169511160760409E-2</v>
      </c>
      <c r="CN20" s="16">
        <f t="shared" si="49"/>
        <v>-1235.75</v>
      </c>
      <c r="CO20" s="16">
        <f t="shared" si="50"/>
        <v>-874.5</v>
      </c>
      <c r="CP20" s="11"/>
      <c r="CQ20" s="16">
        <f t="shared" si="51"/>
        <v>-1690.75</v>
      </c>
      <c r="CR20" s="16">
        <f t="shared" si="52"/>
        <v>-2618.5</v>
      </c>
      <c r="CT20" s="106">
        <v>43498.5</v>
      </c>
      <c r="CU20" s="104">
        <v>45160.25</v>
      </c>
      <c r="CV20" s="104">
        <v>45079</v>
      </c>
      <c r="CW20" s="104">
        <v>45472.5</v>
      </c>
      <c r="CX20" s="104">
        <v>45437</v>
      </c>
      <c r="CY20" s="104">
        <v>44377.666666666701</v>
      </c>
      <c r="CZ20" s="104">
        <v>41445.166666666672</v>
      </c>
      <c r="DA20" s="104">
        <v>41289</v>
      </c>
      <c r="DB20" s="104">
        <v>39005</v>
      </c>
      <c r="DC20" s="104">
        <v>38688</v>
      </c>
      <c r="DD20" s="104">
        <v>36360</v>
      </c>
      <c r="DE20" s="104">
        <v>35669.5</v>
      </c>
      <c r="DF20" s="104">
        <v>33116.5</v>
      </c>
      <c r="DG20" s="104">
        <v>28574</v>
      </c>
      <c r="DH20" s="104">
        <v>33564</v>
      </c>
      <c r="DI20" s="104">
        <v>30463.666666666672</v>
      </c>
      <c r="DJ20" s="104">
        <v>28622.5</v>
      </c>
      <c r="DK20" s="104">
        <v>28591</v>
      </c>
      <c r="DL20" s="104">
        <v>27266.5</v>
      </c>
      <c r="DM20" s="104">
        <v>26969</v>
      </c>
      <c r="DN20" s="104">
        <v>25650</v>
      </c>
      <c r="DO20" s="104">
        <v>23561</v>
      </c>
      <c r="DP20" s="104">
        <v>22937</v>
      </c>
      <c r="DR20" s="4">
        <f t="shared" si="53"/>
        <v>1022.9694983629601</v>
      </c>
      <c r="DS20" s="39">
        <v>1033.2356712368</v>
      </c>
      <c r="DT20" s="39">
        <v>1084.8159908683499</v>
      </c>
      <c r="DU20" s="39">
        <v>1084.62539515086</v>
      </c>
      <c r="DV20" s="39">
        <v>1048.0477086570299</v>
      </c>
      <c r="DW20" s="39">
        <v>1148.7200904634201</v>
      </c>
      <c r="DX20" s="39">
        <v>978.01041561247985</v>
      </c>
      <c r="DY20" s="39">
        <v>992.31737985208008</v>
      </c>
      <c r="DZ20" s="39">
        <v>877.88081030340004</v>
      </c>
      <c r="EA20" s="39">
        <v>908.91949108416009</v>
      </c>
      <c r="EB20" s="39">
        <v>776.89179115937998</v>
      </c>
      <c r="EC20" s="39">
        <v>763.98636252040001</v>
      </c>
      <c r="ED20" s="39">
        <v>745.28401648099998</v>
      </c>
      <c r="EE20" s="39">
        <v>675.65698881197</v>
      </c>
      <c r="EF20" s="39">
        <v>681.92095647899987</v>
      </c>
      <c r="EG20" s="39">
        <v>591.27787159739989</v>
      </c>
      <c r="EH20" s="39">
        <v>602.01130631264004</v>
      </c>
      <c r="EI20" s="39">
        <v>779.54232310429006</v>
      </c>
      <c r="EJ20" s="39">
        <v>669.12203434900005</v>
      </c>
      <c r="EK20" s="39">
        <v>618.22815352800001</v>
      </c>
      <c r="EL20" s="39">
        <v>635.74417780375984</v>
      </c>
      <c r="EM20" s="39">
        <v>587.82314286584995</v>
      </c>
      <c r="EN20" s="39">
        <v>543.67851384128005</v>
      </c>
      <c r="EP20" s="111">
        <v>46022</v>
      </c>
      <c r="EQ20" s="114">
        <f t="shared" si="82"/>
        <v>0</v>
      </c>
      <c r="ER20" s="114"/>
      <c r="ES20" s="4">
        <f t="shared" si="54"/>
        <v>88995</v>
      </c>
      <c r="ET20" s="4">
        <f t="shared" si="55"/>
        <v>66968</v>
      </c>
      <c r="EU20" s="4"/>
      <c r="EV20" s="4">
        <f t="shared" si="2"/>
        <v>49656.25</v>
      </c>
      <c r="EW20" s="4">
        <f t="shared" si="3"/>
        <v>46032</v>
      </c>
      <c r="EX20" s="4">
        <f t="shared" si="4"/>
        <v>47298.5</v>
      </c>
      <c r="EY20" s="4"/>
      <c r="EZ20" s="4">
        <f t="shared" si="5"/>
        <v>48339</v>
      </c>
      <c r="FA20" s="4">
        <f t="shared" si="6"/>
        <v>50020.25</v>
      </c>
      <c r="FB20" s="4">
        <f t="shared" si="7"/>
        <v>49076.25</v>
      </c>
      <c r="FC20" s="4"/>
      <c r="FD20" s="4">
        <f t="shared" si="56"/>
        <v>54469</v>
      </c>
      <c r="FE20" s="4">
        <f t="shared" si="57"/>
        <v>52118</v>
      </c>
      <c r="FF20" s="4">
        <f t="shared" si="58"/>
        <v>46286</v>
      </c>
      <c r="FH20" s="16">
        <f t="shared" si="59"/>
        <v>88995</v>
      </c>
      <c r="FI20" s="16">
        <f t="shared" si="8"/>
        <v>66968</v>
      </c>
      <c r="FJ20" s="16"/>
      <c r="FK20" s="16">
        <f t="shared" si="60"/>
        <v>49656.25</v>
      </c>
      <c r="FL20" s="16">
        <f t="shared" si="61"/>
        <v>46032</v>
      </c>
      <c r="FM20" s="16">
        <f t="shared" si="62"/>
        <v>47298.5</v>
      </c>
      <c r="FN20" s="16"/>
      <c r="FO20" s="16">
        <f t="shared" si="63"/>
        <v>48339</v>
      </c>
      <c r="FP20" s="16">
        <f t="shared" si="64"/>
        <v>50020.25</v>
      </c>
      <c r="FQ20" s="16">
        <f t="shared" si="65"/>
        <v>49076.25</v>
      </c>
      <c r="FS20" s="4">
        <f t="shared" si="10"/>
        <v>47437</v>
      </c>
      <c r="FT20" s="4">
        <f t="shared" si="11"/>
        <v>44486</v>
      </c>
      <c r="FU20" s="4"/>
      <c r="FV20" s="4">
        <f t="shared" si="12"/>
        <v>46396</v>
      </c>
      <c r="FW20" s="4">
        <f t="shared" si="13"/>
        <v>45160.25</v>
      </c>
      <c r="FX20" s="4">
        <f t="shared" si="14"/>
        <v>45521.5</v>
      </c>
      <c r="FY20" s="4"/>
      <c r="FZ20" s="4">
        <f t="shared" si="15"/>
        <v>48339</v>
      </c>
      <c r="GA20" s="4">
        <f t="shared" si="16"/>
        <v>46648.25</v>
      </c>
      <c r="GB20" s="4">
        <f t="shared" si="17"/>
        <v>45720.5</v>
      </c>
      <c r="GC20" s="4"/>
      <c r="GD20" s="4">
        <f t="shared" si="18"/>
        <v>54469</v>
      </c>
      <c r="GE20" s="4">
        <f t="shared" si="19"/>
        <v>52118</v>
      </c>
      <c r="GF20" s="4">
        <f t="shared" si="20"/>
        <v>46286</v>
      </c>
      <c r="GH20" s="16">
        <f t="shared" si="66"/>
        <v>47437</v>
      </c>
      <c r="GI20" s="16">
        <f t="shared" si="21"/>
        <v>44486</v>
      </c>
      <c r="GJ20" s="16"/>
      <c r="GK20" s="16">
        <f t="shared" si="67"/>
        <v>46396</v>
      </c>
      <c r="GL20" s="16">
        <f t="shared" si="68"/>
        <v>45160.25</v>
      </c>
      <c r="GM20" s="16">
        <f t="shared" si="69"/>
        <v>45521.5</v>
      </c>
      <c r="GN20" s="16"/>
      <c r="GO20" s="16">
        <f t="shared" si="22"/>
        <v>48339</v>
      </c>
      <c r="GP20" s="16">
        <f t="shared" si="23"/>
        <v>46648.25</v>
      </c>
      <c r="GQ20" s="16">
        <f t="shared" si="70"/>
        <v>45720.5</v>
      </c>
    </row>
    <row r="21" spans="2:199" ht="14.45" customHeight="1" x14ac:dyDescent="0.25">
      <c r="B21" s="28" t="s">
        <v>20</v>
      </c>
      <c r="C21" s="28" t="s">
        <v>565</v>
      </c>
      <c r="D21" s="23" t="str">
        <f>IFERROR(IF(MATCH($B21,Compounders!$A:$A,0),"yes"),"")</f>
        <v/>
      </c>
      <c r="F21" s="66"/>
      <c r="G21" s="66"/>
      <c r="H21" s="66"/>
      <c r="I21" s="66"/>
      <c r="J21" s="121" t="str">
        <f t="shared" si="24"/>
        <v>yes</v>
      </c>
      <c r="K21" s="70">
        <f t="shared" si="71"/>
        <v>5</v>
      </c>
      <c r="L21" s="70">
        <f t="shared" si="72"/>
        <v>3</v>
      </c>
      <c r="M21" s="70">
        <f t="shared" si="73"/>
        <v>0</v>
      </c>
      <c r="N21" s="70">
        <f t="shared" si="74"/>
        <v>0</v>
      </c>
      <c r="O21" s="66"/>
      <c r="P21" s="83"/>
      <c r="Q21" s="70">
        <f t="shared" si="25"/>
        <v>2</v>
      </c>
      <c r="R21" s="70">
        <f t="shared" si="26"/>
        <v>1</v>
      </c>
      <c r="S21" s="70">
        <f t="shared" si="27"/>
        <v>0</v>
      </c>
      <c r="T21" s="70">
        <f t="shared" si="28"/>
        <v>0</v>
      </c>
      <c r="U21" s="70">
        <f t="shared" si="29"/>
        <v>0</v>
      </c>
      <c r="V21" s="70">
        <f t="shared" si="30"/>
        <v>0</v>
      </c>
      <c r="W21" s="70">
        <f t="shared" si="31"/>
        <v>0</v>
      </c>
      <c r="X21" s="70">
        <f t="shared" si="32"/>
        <v>0</v>
      </c>
      <c r="Y21" s="70">
        <f t="shared" si="33"/>
        <v>0</v>
      </c>
      <c r="AA21" s="39">
        <v>1015.98501597276</v>
      </c>
      <c r="AB21" s="39">
        <v>869.01606217737015</v>
      </c>
      <c r="AC21" s="40">
        <v>1040.6242536299999</v>
      </c>
      <c r="AE21" s="4">
        <f t="shared" si="34"/>
        <v>24.639237657239846</v>
      </c>
      <c r="AF21" s="4">
        <f t="shared" si="35"/>
        <v>171.60819145262974</v>
      </c>
      <c r="AH21" s="11">
        <f t="shared" si="36"/>
        <v>2.4251575830229077E-2</v>
      </c>
      <c r="AI21" s="11">
        <f t="shared" si="37"/>
        <v>0.19747413071129594</v>
      </c>
      <c r="AK21" s="3">
        <v>10590</v>
      </c>
      <c r="AL21" s="7">
        <v>20640</v>
      </c>
      <c r="AM21" s="7"/>
      <c r="AN21" s="3">
        <v>29041.777777777803</v>
      </c>
      <c r="AO21" s="3">
        <v>30576</v>
      </c>
      <c r="AP21" s="7">
        <v>31652.722222222197</v>
      </c>
      <c r="AQ21" s="113"/>
      <c r="AR21" s="3">
        <v>35562.9375</v>
      </c>
      <c r="AS21" s="3">
        <v>37155.333333333299</v>
      </c>
      <c r="AT21" s="7">
        <v>39888</v>
      </c>
      <c r="AU21" s="7"/>
      <c r="AV21" s="3">
        <v>41093.285714285696</v>
      </c>
      <c r="AW21" s="3">
        <v>43488.25</v>
      </c>
      <c r="AX21" s="7">
        <v>46179.529411764699</v>
      </c>
      <c r="AY21" s="113"/>
      <c r="AZ21" s="3">
        <v>11746.5</v>
      </c>
      <c r="BA21" s="7">
        <v>21768</v>
      </c>
      <c r="BB21" s="7"/>
      <c r="BC21" s="3">
        <v>29244.130434782601</v>
      </c>
      <c r="BD21" s="3">
        <v>31083.5</v>
      </c>
      <c r="BE21" s="7">
        <v>32167.96</v>
      </c>
      <c r="BF21" s="113"/>
      <c r="BG21" s="3">
        <v>35838.449999999997</v>
      </c>
      <c r="BH21" s="3">
        <v>37556.035714285696</v>
      </c>
      <c r="BI21" s="7">
        <v>39850.538461538497</v>
      </c>
      <c r="BJ21" s="113"/>
      <c r="BK21" s="3">
        <v>41275.266666666699</v>
      </c>
      <c r="BL21" s="3">
        <v>43763.4</v>
      </c>
      <c r="BM21" s="7">
        <v>46190.565217391297</v>
      </c>
      <c r="BO21" s="2">
        <f t="shared" si="83"/>
        <v>11746.5</v>
      </c>
      <c r="BP21" s="2">
        <f t="shared" si="84"/>
        <v>21768</v>
      </c>
      <c r="BQ21" s="2"/>
      <c r="BR21" s="2">
        <f t="shared" si="85"/>
        <v>29244.130434782601</v>
      </c>
      <c r="BS21" s="2">
        <f t="shared" si="86"/>
        <v>31083.5</v>
      </c>
      <c r="BT21" s="2">
        <f t="shared" si="87"/>
        <v>32167.96</v>
      </c>
      <c r="BU21" s="2"/>
      <c r="BV21" s="2">
        <f t="shared" si="88"/>
        <v>35838.449999999997</v>
      </c>
      <c r="BW21" s="2">
        <f t="shared" si="89"/>
        <v>37556.035714285696</v>
      </c>
      <c r="BX21" s="2">
        <f t="shared" si="90"/>
        <v>39850.538461538497</v>
      </c>
      <c r="BZ21" s="16">
        <f t="shared" si="75"/>
        <v>10021.5</v>
      </c>
      <c r="CA21" s="16">
        <f t="shared" si="76"/>
        <v>10399.959999999999</v>
      </c>
      <c r="CB21" s="16">
        <f t="shared" si="77"/>
        <v>7682.5784615384982</v>
      </c>
      <c r="CD21" s="5">
        <f t="shared" si="46"/>
        <v>0.85314774613714728</v>
      </c>
      <c r="CE21" s="5">
        <f t="shared" si="1"/>
        <v>0.47776368981991912</v>
      </c>
      <c r="CF21" s="5">
        <f t="shared" si="47"/>
        <v>0.23882703353083312</v>
      </c>
      <c r="CH21" s="11">
        <f t="shared" si="78"/>
        <v>6.2897051061900466E-2</v>
      </c>
      <c r="CI21" s="11">
        <f t="shared" si="79"/>
        <v>9.9980048021528267E-2</v>
      </c>
      <c r="CK21" s="11">
        <f t="shared" si="80"/>
        <v>4.7925781228978837E-2</v>
      </c>
      <c r="CL21" s="11">
        <f t="shared" si="81"/>
        <v>0.11194927407682242</v>
      </c>
      <c r="CN21" s="16">
        <f t="shared" si="49"/>
        <v>1839.3695652173992</v>
      </c>
      <c r="CO21" s="16">
        <f t="shared" si="50"/>
        <v>2923.8295652173983</v>
      </c>
      <c r="CP21" s="11"/>
      <c r="CQ21" s="16">
        <f t="shared" si="51"/>
        <v>1717.5857142856985</v>
      </c>
      <c r="CR21" s="16">
        <f t="shared" si="52"/>
        <v>4012.0884615385003</v>
      </c>
      <c r="CT21" s="106">
        <v>33901.53571428571</v>
      </c>
      <c r="CU21" s="104">
        <v>31083.5</v>
      </c>
      <c r="CV21" s="104">
        <v>28114.808080808089</v>
      </c>
      <c r="CW21" s="104">
        <v>25050.633333333328</v>
      </c>
      <c r="CX21" s="104">
        <v>22163.333333333339</v>
      </c>
      <c r="CY21" s="104">
        <v>20988.642857142899</v>
      </c>
      <c r="CZ21" s="104">
        <v>20066.933333333327</v>
      </c>
      <c r="DA21" s="104">
        <v>18281.452941176467</v>
      </c>
      <c r="DB21" s="104">
        <v>13352.566666666669</v>
      </c>
      <c r="DC21" s="104">
        <v>11318.25</v>
      </c>
      <c r="DD21" s="104">
        <v>10381.21428571429</v>
      </c>
      <c r="DE21" s="104">
        <v>10336.16666666667</v>
      </c>
      <c r="DF21" s="104">
        <v>8586.1421568627393</v>
      </c>
      <c r="DG21" s="104">
        <v>7690.9285714285697</v>
      </c>
      <c r="DH21" s="104">
        <v>7007.9846153846102</v>
      </c>
      <c r="DI21" s="104">
        <v>7212.7083333333303</v>
      </c>
      <c r="DJ21" s="104">
        <v>7080.7142857142799</v>
      </c>
      <c r="DK21" s="104">
        <v>7757.4583333333303</v>
      </c>
      <c r="DL21" s="104">
        <v>7753.8392857142908</v>
      </c>
      <c r="DM21" s="104">
        <v>7044.5454545454595</v>
      </c>
      <c r="DN21" s="104">
        <v>7010.4318181818198</v>
      </c>
      <c r="DO21" s="104">
        <v>7541.2222222222208</v>
      </c>
      <c r="DP21" s="104">
        <v>7699.8095238095211</v>
      </c>
      <c r="DR21" s="4">
        <f t="shared" si="53"/>
        <v>1040.6242536299999</v>
      </c>
      <c r="DS21" s="39">
        <v>869.01606217737015</v>
      </c>
      <c r="DT21" s="39">
        <v>1015.98501597276</v>
      </c>
      <c r="DU21" s="39">
        <v>722.14650711700006</v>
      </c>
      <c r="DV21" s="39">
        <v>738.78837202402985</v>
      </c>
      <c r="DW21" s="39">
        <v>782.9537197024099</v>
      </c>
      <c r="DX21" s="39">
        <v>732.87171576799994</v>
      </c>
      <c r="DY21" s="39">
        <v>842.02021376132006</v>
      </c>
      <c r="DZ21" s="39">
        <v>860.47802837667996</v>
      </c>
      <c r="EA21" s="39">
        <v>739.65799515599997</v>
      </c>
      <c r="EB21" s="39">
        <v>553.37017459203992</v>
      </c>
      <c r="EC21" s="39">
        <v>509.89491627348997</v>
      </c>
      <c r="ED21" s="39">
        <v>445.19002011833999</v>
      </c>
      <c r="EE21" s="39">
        <v>326.35070486326003</v>
      </c>
      <c r="EF21" s="39">
        <v>347.61308293599996</v>
      </c>
      <c r="EG21" s="39">
        <v>307.23902707695004</v>
      </c>
      <c r="EH21" s="39">
        <v>308.07023381457003</v>
      </c>
      <c r="EI21" s="39">
        <v>272.72364647262003</v>
      </c>
      <c r="EJ21" s="39">
        <v>264.22995079446002</v>
      </c>
      <c r="EK21" s="39">
        <v>221.01801532765001</v>
      </c>
      <c r="EL21" s="39">
        <v>220.11552036592002</v>
      </c>
      <c r="EM21" s="39">
        <v>179.15891514438002</v>
      </c>
      <c r="EN21" s="39">
        <v>161.50923700632001</v>
      </c>
      <c r="EP21" s="111">
        <v>46022</v>
      </c>
      <c r="EQ21" s="114">
        <f t="shared" si="82"/>
        <v>0</v>
      </c>
      <c r="ER21" s="114"/>
      <c r="ES21" s="4">
        <f t="shared" si="54"/>
        <v>10590</v>
      </c>
      <c r="ET21" s="4">
        <f t="shared" si="55"/>
        <v>20640</v>
      </c>
      <c r="EU21" s="4"/>
      <c r="EV21" s="4">
        <f t="shared" si="2"/>
        <v>29041.777777777803</v>
      </c>
      <c r="EW21" s="4">
        <f t="shared" si="3"/>
        <v>30576</v>
      </c>
      <c r="EX21" s="4">
        <f t="shared" si="4"/>
        <v>31652.722222222197</v>
      </c>
      <c r="EY21" s="4"/>
      <c r="EZ21" s="4">
        <f t="shared" si="5"/>
        <v>35562.9375</v>
      </c>
      <c r="FA21" s="4">
        <f t="shared" si="6"/>
        <v>37155.333333333299</v>
      </c>
      <c r="FB21" s="4">
        <f t="shared" si="7"/>
        <v>39888</v>
      </c>
      <c r="FC21" s="4"/>
      <c r="FD21" s="4">
        <f t="shared" si="56"/>
        <v>41093.285714285696</v>
      </c>
      <c r="FE21" s="4">
        <f t="shared" si="57"/>
        <v>43488.25</v>
      </c>
      <c r="FF21" s="4">
        <f t="shared" si="58"/>
        <v>46179.529411764699</v>
      </c>
      <c r="FH21" s="16">
        <f t="shared" si="59"/>
        <v>10590</v>
      </c>
      <c r="FI21" s="16">
        <f t="shared" si="8"/>
        <v>20640</v>
      </c>
      <c r="FJ21" s="16"/>
      <c r="FK21" s="16">
        <f t="shared" si="60"/>
        <v>29041.777777777803</v>
      </c>
      <c r="FL21" s="16">
        <f t="shared" si="61"/>
        <v>30576</v>
      </c>
      <c r="FM21" s="16">
        <f t="shared" si="62"/>
        <v>31652.722222222197</v>
      </c>
      <c r="FN21" s="16"/>
      <c r="FO21" s="16">
        <f t="shared" si="63"/>
        <v>35562.9375</v>
      </c>
      <c r="FP21" s="16">
        <f t="shared" si="64"/>
        <v>37155.333333333299</v>
      </c>
      <c r="FQ21" s="16">
        <f t="shared" si="65"/>
        <v>39888</v>
      </c>
      <c r="FS21" s="4">
        <f t="shared" si="10"/>
        <v>11746.5</v>
      </c>
      <c r="FT21" s="4">
        <f t="shared" si="11"/>
        <v>21768</v>
      </c>
      <c r="FU21" s="4"/>
      <c r="FV21" s="4">
        <f t="shared" si="12"/>
        <v>29244.130434782601</v>
      </c>
      <c r="FW21" s="4">
        <f t="shared" si="13"/>
        <v>31083.5</v>
      </c>
      <c r="FX21" s="4">
        <f t="shared" si="14"/>
        <v>32167.96</v>
      </c>
      <c r="FY21" s="4"/>
      <c r="FZ21" s="4">
        <f t="shared" si="15"/>
        <v>35838.449999999997</v>
      </c>
      <c r="GA21" s="4">
        <f t="shared" si="16"/>
        <v>37556.035714285696</v>
      </c>
      <c r="GB21" s="4">
        <f t="shared" si="17"/>
        <v>39850.538461538497</v>
      </c>
      <c r="GC21" s="4"/>
      <c r="GD21" s="4">
        <f t="shared" si="18"/>
        <v>41275.266666666699</v>
      </c>
      <c r="GE21" s="4">
        <f t="shared" si="19"/>
        <v>43763.4</v>
      </c>
      <c r="GF21" s="4">
        <f t="shared" si="20"/>
        <v>46190.565217391297</v>
      </c>
      <c r="GH21" s="16">
        <f t="shared" si="66"/>
        <v>11746.5</v>
      </c>
      <c r="GI21" s="16">
        <f t="shared" si="21"/>
        <v>21768</v>
      </c>
      <c r="GJ21" s="16"/>
      <c r="GK21" s="16">
        <f t="shared" si="67"/>
        <v>29244.130434782601</v>
      </c>
      <c r="GL21" s="16">
        <f t="shared" si="68"/>
        <v>31083.5</v>
      </c>
      <c r="GM21" s="16">
        <f t="shared" si="69"/>
        <v>32167.96</v>
      </c>
      <c r="GN21" s="16"/>
      <c r="GO21" s="16">
        <f t="shared" si="22"/>
        <v>35838.449999999997</v>
      </c>
      <c r="GP21" s="16">
        <f t="shared" si="23"/>
        <v>37556.035714285696</v>
      </c>
      <c r="GQ21" s="16">
        <f t="shared" si="70"/>
        <v>39850.538461538497</v>
      </c>
    </row>
    <row r="22" spans="2:199" ht="14.45" customHeight="1" x14ac:dyDescent="0.25">
      <c r="B22" s="28" t="s">
        <v>9</v>
      </c>
      <c r="C22" s="28" t="s">
        <v>566</v>
      </c>
      <c r="D22" s="23" t="str">
        <f>IFERROR(IF(MATCH($B22,Compounders!$A:$A,0),"yes"),"")</f>
        <v/>
      </c>
      <c r="F22" s="66"/>
      <c r="G22" s="66" t="s">
        <v>544</v>
      </c>
      <c r="H22" s="66"/>
      <c r="I22" s="66"/>
      <c r="J22" s="121" t="str">
        <f t="shared" si="24"/>
        <v/>
      </c>
      <c r="K22" s="70">
        <f t="shared" si="71"/>
        <v>5</v>
      </c>
      <c r="L22" s="70">
        <f t="shared" si="72"/>
        <v>4</v>
      </c>
      <c r="M22" s="70">
        <f t="shared" si="73"/>
        <v>0</v>
      </c>
      <c r="N22" s="70">
        <f t="shared" si="74"/>
        <v>0</v>
      </c>
      <c r="O22" s="66"/>
      <c r="P22" s="83" t="s">
        <v>499</v>
      </c>
      <c r="Q22" s="70">
        <f t="shared" si="25"/>
        <v>3</v>
      </c>
      <c r="R22" s="70">
        <f t="shared" si="26"/>
        <v>1</v>
      </c>
      <c r="S22" s="70">
        <f t="shared" si="27"/>
        <v>0</v>
      </c>
      <c r="T22" s="70">
        <f t="shared" si="28"/>
        <v>0</v>
      </c>
      <c r="U22" s="70">
        <f t="shared" si="29"/>
        <v>0</v>
      </c>
      <c r="V22" s="70">
        <f t="shared" si="30"/>
        <v>0</v>
      </c>
      <c r="W22" s="70">
        <f t="shared" si="31"/>
        <v>0</v>
      </c>
      <c r="X22" s="70">
        <f t="shared" si="32"/>
        <v>0</v>
      </c>
      <c r="Y22" s="70">
        <f t="shared" si="33"/>
        <v>0</v>
      </c>
      <c r="AA22" s="39">
        <v>348.66137620639995</v>
      </c>
      <c r="AB22" s="39">
        <v>331.65981781197002</v>
      </c>
      <c r="AC22" s="40">
        <v>841.55298978790006</v>
      </c>
      <c r="AE22" s="4">
        <f t="shared" si="34"/>
        <v>492.89161358150011</v>
      </c>
      <c r="AF22" s="4">
        <f t="shared" si="35"/>
        <v>509.89317197593004</v>
      </c>
      <c r="AH22" s="11">
        <f t="shared" si="36"/>
        <v>1.4136685254454999</v>
      </c>
      <c r="AI22" s="11">
        <f t="shared" si="37"/>
        <v>1.5373980946495212</v>
      </c>
      <c r="AK22" s="3">
        <v>1641</v>
      </c>
      <c r="AL22" s="7">
        <v>4335</v>
      </c>
      <c r="AM22" s="7"/>
      <c r="AN22" s="3">
        <v>7562.7368421052597</v>
      </c>
      <c r="AO22" s="3">
        <v>7708.5882352941198</v>
      </c>
      <c r="AP22" s="7">
        <v>8875.5348837209294</v>
      </c>
      <c r="AQ22" s="113"/>
      <c r="AR22" s="3">
        <v>13181.9333333333</v>
      </c>
      <c r="AS22" s="3">
        <v>14553.696969697001</v>
      </c>
      <c r="AT22" s="7">
        <v>18107.3</v>
      </c>
      <c r="AU22" s="7"/>
      <c r="AV22" s="3">
        <v>19314</v>
      </c>
      <c r="AW22" s="3">
        <v>20880.8125</v>
      </c>
      <c r="AX22" s="7">
        <v>26729</v>
      </c>
      <c r="AY22" s="113"/>
      <c r="AZ22" s="3">
        <v>5420</v>
      </c>
      <c r="BA22" s="7">
        <v>6831</v>
      </c>
      <c r="BB22" s="7"/>
      <c r="BC22" s="3">
        <v>10607.159090909099</v>
      </c>
      <c r="BD22" s="3">
        <v>11139.755555555599</v>
      </c>
      <c r="BE22" s="7">
        <v>12078.08</v>
      </c>
      <c r="BF22" s="113"/>
      <c r="BG22" s="3">
        <v>16812.852941176501</v>
      </c>
      <c r="BH22" s="3">
        <v>18385.590909090901</v>
      </c>
      <c r="BI22" s="7">
        <v>22026.979166666697</v>
      </c>
      <c r="BJ22" s="113"/>
      <c r="BK22" s="3">
        <v>23189.200000000001</v>
      </c>
      <c r="BL22" s="3">
        <v>24664.055555555598</v>
      </c>
      <c r="BM22" s="7">
        <v>30601.666666666697</v>
      </c>
      <c r="BO22" s="2">
        <f t="shared" si="83"/>
        <v>5435.4630136986307</v>
      </c>
      <c r="BP22" s="2">
        <f t="shared" si="84"/>
        <v>6888.5022465753427</v>
      </c>
      <c r="BQ22" s="2"/>
      <c r="BR22" s="2">
        <f t="shared" si="85"/>
        <v>10675.166694747646</v>
      </c>
      <c r="BS22" s="2">
        <f t="shared" si="86"/>
        <v>11219.161970388863</v>
      </c>
      <c r="BT22" s="2">
        <f t="shared" si="87"/>
        <v>12187.109031963471</v>
      </c>
      <c r="BU22" s="2"/>
      <c r="BV22" s="2">
        <f t="shared" si="88"/>
        <v>16882.730717163609</v>
      </c>
      <c r="BW22" s="2">
        <f t="shared" si="89"/>
        <v>18454.39600110695</v>
      </c>
      <c r="BX22" s="2">
        <f t="shared" si="90"/>
        <v>22120.948344748893</v>
      </c>
      <c r="BZ22" s="16">
        <f t="shared" si="75"/>
        <v>1453.039232876712</v>
      </c>
      <c r="CA22" s="16">
        <f t="shared" si="76"/>
        <v>5298.6067853881286</v>
      </c>
      <c r="CB22" s="16">
        <f t="shared" si="77"/>
        <v>9933.8393127854215</v>
      </c>
      <c r="CD22" s="5">
        <f t="shared" si="46"/>
        <v>0.26732575113007218</v>
      </c>
      <c r="CE22" s="5">
        <f t="shared" si="1"/>
        <v>0.76919576937386647</v>
      </c>
      <c r="CF22" s="5">
        <f t="shared" si="47"/>
        <v>0.81511039958136622</v>
      </c>
      <c r="CH22" s="11">
        <f t="shared" si="78"/>
        <v>5.0958949044690005E-2</v>
      </c>
      <c r="CI22" s="11">
        <f t="shared" si="79"/>
        <v>0.14163173095551995</v>
      </c>
      <c r="CK22" s="11">
        <f t="shared" si="80"/>
        <v>9.309307305041159E-2</v>
      </c>
      <c r="CL22" s="11">
        <f t="shared" si="81"/>
        <v>0.31027075627403788</v>
      </c>
      <c r="CN22" s="16">
        <f t="shared" si="49"/>
        <v>543.99527564121672</v>
      </c>
      <c r="CO22" s="16">
        <f t="shared" si="50"/>
        <v>1511.9423372158253</v>
      </c>
      <c r="CP22" s="11"/>
      <c r="CQ22" s="16">
        <f t="shared" si="51"/>
        <v>1571.6652839433409</v>
      </c>
      <c r="CR22" s="16">
        <f t="shared" si="52"/>
        <v>5238.2176275852835</v>
      </c>
      <c r="CT22" s="106">
        <v>14338.52747252747</v>
      </c>
      <c r="CU22" s="104">
        <v>11139.755555555599</v>
      </c>
      <c r="CV22" s="104">
        <v>9172.4012820512817</v>
      </c>
      <c r="CW22" s="104">
        <v>8136.4168382668304</v>
      </c>
      <c r="CX22" s="104">
        <v>6702.5982701035427</v>
      </c>
      <c r="CY22" s="104">
        <v>7541.8</v>
      </c>
      <c r="CZ22" s="104">
        <v>7406.0982142857101</v>
      </c>
      <c r="DA22" s="104">
        <v>7204.3858646953404</v>
      </c>
      <c r="DB22" s="104">
        <v>6466.4213468720809</v>
      </c>
      <c r="DC22" s="104">
        <v>5749.6585365853698</v>
      </c>
      <c r="DD22" s="104">
        <v>5503.375</v>
      </c>
      <c r="DE22" s="104">
        <v>5407.3793560606</v>
      </c>
      <c r="DF22" s="104">
        <v>5070.3943270300369</v>
      </c>
      <c r="DG22" s="104">
        <v>4904.96875</v>
      </c>
      <c r="DH22" s="104">
        <v>5073.5161290322603</v>
      </c>
      <c r="DI22" s="104">
        <v>6911.76190476191</v>
      </c>
      <c r="DJ22" s="104">
        <v>6998.0439560439499</v>
      </c>
      <c r="DK22" s="104">
        <v>5220.6400000000003</v>
      </c>
      <c r="DL22" s="104">
        <v>3830.145952380949</v>
      </c>
      <c r="DM22" s="104">
        <v>3282.3383168555583</v>
      </c>
      <c r="DN22" s="104">
        <v>2652.382222222222</v>
      </c>
      <c r="DO22" s="104">
        <v>2385.76923076923</v>
      </c>
      <c r="DP22" s="104">
        <v>2126.1578099838971</v>
      </c>
      <c r="DR22" s="4">
        <f t="shared" si="53"/>
        <v>841.55298978790006</v>
      </c>
      <c r="DS22" s="39">
        <v>331.65981781197002</v>
      </c>
      <c r="DT22" s="39">
        <v>348.66137620639995</v>
      </c>
      <c r="DU22" s="39">
        <v>262.55988044331002</v>
      </c>
      <c r="DV22" s="39">
        <v>230.07725527050002</v>
      </c>
      <c r="DW22" s="39">
        <v>166.05840741028001</v>
      </c>
      <c r="DX22" s="39">
        <v>196.01889932334001</v>
      </c>
      <c r="DY22" s="39">
        <v>265.56050112760005</v>
      </c>
      <c r="DZ22" s="39">
        <v>262.18227301490998</v>
      </c>
      <c r="EA22" s="39">
        <v>291.63336693209004</v>
      </c>
      <c r="EB22" s="39">
        <v>238.14069152230999</v>
      </c>
      <c r="EC22" s="39">
        <v>166.12333129159998</v>
      </c>
      <c r="ED22" s="39">
        <v>183.43632061169998</v>
      </c>
      <c r="EE22" s="39">
        <v>157.93215914817</v>
      </c>
      <c r="EF22" s="39">
        <v>104.43230861274</v>
      </c>
      <c r="EG22" s="39">
        <v>102.28337222399999</v>
      </c>
      <c r="EH22" s="39">
        <v>123.92023941887999</v>
      </c>
      <c r="EI22" s="39">
        <v>177.93608625716001</v>
      </c>
      <c r="EJ22" s="39">
        <v>173.7751444745</v>
      </c>
      <c r="EK22" s="39">
        <v>124.81412751779999</v>
      </c>
      <c r="EL22" s="39">
        <v>114.12692027568001</v>
      </c>
      <c r="EM22" s="39">
        <v>95.126568548500003</v>
      </c>
      <c r="EN22" s="39">
        <v>110.30068432098</v>
      </c>
      <c r="EP22" s="111">
        <v>46018</v>
      </c>
      <c r="EQ22" s="114">
        <f t="shared" si="82"/>
        <v>1.0958904109589041E-2</v>
      </c>
      <c r="ER22" s="114"/>
      <c r="ES22" s="4">
        <f t="shared" si="54"/>
        <v>1641</v>
      </c>
      <c r="ET22" s="4">
        <f t="shared" si="55"/>
        <v>4335</v>
      </c>
      <c r="EU22" s="4"/>
      <c r="EV22" s="4">
        <f t="shared" si="2"/>
        <v>7562.7368421052597</v>
      </c>
      <c r="EW22" s="4">
        <f t="shared" si="3"/>
        <v>7708.5882352941198</v>
      </c>
      <c r="EX22" s="4">
        <f t="shared" si="4"/>
        <v>8875.5348837209294</v>
      </c>
      <c r="EY22" s="4"/>
      <c r="EZ22" s="4">
        <f t="shared" si="5"/>
        <v>13181.9333333333</v>
      </c>
      <c r="FA22" s="4">
        <f t="shared" si="6"/>
        <v>14553.696969697001</v>
      </c>
      <c r="FB22" s="4">
        <f t="shared" si="7"/>
        <v>18107.3</v>
      </c>
      <c r="FC22" s="4"/>
      <c r="FD22" s="4">
        <f t="shared" si="56"/>
        <v>19314</v>
      </c>
      <c r="FE22" s="4">
        <f t="shared" si="57"/>
        <v>20880.8125</v>
      </c>
      <c r="FF22" s="4">
        <f t="shared" si="58"/>
        <v>26729</v>
      </c>
      <c r="FH22" s="16">
        <f t="shared" si="59"/>
        <v>1670.5232876712328</v>
      </c>
      <c r="FI22" s="16">
        <f t="shared" si="8"/>
        <v>4384.7592863969421</v>
      </c>
      <c r="FJ22" s="16"/>
      <c r="FK22" s="16">
        <f t="shared" si="60"/>
        <v>7624.3170776255674</v>
      </c>
      <c r="FL22" s="16">
        <f t="shared" si="61"/>
        <v>7783.6031255341513</v>
      </c>
      <c r="FM22" s="16">
        <f t="shared" si="62"/>
        <v>8976.7049123924808</v>
      </c>
      <c r="FN22" s="16"/>
      <c r="FO22" s="16">
        <f t="shared" si="63"/>
        <v>13249.134063926907</v>
      </c>
      <c r="FP22" s="16">
        <f t="shared" si="64"/>
        <v>14623.035222083885</v>
      </c>
      <c r="FQ22" s="16">
        <f t="shared" si="65"/>
        <v>18201.784383561644</v>
      </c>
      <c r="FS22" s="4">
        <f t="shared" si="10"/>
        <v>5420</v>
      </c>
      <c r="FT22" s="4">
        <f t="shared" si="11"/>
        <v>6831</v>
      </c>
      <c r="FU22" s="4"/>
      <c r="FV22" s="4">
        <f t="shared" si="12"/>
        <v>10607.159090909099</v>
      </c>
      <c r="FW22" s="4">
        <f t="shared" si="13"/>
        <v>11139.755555555599</v>
      </c>
      <c r="FX22" s="4">
        <f t="shared" si="14"/>
        <v>12078.08</v>
      </c>
      <c r="FY22" s="4"/>
      <c r="FZ22" s="4">
        <f t="shared" si="15"/>
        <v>16812.852941176501</v>
      </c>
      <c r="GA22" s="4">
        <f t="shared" si="16"/>
        <v>18385.590909090901</v>
      </c>
      <c r="GB22" s="4">
        <f t="shared" si="17"/>
        <v>22026.979166666697</v>
      </c>
      <c r="GC22" s="4"/>
      <c r="GD22" s="4">
        <f t="shared" si="18"/>
        <v>23189.200000000001</v>
      </c>
      <c r="GE22" s="4">
        <f t="shared" si="19"/>
        <v>24664.055555555598</v>
      </c>
      <c r="GF22" s="4">
        <f t="shared" si="20"/>
        <v>30601.666666666697</v>
      </c>
      <c r="GH22" s="16">
        <f t="shared" si="66"/>
        <v>5435.4630136986307</v>
      </c>
      <c r="GI22" s="16">
        <f t="shared" si="21"/>
        <v>6888.5022465753427</v>
      </c>
      <c r="GJ22" s="16"/>
      <c r="GK22" s="16">
        <f t="shared" si="67"/>
        <v>10675.166694747646</v>
      </c>
      <c r="GL22" s="16">
        <f t="shared" si="68"/>
        <v>11219.161970388863</v>
      </c>
      <c r="GM22" s="16">
        <f t="shared" si="69"/>
        <v>12187.109031963471</v>
      </c>
      <c r="GN22" s="16"/>
      <c r="GO22" s="16">
        <f t="shared" si="22"/>
        <v>16882.730717163609</v>
      </c>
      <c r="GP22" s="16">
        <f t="shared" si="23"/>
        <v>18454.39600110695</v>
      </c>
      <c r="GQ22" s="16">
        <f t="shared" si="70"/>
        <v>22120.948344748893</v>
      </c>
    </row>
    <row r="23" spans="2:199" ht="14.45" customHeight="1" x14ac:dyDescent="0.25">
      <c r="B23" s="28" t="s">
        <v>22</v>
      </c>
      <c r="C23" s="28" t="s">
        <v>947</v>
      </c>
      <c r="D23" s="23" t="str">
        <f>IFERROR(IF(MATCH($B23,Compounders!$A:$A,0),"yes"),"")</f>
        <v/>
      </c>
      <c r="F23" s="66"/>
      <c r="G23" s="66"/>
      <c r="H23" s="66"/>
      <c r="I23" s="66"/>
      <c r="J23" s="121" t="str">
        <f t="shared" si="24"/>
        <v>yes</v>
      </c>
      <c r="K23" s="70">
        <f t="shared" si="71"/>
        <v>5</v>
      </c>
      <c r="L23" s="70">
        <f t="shared" si="72"/>
        <v>4</v>
      </c>
      <c r="M23" s="70">
        <f t="shared" si="73"/>
        <v>0</v>
      </c>
      <c r="N23" s="70">
        <f t="shared" si="74"/>
        <v>0</v>
      </c>
      <c r="O23" s="66"/>
      <c r="P23" s="83"/>
      <c r="Q23" s="70">
        <f t="shared" si="25"/>
        <v>3</v>
      </c>
      <c r="R23" s="70">
        <f t="shared" si="26"/>
        <v>1</v>
      </c>
      <c r="S23" s="70">
        <f t="shared" si="27"/>
        <v>0</v>
      </c>
      <c r="T23" s="70">
        <f t="shared" si="28"/>
        <v>0</v>
      </c>
      <c r="U23" s="70">
        <f t="shared" si="29"/>
        <v>0</v>
      </c>
      <c r="V23" s="70">
        <f t="shared" si="30"/>
        <v>0</v>
      </c>
      <c r="W23" s="70">
        <f t="shared" si="31"/>
        <v>0</v>
      </c>
      <c r="X23" s="70">
        <f t="shared" si="32"/>
        <v>0</v>
      </c>
      <c r="Y23" s="70">
        <f t="shared" si="33"/>
        <v>0</v>
      </c>
      <c r="AA23" s="39">
        <v>877.16735669490004</v>
      </c>
      <c r="AB23" s="39">
        <v>793.35904343000004</v>
      </c>
      <c r="AC23" s="40">
        <v>802.00456252158006</v>
      </c>
      <c r="AE23" s="4">
        <f t="shared" si="34"/>
        <v>-75.16279417331998</v>
      </c>
      <c r="AF23" s="4">
        <f t="shared" si="35"/>
        <v>8.6455190915800131</v>
      </c>
      <c r="AH23" s="11">
        <f t="shared" si="36"/>
        <v>-8.5688088595234135E-2</v>
      </c>
      <c r="AI23" s="11">
        <f t="shared" si="37"/>
        <v>1.0897359982438903E-2</v>
      </c>
      <c r="AK23" s="3">
        <v>56868</v>
      </c>
      <c r="AL23" s="7">
        <v>55681</v>
      </c>
      <c r="AM23" s="7"/>
      <c r="AN23" s="3">
        <v>56416.578947368398</v>
      </c>
      <c r="AO23" s="3">
        <v>57889.35</v>
      </c>
      <c r="AP23" s="7">
        <v>60148.421052631602</v>
      </c>
      <c r="AQ23" s="113"/>
      <c r="AR23" s="3">
        <v>58910</v>
      </c>
      <c r="AS23" s="3">
        <v>60100.578947368398</v>
      </c>
      <c r="AT23" s="7">
        <v>61123.055555555606</v>
      </c>
      <c r="AU23" s="7"/>
      <c r="AV23" s="3">
        <v>59610</v>
      </c>
      <c r="AW23" s="3">
        <v>64087.875</v>
      </c>
      <c r="AX23" s="7">
        <v>65034.875</v>
      </c>
      <c r="AY23" s="113"/>
      <c r="AZ23" s="3">
        <v>53313</v>
      </c>
      <c r="BA23" s="7">
        <v>56032.55</v>
      </c>
      <c r="BB23" s="7"/>
      <c r="BC23" s="3">
        <v>56862.9545454545</v>
      </c>
      <c r="BD23" s="3">
        <v>57892.5769230769</v>
      </c>
      <c r="BE23" s="7">
        <v>59989.760000000002</v>
      </c>
      <c r="BF23" s="113"/>
      <c r="BG23" s="3">
        <v>59415.555555555606</v>
      </c>
      <c r="BH23" s="3">
        <v>62218.2</v>
      </c>
      <c r="BI23" s="7">
        <v>61516.25</v>
      </c>
      <c r="BJ23" s="113"/>
      <c r="BK23" s="3">
        <v>59610</v>
      </c>
      <c r="BL23" s="3">
        <v>67560.666666666701</v>
      </c>
      <c r="BM23" s="7">
        <v>64785.333333333299</v>
      </c>
      <c r="BO23" s="2">
        <f t="shared" si="83"/>
        <v>53313</v>
      </c>
      <c r="BP23" s="2">
        <f t="shared" si="84"/>
        <v>56032.55</v>
      </c>
      <c r="BQ23" s="2"/>
      <c r="BR23" s="2">
        <f t="shared" si="85"/>
        <v>56862.9545454545</v>
      </c>
      <c r="BS23" s="2">
        <f t="shared" si="86"/>
        <v>57892.5769230769</v>
      </c>
      <c r="BT23" s="2">
        <f t="shared" si="87"/>
        <v>59989.760000000002</v>
      </c>
      <c r="BU23" s="2"/>
      <c r="BV23" s="2">
        <f t="shared" si="88"/>
        <v>59415.555555555606</v>
      </c>
      <c r="BW23" s="2">
        <f t="shared" si="89"/>
        <v>62218.2</v>
      </c>
      <c r="BX23" s="2">
        <f t="shared" si="90"/>
        <v>61516.25</v>
      </c>
      <c r="BZ23" s="16">
        <f t="shared" si="75"/>
        <v>2719.5500000000029</v>
      </c>
      <c r="CA23" s="16">
        <f t="shared" si="76"/>
        <v>3957.2099999999991</v>
      </c>
      <c r="CB23" s="16">
        <f t="shared" si="77"/>
        <v>1526.489999999998</v>
      </c>
      <c r="CD23" s="5">
        <f t="shared" si="46"/>
        <v>5.1011010447733263E-2</v>
      </c>
      <c r="CE23" s="5">
        <f t="shared" si="1"/>
        <v>7.0623414426079112E-2</v>
      </c>
      <c r="CF23" s="5">
        <f t="shared" si="47"/>
        <v>2.5445842757163772E-2</v>
      </c>
      <c r="CH23" s="11">
        <f t="shared" si="78"/>
        <v>1.8107085462809591E-2</v>
      </c>
      <c r="CI23" s="11">
        <f t="shared" si="79"/>
        <v>5.4988445105258021E-2</v>
      </c>
      <c r="CK23" s="11">
        <f t="shared" si="80"/>
        <v>4.7170213561730012E-2</v>
      </c>
      <c r="CL23" s="11">
        <f t="shared" si="81"/>
        <v>3.5355967386018428E-2</v>
      </c>
      <c r="CN23" s="16">
        <f t="shared" si="49"/>
        <v>1029.6223776223997</v>
      </c>
      <c r="CO23" s="16">
        <f t="shared" si="50"/>
        <v>3126.8054545455016</v>
      </c>
      <c r="CP23" s="11"/>
      <c r="CQ23" s="16">
        <f t="shared" si="51"/>
        <v>2802.6444444443914</v>
      </c>
      <c r="CR23" s="16">
        <f t="shared" si="52"/>
        <v>2100.6944444443943</v>
      </c>
      <c r="CT23" s="106">
        <v>59366.612440191297</v>
      </c>
      <c r="CU23" s="104">
        <v>57892.5769230769</v>
      </c>
      <c r="CV23" s="104">
        <v>56473.142857142899</v>
      </c>
      <c r="CW23" s="104">
        <v>53913.283040935596</v>
      </c>
      <c r="CX23" s="104">
        <v>50719.122171945695</v>
      </c>
      <c r="CY23" s="104">
        <v>51520.739130434798</v>
      </c>
      <c r="CZ23" s="104">
        <v>47429.0714285715</v>
      </c>
      <c r="DA23" s="104">
        <v>46838.605769230802</v>
      </c>
      <c r="DB23" s="104">
        <v>46059.833333333401</v>
      </c>
      <c r="DC23" s="104">
        <v>46418.777777777803</v>
      </c>
      <c r="DD23" s="104">
        <v>44682.142857143001</v>
      </c>
      <c r="DE23" s="104">
        <v>43535.285714285696</v>
      </c>
      <c r="DF23" s="104">
        <v>40234.331550802068</v>
      </c>
      <c r="DG23" s="104">
        <v>38001.0952380952</v>
      </c>
      <c r="DH23" s="104">
        <v>38338.337254901962</v>
      </c>
      <c r="DI23" s="104">
        <v>36673.607692307691</v>
      </c>
      <c r="DJ23" s="104">
        <v>35127.666666666672</v>
      </c>
      <c r="DK23" s="104">
        <v>32910.107142857101</v>
      </c>
      <c r="DL23" s="104">
        <v>34565.694805194827</v>
      </c>
      <c r="DM23" s="104">
        <v>34505.485714285722</v>
      </c>
      <c r="DN23" s="104">
        <v>34479.095238095244</v>
      </c>
      <c r="DO23" s="104">
        <v>32553</v>
      </c>
      <c r="DP23" s="104">
        <v>28728.58173076923</v>
      </c>
      <c r="DR23" s="4">
        <f t="shared" si="53"/>
        <v>802.00456252158006</v>
      </c>
      <c r="DS23" s="39">
        <v>793.35904343000004</v>
      </c>
      <c r="DT23" s="39">
        <v>877.16735669490004</v>
      </c>
      <c r="DU23" s="39">
        <v>867.35485816721996</v>
      </c>
      <c r="DV23" s="39">
        <v>805.68728301608019</v>
      </c>
      <c r="DW23" s="39">
        <v>685.88482608470008</v>
      </c>
      <c r="DX23" s="39">
        <v>674.86525255762012</v>
      </c>
      <c r="DY23" s="39">
        <v>599.93143433521993</v>
      </c>
      <c r="DZ23" s="39">
        <v>580.82354520654008</v>
      </c>
      <c r="EA23" s="39">
        <v>576.93841104939997</v>
      </c>
      <c r="EB23" s="39">
        <v>491.7605188041</v>
      </c>
      <c r="EC23" s="39">
        <v>421.44048629046</v>
      </c>
      <c r="ED23" s="39">
        <v>425.01764074895993</v>
      </c>
      <c r="EE23" s="39">
        <v>383.54864986229006</v>
      </c>
      <c r="EF23" s="39">
        <v>393.34277548080001</v>
      </c>
      <c r="EG23" s="39">
        <v>306.453814755</v>
      </c>
      <c r="EH23" s="39">
        <v>330.74125297626</v>
      </c>
      <c r="EI23" s="39">
        <v>402.52691879039998</v>
      </c>
      <c r="EJ23" s="39">
        <v>467.96638075934999</v>
      </c>
      <c r="EK23" s="39">
        <v>489.13115005994996</v>
      </c>
      <c r="EL23" s="39">
        <v>470.83950654047999</v>
      </c>
      <c r="EM23" s="39">
        <v>464.53082475227995</v>
      </c>
      <c r="EN23" s="39">
        <v>387.33516321540998</v>
      </c>
      <c r="EP23" s="111">
        <v>46022</v>
      </c>
      <c r="EQ23" s="114">
        <f t="shared" si="82"/>
        <v>0</v>
      </c>
      <c r="ER23" s="114"/>
      <c r="ES23" s="4">
        <f t="shared" si="54"/>
        <v>56868</v>
      </c>
      <c r="ET23" s="4">
        <f t="shared" si="55"/>
        <v>55681</v>
      </c>
      <c r="EU23" s="4"/>
      <c r="EV23" s="4">
        <f t="shared" si="2"/>
        <v>56416.578947368398</v>
      </c>
      <c r="EW23" s="4">
        <f t="shared" si="3"/>
        <v>57889.35</v>
      </c>
      <c r="EX23" s="4">
        <f t="shared" si="4"/>
        <v>60148.421052631602</v>
      </c>
      <c r="EY23" s="4"/>
      <c r="EZ23" s="4">
        <f t="shared" si="5"/>
        <v>58910</v>
      </c>
      <c r="FA23" s="4">
        <f t="shared" si="6"/>
        <v>60100.578947368398</v>
      </c>
      <c r="FB23" s="4">
        <f t="shared" si="7"/>
        <v>61123.055555555606</v>
      </c>
      <c r="FC23" s="4"/>
      <c r="FD23" s="4">
        <f t="shared" si="56"/>
        <v>59610</v>
      </c>
      <c r="FE23" s="4">
        <f t="shared" si="57"/>
        <v>64087.875</v>
      </c>
      <c r="FF23" s="4">
        <f t="shared" si="58"/>
        <v>65034.875</v>
      </c>
      <c r="FH23" s="16">
        <f t="shared" si="59"/>
        <v>56868</v>
      </c>
      <c r="FI23" s="16">
        <f t="shared" si="8"/>
        <v>55681</v>
      </c>
      <c r="FJ23" s="16"/>
      <c r="FK23" s="16">
        <f t="shared" si="60"/>
        <v>56416.578947368398</v>
      </c>
      <c r="FL23" s="16">
        <f t="shared" si="61"/>
        <v>57889.35</v>
      </c>
      <c r="FM23" s="16">
        <f t="shared" si="62"/>
        <v>60148.421052631602</v>
      </c>
      <c r="FN23" s="16"/>
      <c r="FO23" s="16">
        <f t="shared" si="63"/>
        <v>58910</v>
      </c>
      <c r="FP23" s="16">
        <f t="shared" si="64"/>
        <v>60100.578947368398</v>
      </c>
      <c r="FQ23" s="16">
        <f t="shared" si="65"/>
        <v>61123.055555555606</v>
      </c>
      <c r="FS23" s="4">
        <f t="shared" si="10"/>
        <v>53313</v>
      </c>
      <c r="FT23" s="4">
        <f t="shared" si="11"/>
        <v>56032.55</v>
      </c>
      <c r="FU23" s="4"/>
      <c r="FV23" s="4">
        <f t="shared" si="12"/>
        <v>56862.9545454545</v>
      </c>
      <c r="FW23" s="4">
        <f t="shared" si="13"/>
        <v>57892.5769230769</v>
      </c>
      <c r="FX23" s="4">
        <f t="shared" si="14"/>
        <v>59989.760000000002</v>
      </c>
      <c r="FY23" s="4"/>
      <c r="FZ23" s="4">
        <f t="shared" si="15"/>
        <v>59415.555555555606</v>
      </c>
      <c r="GA23" s="4">
        <f t="shared" si="16"/>
        <v>62218.2</v>
      </c>
      <c r="GB23" s="4">
        <f t="shared" si="17"/>
        <v>61516.25</v>
      </c>
      <c r="GC23" s="4"/>
      <c r="GD23" s="4">
        <f t="shared" si="18"/>
        <v>59610</v>
      </c>
      <c r="GE23" s="4">
        <f t="shared" si="19"/>
        <v>67560.666666666701</v>
      </c>
      <c r="GF23" s="4">
        <f t="shared" si="20"/>
        <v>64785.333333333299</v>
      </c>
      <c r="GH23" s="16">
        <f t="shared" si="66"/>
        <v>53313</v>
      </c>
      <c r="GI23" s="16">
        <f t="shared" si="21"/>
        <v>56032.55</v>
      </c>
      <c r="GJ23" s="16"/>
      <c r="GK23" s="16">
        <f t="shared" si="67"/>
        <v>56862.9545454545</v>
      </c>
      <c r="GL23" s="16">
        <f t="shared" si="68"/>
        <v>57892.5769230769</v>
      </c>
      <c r="GM23" s="16">
        <f t="shared" si="69"/>
        <v>59989.760000000002</v>
      </c>
      <c r="GN23" s="16"/>
      <c r="GO23" s="16">
        <f t="shared" si="22"/>
        <v>59415.555555555606</v>
      </c>
      <c r="GP23" s="16">
        <f t="shared" si="23"/>
        <v>62218.2</v>
      </c>
      <c r="GQ23" s="16">
        <f t="shared" si="70"/>
        <v>61516.25</v>
      </c>
    </row>
    <row r="24" spans="2:199" ht="14.45" customHeight="1" x14ac:dyDescent="0.25">
      <c r="B24" s="28" t="s">
        <v>29</v>
      </c>
      <c r="C24" s="28" t="s">
        <v>567</v>
      </c>
      <c r="D24" s="23" t="str">
        <f>IFERROR(IF(MATCH($B24,Compounders!$A:$A,0),"yes"),"")</f>
        <v/>
      </c>
      <c r="F24" s="66"/>
      <c r="G24" s="66"/>
      <c r="H24" s="66"/>
      <c r="I24" s="66"/>
      <c r="J24" s="121" t="str">
        <f t="shared" si="24"/>
        <v>yes</v>
      </c>
      <c r="K24" s="70">
        <f t="shared" si="71"/>
        <v>5</v>
      </c>
      <c r="L24" s="70">
        <f t="shared" si="72"/>
        <v>4</v>
      </c>
      <c r="M24" s="70">
        <f t="shared" si="73"/>
        <v>0</v>
      </c>
      <c r="N24" s="70">
        <f t="shared" si="74"/>
        <v>0</v>
      </c>
      <c r="O24" s="66"/>
      <c r="P24" s="83"/>
      <c r="Q24" s="70">
        <f t="shared" si="25"/>
        <v>3</v>
      </c>
      <c r="R24" s="70">
        <f t="shared" si="26"/>
        <v>1</v>
      </c>
      <c r="S24" s="70">
        <f t="shared" si="27"/>
        <v>0</v>
      </c>
      <c r="T24" s="70">
        <f t="shared" si="28"/>
        <v>0</v>
      </c>
      <c r="U24" s="70">
        <f t="shared" si="29"/>
        <v>0</v>
      </c>
      <c r="V24" s="70">
        <f t="shared" si="30"/>
        <v>0</v>
      </c>
      <c r="W24" s="70">
        <f t="shared" si="31"/>
        <v>0</v>
      </c>
      <c r="X24" s="70">
        <f t="shared" si="32"/>
        <v>0</v>
      </c>
      <c r="Y24" s="70">
        <f t="shared" si="33"/>
        <v>0</v>
      </c>
      <c r="AA24" s="39">
        <v>507.49370998875997</v>
      </c>
      <c r="AB24" s="39">
        <v>706.93308743597981</v>
      </c>
      <c r="AC24" s="40">
        <v>602.09502475212003</v>
      </c>
      <c r="AE24" s="4">
        <f t="shared" si="34"/>
        <v>94.601314763360051</v>
      </c>
      <c r="AF24" s="4">
        <f t="shared" si="35"/>
        <v>-104.83806268385979</v>
      </c>
      <c r="AH24" s="11">
        <f t="shared" si="36"/>
        <v>0.18640884192526297</v>
      </c>
      <c r="AI24" s="11">
        <f t="shared" si="37"/>
        <v>-0.14829983848132444</v>
      </c>
      <c r="AK24" s="3">
        <v>33680</v>
      </c>
      <c r="AL24" s="7">
        <v>28844</v>
      </c>
      <c r="AM24" s="7"/>
      <c r="AN24" s="3">
        <v>29912.652173912997</v>
      </c>
      <c r="AO24" s="3">
        <v>36857.583333333299</v>
      </c>
      <c r="AP24" s="7">
        <v>48141.363636363603</v>
      </c>
      <c r="AQ24" s="113"/>
      <c r="AR24" s="3">
        <v>35107.857142857101</v>
      </c>
      <c r="AS24" s="3">
        <v>37362.541666666701</v>
      </c>
      <c r="AT24" s="7">
        <v>43581.521739130403</v>
      </c>
      <c r="AU24" s="7"/>
      <c r="AV24" s="3">
        <v>37811.6875</v>
      </c>
      <c r="AW24" s="3">
        <v>39526.666666666701</v>
      </c>
      <c r="AX24" s="7">
        <v>43574.714285714304</v>
      </c>
      <c r="AY24" s="113"/>
      <c r="AZ24" s="3">
        <v>33464</v>
      </c>
      <c r="BA24" s="7">
        <v>30109</v>
      </c>
      <c r="BB24" s="7"/>
      <c r="BC24" s="3">
        <v>29704.833333333303</v>
      </c>
      <c r="BD24" s="3">
        <v>36359.919999999998</v>
      </c>
      <c r="BE24" s="7">
        <v>47823.217391304301</v>
      </c>
      <c r="BF24" s="113"/>
      <c r="BG24" s="3">
        <v>34779.909090909103</v>
      </c>
      <c r="BH24" s="3">
        <v>37020.44</v>
      </c>
      <c r="BI24" s="7">
        <v>43035.791666666701</v>
      </c>
      <c r="BJ24" s="113"/>
      <c r="BK24" s="3">
        <v>37811.6875</v>
      </c>
      <c r="BL24" s="3">
        <v>39526.666666666701</v>
      </c>
      <c r="BM24" s="7">
        <v>43013.090909090897</v>
      </c>
      <c r="BO24" s="2">
        <f t="shared" si="83"/>
        <v>33464</v>
      </c>
      <c r="BP24" s="2">
        <f t="shared" si="84"/>
        <v>30109</v>
      </c>
      <c r="BQ24" s="2"/>
      <c r="BR24" s="2">
        <f t="shared" si="85"/>
        <v>29704.833333333303</v>
      </c>
      <c r="BS24" s="2">
        <f t="shared" si="86"/>
        <v>36359.919999999998</v>
      </c>
      <c r="BT24" s="2">
        <f t="shared" si="87"/>
        <v>47823.217391304301</v>
      </c>
      <c r="BU24" s="2"/>
      <c r="BV24" s="2">
        <f t="shared" si="88"/>
        <v>34779.909090909103</v>
      </c>
      <c r="BW24" s="2">
        <f t="shared" si="89"/>
        <v>37020.44</v>
      </c>
      <c r="BX24" s="2">
        <f t="shared" si="90"/>
        <v>43035.791666666701</v>
      </c>
      <c r="BZ24" s="16">
        <f t="shared" si="75"/>
        <v>-3355</v>
      </c>
      <c r="CA24" s="16">
        <f t="shared" si="76"/>
        <v>17714.217391304301</v>
      </c>
      <c r="CB24" s="16">
        <f t="shared" si="77"/>
        <v>-4787.4257246376001</v>
      </c>
      <c r="CD24" s="5">
        <f t="shared" si="46"/>
        <v>-0.10025699258905096</v>
      </c>
      <c r="CE24" s="5">
        <f t="shared" si="1"/>
        <v>0.58833629118550279</v>
      </c>
      <c r="CF24" s="5">
        <f t="shared" si="47"/>
        <v>-0.10010672610053417</v>
      </c>
      <c r="CH24" s="11">
        <f t="shared" si="78"/>
        <v>0.224040532124403</v>
      </c>
      <c r="CI24" s="11">
        <f t="shared" si="79"/>
        <v>0.60994733936579393</v>
      </c>
      <c r="CK24" s="11">
        <f t="shared" si="80"/>
        <v>6.442026352727126E-2</v>
      </c>
      <c r="CL24" s="11">
        <f t="shared" si="81"/>
        <v>0.23737504759365669</v>
      </c>
      <c r="CN24" s="16">
        <f t="shared" si="49"/>
        <v>6655.0866666666952</v>
      </c>
      <c r="CO24" s="16">
        <f t="shared" si="50"/>
        <v>18118.384057970998</v>
      </c>
      <c r="CP24" s="11"/>
      <c r="CQ24" s="16">
        <f t="shared" si="51"/>
        <v>2240.5309090908995</v>
      </c>
      <c r="CR24" s="16">
        <f t="shared" si="52"/>
        <v>8255.8825757575978</v>
      </c>
      <c r="CT24" s="106">
        <v>51258.822600619198</v>
      </c>
      <c r="CU24" s="104">
        <v>36359.919999999998</v>
      </c>
      <c r="CV24" s="104">
        <v>29204.464912280702</v>
      </c>
      <c r="CW24" s="104">
        <v>28612.21052631579</v>
      </c>
      <c r="CX24" s="104">
        <v>27885.69999999999</v>
      </c>
      <c r="CY24" s="104">
        <v>32402.090909090901</v>
      </c>
      <c r="CZ24" s="104">
        <v>32875.252380952385</v>
      </c>
      <c r="DA24" s="104">
        <v>34340.763130252097</v>
      </c>
      <c r="DB24" s="104">
        <v>41586.876623376702</v>
      </c>
      <c r="DC24" s="104">
        <v>37190.2352941176</v>
      </c>
      <c r="DD24" s="104">
        <v>37496.344642857162</v>
      </c>
      <c r="DE24" s="104">
        <v>36490.650980392158</v>
      </c>
      <c r="DF24" s="104">
        <v>36053.421052631587</v>
      </c>
      <c r="DG24" s="104">
        <v>40967.285714285696</v>
      </c>
      <c r="DH24" s="104">
        <v>46149.881944444394</v>
      </c>
      <c r="DI24" s="104">
        <v>47587.9375</v>
      </c>
      <c r="DJ24" s="104">
        <v>45057.796791443907</v>
      </c>
      <c r="DK24" s="104">
        <v>34089.291666666701</v>
      </c>
      <c r="DL24" s="104">
        <v>26700.754807692298</v>
      </c>
      <c r="DM24" s="104">
        <v>22803.166844919782</v>
      </c>
      <c r="DN24" s="104">
        <v>17498.515873015869</v>
      </c>
      <c r="DO24" s="104">
        <v>13060.4347826087</v>
      </c>
      <c r="DP24" s="104">
        <v>4460.6854545454562</v>
      </c>
      <c r="DR24" s="4">
        <f t="shared" si="53"/>
        <v>602.09502475212003</v>
      </c>
      <c r="DS24" s="39">
        <v>706.93308743597981</v>
      </c>
      <c r="DT24" s="39">
        <v>507.49370998875997</v>
      </c>
      <c r="DU24" s="39">
        <v>480.68110161775002</v>
      </c>
      <c r="DV24" s="39">
        <v>464.57906490379997</v>
      </c>
      <c r="DW24" s="39">
        <v>516.05431421509002</v>
      </c>
      <c r="DX24" s="39">
        <v>472.78031923751996</v>
      </c>
      <c r="DY24" s="39">
        <v>520.78813170759997</v>
      </c>
      <c r="DZ24" s="39">
        <v>516.42000004735996</v>
      </c>
      <c r="EA24" s="39">
        <v>461.22222224567992</v>
      </c>
      <c r="EB24" s="39">
        <v>400.53319803586004</v>
      </c>
      <c r="EC24" s="39">
        <v>470.69540789545994</v>
      </c>
      <c r="ED24" s="39">
        <v>433.6101354585</v>
      </c>
      <c r="EE24" s="39">
        <v>446.42421378408</v>
      </c>
      <c r="EF24" s="39">
        <v>454.24776433630007</v>
      </c>
      <c r="EG24" s="39">
        <v>363.87632491645002</v>
      </c>
      <c r="EH24" s="39">
        <v>360.76220273104002</v>
      </c>
      <c r="EI24" s="39">
        <v>349.65239871111004</v>
      </c>
      <c r="EJ24" s="39">
        <v>259.05195487841002</v>
      </c>
      <c r="EK24" s="39">
        <v>249.01817077794001</v>
      </c>
      <c r="EL24" s="39">
        <v>267.05163488435994</v>
      </c>
      <c r="EM24" s="39">
        <v>236.35757608161001</v>
      </c>
      <c r="EN24" s="39">
        <v>174.28781017908</v>
      </c>
      <c r="EP24" s="111">
        <v>46022</v>
      </c>
      <c r="EQ24" s="114">
        <f t="shared" si="82"/>
        <v>0</v>
      </c>
      <c r="ER24" s="114"/>
      <c r="ES24" s="4">
        <f t="shared" si="54"/>
        <v>33680</v>
      </c>
      <c r="ET24" s="4">
        <f t="shared" si="55"/>
        <v>28844</v>
      </c>
      <c r="EU24" s="4"/>
      <c r="EV24" s="4">
        <f t="shared" si="2"/>
        <v>29912.652173912997</v>
      </c>
      <c r="EW24" s="4">
        <f t="shared" si="3"/>
        <v>36857.583333333299</v>
      </c>
      <c r="EX24" s="4">
        <f t="shared" si="4"/>
        <v>48141.363636363603</v>
      </c>
      <c r="EY24" s="4"/>
      <c r="EZ24" s="4">
        <f t="shared" si="5"/>
        <v>35107.857142857101</v>
      </c>
      <c r="FA24" s="4">
        <f t="shared" si="6"/>
        <v>37362.541666666701</v>
      </c>
      <c r="FB24" s="4">
        <f t="shared" si="7"/>
        <v>43581.521739130403</v>
      </c>
      <c r="FC24" s="4"/>
      <c r="FD24" s="4">
        <f t="shared" si="56"/>
        <v>37811.6875</v>
      </c>
      <c r="FE24" s="4">
        <f t="shared" si="57"/>
        <v>39526.666666666701</v>
      </c>
      <c r="FF24" s="4">
        <f t="shared" si="58"/>
        <v>43574.714285714304</v>
      </c>
      <c r="FH24" s="16">
        <f t="shared" si="59"/>
        <v>33680</v>
      </c>
      <c r="FI24" s="16">
        <f t="shared" si="8"/>
        <v>28844</v>
      </c>
      <c r="FJ24" s="16"/>
      <c r="FK24" s="16">
        <f t="shared" si="60"/>
        <v>29912.652173912997</v>
      </c>
      <c r="FL24" s="16">
        <f t="shared" si="61"/>
        <v>36857.583333333299</v>
      </c>
      <c r="FM24" s="16">
        <f t="shared" si="62"/>
        <v>48141.363636363603</v>
      </c>
      <c r="FN24" s="16"/>
      <c r="FO24" s="16">
        <f t="shared" si="63"/>
        <v>35107.857142857101</v>
      </c>
      <c r="FP24" s="16">
        <f t="shared" si="64"/>
        <v>37362.541666666701</v>
      </c>
      <c r="FQ24" s="16">
        <f t="shared" si="65"/>
        <v>43581.521739130403</v>
      </c>
      <c r="FS24" s="4">
        <f t="shared" si="10"/>
        <v>33464</v>
      </c>
      <c r="FT24" s="4">
        <f t="shared" si="11"/>
        <v>30109</v>
      </c>
      <c r="FU24" s="4"/>
      <c r="FV24" s="4">
        <f t="shared" si="12"/>
        <v>29704.833333333303</v>
      </c>
      <c r="FW24" s="4">
        <f t="shared" si="13"/>
        <v>36359.919999999998</v>
      </c>
      <c r="FX24" s="4">
        <f t="shared" si="14"/>
        <v>47823.217391304301</v>
      </c>
      <c r="FY24" s="4"/>
      <c r="FZ24" s="4">
        <f t="shared" si="15"/>
        <v>34779.909090909103</v>
      </c>
      <c r="GA24" s="4">
        <f t="shared" si="16"/>
        <v>37020.44</v>
      </c>
      <c r="GB24" s="4">
        <f t="shared" si="17"/>
        <v>43035.791666666701</v>
      </c>
      <c r="GC24" s="4"/>
      <c r="GD24" s="4">
        <f t="shared" si="18"/>
        <v>37811.6875</v>
      </c>
      <c r="GE24" s="4">
        <f t="shared" si="19"/>
        <v>39526.666666666701</v>
      </c>
      <c r="GF24" s="4">
        <f t="shared" si="20"/>
        <v>43013.090909090897</v>
      </c>
      <c r="GH24" s="16">
        <f t="shared" si="66"/>
        <v>33464</v>
      </c>
      <c r="GI24" s="16">
        <f t="shared" si="21"/>
        <v>30109</v>
      </c>
      <c r="GJ24" s="16"/>
      <c r="GK24" s="16">
        <f t="shared" si="67"/>
        <v>29704.833333333303</v>
      </c>
      <c r="GL24" s="16">
        <f t="shared" si="68"/>
        <v>36359.919999999998</v>
      </c>
      <c r="GM24" s="16">
        <f t="shared" si="69"/>
        <v>47823.217391304301</v>
      </c>
      <c r="GN24" s="16"/>
      <c r="GO24" s="16">
        <f t="shared" si="22"/>
        <v>34779.909090909103</v>
      </c>
      <c r="GP24" s="16">
        <f t="shared" si="23"/>
        <v>37020.44</v>
      </c>
      <c r="GQ24" s="16">
        <f t="shared" si="70"/>
        <v>43035.791666666701</v>
      </c>
    </row>
    <row r="25" spans="2:199" ht="14.45" customHeight="1" x14ac:dyDescent="0.25">
      <c r="B25" s="28" t="s">
        <v>17</v>
      </c>
      <c r="C25" s="28" t="s">
        <v>568</v>
      </c>
      <c r="D25" s="23" t="str">
        <f>IFERROR(IF(MATCH($B25,Compounders!$A:$A,0),"yes"),"")</f>
        <v/>
      </c>
      <c r="F25" s="66"/>
      <c r="G25" s="66" t="s">
        <v>544</v>
      </c>
      <c r="H25" s="66"/>
      <c r="I25" s="66"/>
      <c r="J25" s="121" t="str">
        <f t="shared" si="24"/>
        <v/>
      </c>
      <c r="K25" s="70">
        <f t="shared" si="71"/>
        <v>5</v>
      </c>
      <c r="L25" s="70">
        <f t="shared" si="72"/>
        <v>5</v>
      </c>
      <c r="M25" s="70">
        <f t="shared" si="73"/>
        <v>0</v>
      </c>
      <c r="N25" s="70">
        <f t="shared" si="74"/>
        <v>0</v>
      </c>
      <c r="O25" s="66"/>
      <c r="P25" s="83" t="s">
        <v>499</v>
      </c>
      <c r="Q25" s="70">
        <f t="shared" si="25"/>
        <v>4</v>
      </c>
      <c r="R25" s="70">
        <f t="shared" si="26"/>
        <v>1</v>
      </c>
      <c r="S25" s="70">
        <f t="shared" si="27"/>
        <v>0</v>
      </c>
      <c r="T25" s="70">
        <f t="shared" si="28"/>
        <v>0</v>
      </c>
      <c r="U25" s="70">
        <f t="shared" si="29"/>
        <v>0</v>
      </c>
      <c r="V25" s="70">
        <f t="shared" si="30"/>
        <v>0</v>
      </c>
      <c r="W25" s="70">
        <f t="shared" si="31"/>
        <v>0</v>
      </c>
      <c r="X25" s="70">
        <f t="shared" si="32"/>
        <v>0</v>
      </c>
      <c r="Y25" s="70">
        <f t="shared" si="33"/>
        <v>0</v>
      </c>
      <c r="AA25" s="39">
        <v>183.93825772079998</v>
      </c>
      <c r="AB25" s="39">
        <v>221.57718136164002</v>
      </c>
      <c r="AC25" s="40">
        <v>576.38167999999996</v>
      </c>
      <c r="AE25" s="4">
        <f t="shared" si="34"/>
        <v>392.44342227919998</v>
      </c>
      <c r="AF25" s="4">
        <f t="shared" si="35"/>
        <v>354.80449863835997</v>
      </c>
      <c r="AH25" s="11">
        <f t="shared" si="36"/>
        <v>2.1335606150781863</v>
      </c>
      <c r="AI25" s="11">
        <f t="shared" si="37"/>
        <v>1.6012682193085457</v>
      </c>
      <c r="AK25" s="3">
        <v>-19233</v>
      </c>
      <c r="AL25" s="7">
        <v>-267</v>
      </c>
      <c r="AM25" s="7"/>
      <c r="AN25" s="3">
        <v>83.52592592592589</v>
      </c>
      <c r="AO25" s="3">
        <v>-1406.3333333333298</v>
      </c>
      <c r="AP25" s="7">
        <v>-1660.75</v>
      </c>
      <c r="AQ25" s="113"/>
      <c r="AR25" s="3">
        <v>2598.8181818181802</v>
      </c>
      <c r="AS25" s="3">
        <v>1812.5625</v>
      </c>
      <c r="AT25" s="7">
        <v>4681.8214285714303</v>
      </c>
      <c r="AU25" s="7"/>
      <c r="AV25" s="3">
        <v>9452</v>
      </c>
      <c r="AW25" s="3">
        <v>4785.4545454545496</v>
      </c>
      <c r="AX25" s="7">
        <v>8282.7999999999993</v>
      </c>
      <c r="AY25" s="113"/>
      <c r="AZ25" s="3">
        <v>-566</v>
      </c>
      <c r="BA25" s="7">
        <v>1929</v>
      </c>
      <c r="BB25" s="7"/>
      <c r="BC25" s="3">
        <v>3149.35</v>
      </c>
      <c r="BD25" s="3">
        <v>2724.9142857142901</v>
      </c>
      <c r="BE25" s="7">
        <v>5586.7250000000004</v>
      </c>
      <c r="BF25" s="113"/>
      <c r="BG25" s="3">
        <v>5730.1935483871002</v>
      </c>
      <c r="BH25" s="3">
        <v>5139.7142857142899</v>
      </c>
      <c r="BI25" s="7">
        <v>7999.3170731707296</v>
      </c>
      <c r="BJ25" s="113"/>
      <c r="BK25" s="3">
        <v>10629.5</v>
      </c>
      <c r="BL25" s="3">
        <v>6730.5555555555602</v>
      </c>
      <c r="BM25" s="7">
        <v>12035.125</v>
      </c>
      <c r="BO25" s="2">
        <f t="shared" si="83"/>
        <v>-538.65753424657532</v>
      </c>
      <c r="BP25" s="2">
        <f t="shared" si="84"/>
        <v>1969.0846575342466</v>
      </c>
      <c r="BQ25" s="2"/>
      <c r="BR25" s="2">
        <f t="shared" si="85"/>
        <v>3177.6332169686261</v>
      </c>
      <c r="BS25" s="2">
        <f t="shared" si="86"/>
        <v>2751.377847358126</v>
      </c>
      <c r="BT25" s="2">
        <f t="shared" si="87"/>
        <v>5613.1643651854329</v>
      </c>
      <c r="BU25" s="2"/>
      <c r="BV25" s="2">
        <f t="shared" si="88"/>
        <v>5783.8845779938174</v>
      </c>
      <c r="BW25" s="2">
        <f t="shared" si="89"/>
        <v>5157.1481626440573</v>
      </c>
      <c r="BX25" s="2">
        <f t="shared" si="90"/>
        <v>8043.545105245571</v>
      </c>
      <c r="BZ25" s="16">
        <f t="shared" si="75"/>
        <v>2507.7421917808219</v>
      </c>
      <c r="CA25" s="16">
        <f t="shared" si="76"/>
        <v>3644.0797076511863</v>
      </c>
      <c r="CB25" s="16">
        <f t="shared" si="77"/>
        <v>2430.3807400601381</v>
      </c>
      <c r="CD25" s="5">
        <f t="shared" si="46"/>
        <v>-4.6555409185697574</v>
      </c>
      <c r="CE25" s="5">
        <f t="shared" si="1"/>
        <v>1.8506465396030376</v>
      </c>
      <c r="CF25" s="5">
        <f t="shared" si="47"/>
        <v>0.43297872321967001</v>
      </c>
      <c r="CH25" s="11">
        <f t="shared" si="78"/>
        <v>-0.13414240741640282</v>
      </c>
      <c r="CI25" s="11">
        <f t="shared" si="79"/>
        <v>0.76646075299409033</v>
      </c>
      <c r="CK25" s="11">
        <f t="shared" si="80"/>
        <v>-0.10835908063143751</v>
      </c>
      <c r="CL25" s="11">
        <f t="shared" si="81"/>
        <v>0.39068216123281174</v>
      </c>
      <c r="CN25" s="16">
        <f t="shared" si="49"/>
        <v>-426.25536961050011</v>
      </c>
      <c r="CO25" s="16">
        <f t="shared" si="50"/>
        <v>2435.5311482168067</v>
      </c>
      <c r="CP25" s="11"/>
      <c r="CQ25" s="16">
        <f t="shared" si="51"/>
        <v>-626.73641534976014</v>
      </c>
      <c r="CR25" s="16">
        <f t="shared" si="52"/>
        <v>2259.6605272517536</v>
      </c>
      <c r="CT25" s="106">
        <v>5602.5937499999909</v>
      </c>
      <c r="CU25" s="104">
        <v>2724.9142857142901</v>
      </c>
      <c r="CV25" s="104">
        <v>2201.065330882353</v>
      </c>
      <c r="CW25" s="104">
        <v>1257.8929953917054</v>
      </c>
      <c r="CX25" s="104">
        <v>1005.8337173020527</v>
      </c>
      <c r="CY25" s="104">
        <v>2053.3783783783801</v>
      </c>
      <c r="CZ25" s="104">
        <v>2976.4592364532041</v>
      </c>
      <c r="DA25" s="104">
        <v>1541.7172413793098</v>
      </c>
      <c r="DB25" s="104">
        <v>5220.853846153851</v>
      </c>
      <c r="DC25" s="104">
        <v>5750.8928571428605</v>
      </c>
      <c r="DD25" s="104">
        <v>7329.9505747126495</v>
      </c>
      <c r="DE25" s="104">
        <v>4932.1582661290322</v>
      </c>
      <c r="DF25" s="104">
        <v>2822.2771658986135</v>
      </c>
      <c r="DG25" s="104">
        <v>2032.31428571429</v>
      </c>
      <c r="DH25" s="104">
        <v>5853.6139758461786</v>
      </c>
      <c r="DI25" s="104">
        <v>9548.2144152144301</v>
      </c>
      <c r="DJ25" s="104">
        <v>14278.119871175521</v>
      </c>
      <c r="DK25" s="104">
        <v>14109.794117647101</v>
      </c>
      <c r="DL25" s="104">
        <v>14500.444638694638</v>
      </c>
      <c r="DM25" s="104">
        <v>16785.900769230771</v>
      </c>
      <c r="DN25" s="104">
        <v>17258.862793285902</v>
      </c>
      <c r="DO25" s="104">
        <v>18883.933333333302</v>
      </c>
      <c r="DP25" s="104">
        <v>17816.955797101447</v>
      </c>
      <c r="DR25" s="4">
        <f t="shared" si="53"/>
        <v>576.38167999999996</v>
      </c>
      <c r="DS25" s="39">
        <v>221.57718136164002</v>
      </c>
      <c r="DT25" s="39">
        <v>183.93825772079998</v>
      </c>
      <c r="DU25" s="39">
        <v>156.06060964999998</v>
      </c>
      <c r="DV25" s="39">
        <v>97.708799999999982</v>
      </c>
      <c r="DW25" s="39">
        <v>99.029036121689998</v>
      </c>
      <c r="DX25" s="39">
        <v>86.475650000000016</v>
      </c>
      <c r="DY25" s="39">
        <v>100.31496</v>
      </c>
      <c r="DZ25" s="39">
        <v>131.83533438772002</v>
      </c>
      <c r="EA25" s="39">
        <v>186.75076000000001</v>
      </c>
      <c r="EB25" s="39">
        <v>211.85400000000001</v>
      </c>
      <c r="EC25" s="39">
        <v>148.88339999999999</v>
      </c>
      <c r="ED25" s="39">
        <v>139.47824</v>
      </c>
      <c r="EE25" s="39">
        <v>135.15579000000002</v>
      </c>
      <c r="EF25" s="39">
        <v>109.07661</v>
      </c>
      <c r="EG25" s="39">
        <v>105.81162</v>
      </c>
      <c r="EH25" s="39">
        <v>152.96949000000001</v>
      </c>
      <c r="EI25" s="39">
        <v>202.63577177760001</v>
      </c>
      <c r="EJ25" s="39">
        <v>209.45050000000001</v>
      </c>
      <c r="EK25" s="39">
        <v>216.15696</v>
      </c>
      <c r="EL25" s="39">
        <v>226.69332</v>
      </c>
      <c r="EM25" s="39">
        <v>260.63012454400001</v>
      </c>
      <c r="EN25" s="39">
        <v>204.16236000000001</v>
      </c>
      <c r="EP25" s="111">
        <v>46018</v>
      </c>
      <c r="EQ25" s="114">
        <f t="shared" si="82"/>
        <v>1.0958904109589041E-2</v>
      </c>
      <c r="ER25" s="114"/>
      <c r="ES25" s="4">
        <f t="shared" si="54"/>
        <v>-19233</v>
      </c>
      <c r="ET25" s="4">
        <f t="shared" si="55"/>
        <v>-267</v>
      </c>
      <c r="EU25" s="4"/>
      <c r="EV25" s="4">
        <f t="shared" si="2"/>
        <v>83.52592592592589</v>
      </c>
      <c r="EW25" s="4">
        <f t="shared" si="3"/>
        <v>-1406.3333333333298</v>
      </c>
      <c r="EX25" s="4">
        <f t="shared" si="4"/>
        <v>-1660.75</v>
      </c>
      <c r="EY25" s="4"/>
      <c r="EZ25" s="4">
        <f t="shared" si="5"/>
        <v>2598.8181818181802</v>
      </c>
      <c r="FA25" s="4">
        <f t="shared" si="6"/>
        <v>1812.5625</v>
      </c>
      <c r="FB25" s="4">
        <f t="shared" si="7"/>
        <v>4681.8214285714303</v>
      </c>
      <c r="FC25" s="4"/>
      <c r="FD25" s="4">
        <f t="shared" si="56"/>
        <v>9452</v>
      </c>
      <c r="FE25" s="4">
        <f t="shared" si="57"/>
        <v>4785.4545454545496</v>
      </c>
      <c r="FF25" s="4">
        <f t="shared" si="58"/>
        <v>8282.7999999999993</v>
      </c>
      <c r="FH25" s="16">
        <f t="shared" si="59"/>
        <v>-19025.153424657536</v>
      </c>
      <c r="FI25" s="16">
        <f t="shared" si="8"/>
        <v>-282.27397260273972</v>
      </c>
      <c r="FJ25" s="16"/>
      <c r="FK25" s="16">
        <f t="shared" si="60"/>
        <v>111.09077256584101</v>
      </c>
      <c r="FL25" s="16">
        <f t="shared" si="61"/>
        <v>-1371.0577625570743</v>
      </c>
      <c r="FM25" s="16">
        <f t="shared" si="62"/>
        <v>-1591.2423679060666</v>
      </c>
      <c r="FN25" s="16"/>
      <c r="FO25" s="16">
        <f t="shared" si="63"/>
        <v>2673.9215442092141</v>
      </c>
      <c r="FP25" s="16">
        <f t="shared" si="64"/>
        <v>1845.1421388542965</v>
      </c>
      <c r="FQ25" s="16">
        <f t="shared" si="65"/>
        <v>4721.2842074364007</v>
      </c>
      <c r="FS25" s="4">
        <f t="shared" si="10"/>
        <v>-566</v>
      </c>
      <c r="FT25" s="4">
        <f t="shared" si="11"/>
        <v>1929</v>
      </c>
      <c r="FU25" s="4"/>
      <c r="FV25" s="4">
        <f t="shared" si="12"/>
        <v>3149.35</v>
      </c>
      <c r="FW25" s="4">
        <f t="shared" si="13"/>
        <v>2724.9142857142901</v>
      </c>
      <c r="FX25" s="4">
        <f t="shared" si="14"/>
        <v>5586.7250000000004</v>
      </c>
      <c r="FY25" s="4"/>
      <c r="FZ25" s="4">
        <f t="shared" si="15"/>
        <v>5730.1935483871002</v>
      </c>
      <c r="GA25" s="4">
        <f t="shared" si="16"/>
        <v>5139.7142857142899</v>
      </c>
      <c r="GB25" s="4">
        <f t="shared" si="17"/>
        <v>7999.3170731707296</v>
      </c>
      <c r="GC25" s="4"/>
      <c r="GD25" s="4">
        <f t="shared" si="18"/>
        <v>10629.5</v>
      </c>
      <c r="GE25" s="4">
        <f t="shared" si="19"/>
        <v>6730.5555555555602</v>
      </c>
      <c r="GF25" s="4">
        <f t="shared" si="20"/>
        <v>12035.125</v>
      </c>
      <c r="GH25" s="16">
        <f t="shared" si="66"/>
        <v>-538.65753424657532</v>
      </c>
      <c r="GI25" s="16">
        <f t="shared" si="21"/>
        <v>1969.0846575342466</v>
      </c>
      <c r="GJ25" s="16"/>
      <c r="GK25" s="16">
        <f t="shared" si="67"/>
        <v>3177.6332169686261</v>
      </c>
      <c r="GL25" s="16">
        <f t="shared" si="68"/>
        <v>2751.377847358126</v>
      </c>
      <c r="GM25" s="16">
        <f t="shared" si="69"/>
        <v>5613.1643651854329</v>
      </c>
      <c r="GN25" s="16"/>
      <c r="GO25" s="16">
        <f t="shared" si="22"/>
        <v>5783.8845779938174</v>
      </c>
      <c r="GP25" s="16">
        <f t="shared" si="23"/>
        <v>5157.1481626440573</v>
      </c>
      <c r="GQ25" s="16">
        <f t="shared" si="70"/>
        <v>8043.545105245571</v>
      </c>
    </row>
    <row r="26" spans="2:199" ht="14.45" customHeight="1" x14ac:dyDescent="0.25">
      <c r="B26" s="28" t="s">
        <v>35</v>
      </c>
      <c r="C26" s="28" t="s">
        <v>569</v>
      </c>
      <c r="D26" s="23" t="str">
        <f>IFERROR(IF(MATCH($B26,Compounders!$A:$A,0),"yes"),"")</f>
        <v/>
      </c>
      <c r="F26" s="66"/>
      <c r="G26" s="66"/>
      <c r="H26" s="66"/>
      <c r="I26" s="66"/>
      <c r="J26" s="121" t="str">
        <f t="shared" si="24"/>
        <v>yes</v>
      </c>
      <c r="K26" s="70">
        <f t="shared" si="71"/>
        <v>5</v>
      </c>
      <c r="L26" s="70">
        <f t="shared" si="72"/>
        <v>5</v>
      </c>
      <c r="M26" s="70">
        <f t="shared" si="73"/>
        <v>0</v>
      </c>
      <c r="N26" s="70">
        <f t="shared" si="74"/>
        <v>0</v>
      </c>
      <c r="O26" s="66"/>
      <c r="P26" s="83"/>
      <c r="Q26" s="70">
        <f t="shared" si="25"/>
        <v>4</v>
      </c>
      <c r="R26" s="70">
        <f t="shared" si="26"/>
        <v>1</v>
      </c>
      <c r="S26" s="70">
        <f t="shared" si="27"/>
        <v>0</v>
      </c>
      <c r="T26" s="70">
        <f t="shared" si="28"/>
        <v>0</v>
      </c>
      <c r="U26" s="70">
        <f t="shared" si="29"/>
        <v>0</v>
      </c>
      <c r="V26" s="70">
        <f t="shared" si="30"/>
        <v>0</v>
      </c>
      <c r="W26" s="70">
        <f t="shared" si="31"/>
        <v>0</v>
      </c>
      <c r="X26" s="70">
        <f t="shared" si="32"/>
        <v>0</v>
      </c>
      <c r="Y26" s="70">
        <f t="shared" si="33"/>
        <v>0</v>
      </c>
      <c r="AA26" s="39">
        <v>498.60362135889994</v>
      </c>
      <c r="AB26" s="39">
        <v>588.76141525235994</v>
      </c>
      <c r="AC26" s="40">
        <v>542.41820007543004</v>
      </c>
      <c r="AE26" s="4">
        <f t="shared" si="34"/>
        <v>43.814578716530093</v>
      </c>
      <c r="AF26" s="4">
        <f t="shared" si="35"/>
        <v>-46.343215176929903</v>
      </c>
      <c r="AH26" s="11">
        <f t="shared" si="36"/>
        <v>8.7874569777727229E-2</v>
      </c>
      <c r="AI26" s="11">
        <f t="shared" si="37"/>
        <v>-7.8713064369318242E-2</v>
      </c>
      <c r="AK26" s="3">
        <v>14066</v>
      </c>
      <c r="AL26" s="7">
        <v>26804</v>
      </c>
      <c r="AM26" s="7"/>
      <c r="AN26" s="3">
        <v>23600.125</v>
      </c>
      <c r="AO26" s="3">
        <v>24448.111111111099</v>
      </c>
      <c r="AP26" s="7">
        <v>23829.4666666667</v>
      </c>
      <c r="AQ26" s="113"/>
      <c r="AR26" s="3">
        <v>25042.142857142899</v>
      </c>
      <c r="AS26" s="3">
        <v>26689.222222222197</v>
      </c>
      <c r="AT26" s="7">
        <v>26487.333333333303</v>
      </c>
      <c r="AU26" s="7"/>
      <c r="AV26" s="3">
        <v>26958.818181818198</v>
      </c>
      <c r="AW26" s="3">
        <v>28874</v>
      </c>
      <c r="AX26" s="7">
        <v>29223.538461538501</v>
      </c>
      <c r="AY26" s="113"/>
      <c r="AZ26" s="3">
        <v>24242</v>
      </c>
      <c r="BA26" s="7">
        <v>26215</v>
      </c>
      <c r="BB26" s="7"/>
      <c r="BC26" s="3">
        <v>27839.086956521704</v>
      </c>
      <c r="BD26" s="3">
        <v>28091.5</v>
      </c>
      <c r="BE26" s="7">
        <v>28243.9523809524</v>
      </c>
      <c r="BF26" s="113"/>
      <c r="BG26" s="3">
        <v>29916.684210526299</v>
      </c>
      <c r="BH26" s="3">
        <v>30426.043478260897</v>
      </c>
      <c r="BI26" s="7">
        <v>30917.571428571398</v>
      </c>
      <c r="BJ26" s="113"/>
      <c r="BK26" s="3">
        <v>32616.615384615397</v>
      </c>
      <c r="BL26" s="3">
        <v>33127.5</v>
      </c>
      <c r="BM26" s="7">
        <v>33956.647058823502</v>
      </c>
      <c r="BO26" s="2">
        <f t="shared" si="83"/>
        <v>24258.216438356165</v>
      </c>
      <c r="BP26" s="2">
        <f t="shared" si="84"/>
        <v>26231.676320939336</v>
      </c>
      <c r="BQ26" s="2"/>
      <c r="BR26" s="2">
        <f t="shared" si="85"/>
        <v>27856.163098335444</v>
      </c>
      <c r="BS26" s="2">
        <f t="shared" si="86"/>
        <v>28110.688028588447</v>
      </c>
      <c r="BT26" s="2">
        <f t="shared" si="87"/>
        <v>28265.927332028721</v>
      </c>
      <c r="BU26" s="2"/>
      <c r="BV26" s="2">
        <f t="shared" si="88"/>
        <v>29938.875425655799</v>
      </c>
      <c r="BW26" s="2">
        <f t="shared" si="89"/>
        <v>30448.247230494369</v>
      </c>
      <c r="BX26" s="2">
        <f t="shared" si="90"/>
        <v>30942.55013238169</v>
      </c>
      <c r="BZ26" s="16">
        <f t="shared" si="75"/>
        <v>1973.4598825831708</v>
      </c>
      <c r="CA26" s="16">
        <f t="shared" si="76"/>
        <v>2034.2510110893854</v>
      </c>
      <c r="CB26" s="16">
        <f t="shared" si="77"/>
        <v>2676.6228003529686</v>
      </c>
      <c r="CD26" s="5">
        <f t="shared" si="46"/>
        <v>8.1352225032620851E-2</v>
      </c>
      <c r="CE26" s="5">
        <f t="shared" si="1"/>
        <v>7.7549409584074303E-2</v>
      </c>
      <c r="CF26" s="5">
        <f t="shared" si="47"/>
        <v>9.4694321148983907E-2</v>
      </c>
      <c r="CH26" s="11">
        <f t="shared" si="78"/>
        <v>9.1371137279208092E-3</v>
      </c>
      <c r="CI26" s="11">
        <f t="shared" si="79"/>
        <v>1.4710002675054845E-2</v>
      </c>
      <c r="CK26" s="11">
        <f t="shared" si="80"/>
        <v>1.7013725385358613E-2</v>
      </c>
      <c r="CL26" s="11">
        <f t="shared" si="81"/>
        <v>3.3524128493677585E-2</v>
      </c>
      <c r="CN26" s="16">
        <f t="shared" si="49"/>
        <v>254.52493025300282</v>
      </c>
      <c r="CO26" s="16">
        <f t="shared" si="50"/>
        <v>409.76423369327676</v>
      </c>
      <c r="CP26" s="11"/>
      <c r="CQ26" s="16">
        <f t="shared" si="51"/>
        <v>509.37180483857082</v>
      </c>
      <c r="CR26" s="16">
        <f t="shared" si="52"/>
        <v>1003.6747067258912</v>
      </c>
      <c r="CT26" s="106">
        <v>28739.742647058818</v>
      </c>
      <c r="CU26" s="104">
        <v>28091.5</v>
      </c>
      <c r="CV26" s="104">
        <v>26579.923076923093</v>
      </c>
      <c r="CW26" s="104">
        <v>26385.166666666657</v>
      </c>
      <c r="CX26" s="104">
        <v>25503.59880952381</v>
      </c>
      <c r="CY26" s="104">
        <v>25557.3</v>
      </c>
      <c r="CZ26" s="104">
        <v>24112.566666666673</v>
      </c>
      <c r="DA26" s="104">
        <v>23466.491508491508</v>
      </c>
      <c r="DB26" s="104">
        <v>25840.682692307691</v>
      </c>
      <c r="DC26" s="104">
        <v>25921.55</v>
      </c>
      <c r="DD26" s="104">
        <v>25240.324650349648</v>
      </c>
      <c r="DE26" s="104">
        <v>25741.545454545449</v>
      </c>
      <c r="DF26" s="104">
        <v>27943.948529411762</v>
      </c>
      <c r="DG26" s="104">
        <v>27815.909090909099</v>
      </c>
      <c r="DH26" s="104">
        <v>26608.342424242415</v>
      </c>
      <c r="DI26" s="104">
        <v>26731.76984126983</v>
      </c>
      <c r="DJ26" s="104">
        <v>27158.857142857152</v>
      </c>
      <c r="DK26" s="104">
        <v>27933.222222222197</v>
      </c>
      <c r="DL26" s="104">
        <v>26508.857142857141</v>
      </c>
      <c r="DM26" s="104">
        <v>26006.74038461539</v>
      </c>
      <c r="DN26" s="104">
        <v>25427.606060606064</v>
      </c>
      <c r="DO26" s="104">
        <v>25210.5333333333</v>
      </c>
      <c r="DP26" s="104">
        <v>22900.519480519477</v>
      </c>
      <c r="DR26" s="4">
        <f t="shared" si="53"/>
        <v>542.41820007543004</v>
      </c>
      <c r="DS26" s="39">
        <v>588.76141525235994</v>
      </c>
      <c r="DT26" s="39">
        <v>498.60362135889994</v>
      </c>
      <c r="DU26" s="39">
        <v>446.55419364623992</v>
      </c>
      <c r="DV26" s="39">
        <v>367.52769336725004</v>
      </c>
      <c r="DW26" s="39">
        <v>399.64914737736007</v>
      </c>
      <c r="DX26" s="39">
        <v>348.19043421064003</v>
      </c>
      <c r="DY26" s="39">
        <v>390.11790867402004</v>
      </c>
      <c r="DZ26" s="39">
        <v>351.76022938728005</v>
      </c>
      <c r="EA26" s="39">
        <v>381.20358131225998</v>
      </c>
      <c r="EB26" s="39">
        <v>377.3168508988</v>
      </c>
      <c r="EC26" s="39">
        <v>374.03123143400001</v>
      </c>
      <c r="ED26" s="39">
        <v>430.14246409399999</v>
      </c>
      <c r="EE26" s="39">
        <v>402.75042938499996</v>
      </c>
      <c r="EF26" s="39">
        <v>461.84852917655007</v>
      </c>
      <c r="EG26" s="39">
        <v>429.50282764720009</v>
      </c>
      <c r="EH26" s="39">
        <v>467.10013422803996</v>
      </c>
      <c r="EI26" s="39">
        <v>466.04674726687995</v>
      </c>
      <c r="EJ26" s="39">
        <v>450.35836348683</v>
      </c>
      <c r="EK26" s="39">
        <v>425.14585785800006</v>
      </c>
      <c r="EL26" s="39">
        <v>433.82565753422006</v>
      </c>
      <c r="EM26" s="39">
        <v>432.68532477949992</v>
      </c>
      <c r="EN26" s="39">
        <v>414.30956571936002</v>
      </c>
      <c r="EP26" s="111">
        <v>46019</v>
      </c>
      <c r="EQ26" s="114">
        <f t="shared" si="82"/>
        <v>8.21917808219178E-3</v>
      </c>
      <c r="ER26" s="114"/>
      <c r="ES26" s="4">
        <f t="shared" si="54"/>
        <v>14066</v>
      </c>
      <c r="ET26" s="4">
        <f t="shared" si="55"/>
        <v>26804</v>
      </c>
      <c r="EU26" s="4"/>
      <c r="EV26" s="4">
        <f t="shared" si="2"/>
        <v>23600.125</v>
      </c>
      <c r="EW26" s="4">
        <f t="shared" si="3"/>
        <v>24448.111111111099</v>
      </c>
      <c r="EX26" s="4">
        <f t="shared" si="4"/>
        <v>23829.4666666667</v>
      </c>
      <c r="EY26" s="4"/>
      <c r="EZ26" s="4">
        <f t="shared" si="5"/>
        <v>25042.142857142899</v>
      </c>
      <c r="FA26" s="4">
        <f t="shared" si="6"/>
        <v>26689.222222222197</v>
      </c>
      <c r="FB26" s="4">
        <f t="shared" si="7"/>
        <v>26487.333333333303</v>
      </c>
      <c r="FC26" s="4"/>
      <c r="FD26" s="4">
        <f t="shared" si="56"/>
        <v>26958.818181818198</v>
      </c>
      <c r="FE26" s="4">
        <f t="shared" si="57"/>
        <v>28874</v>
      </c>
      <c r="FF26" s="4">
        <f t="shared" si="58"/>
        <v>29223.538461538501</v>
      </c>
      <c r="FH26" s="16">
        <f t="shared" si="59"/>
        <v>14170.695890410958</v>
      </c>
      <c r="FI26" s="16">
        <f t="shared" si="8"/>
        <v>26779.551780821919</v>
      </c>
      <c r="FJ26" s="16"/>
      <c r="FK26" s="16">
        <f t="shared" si="60"/>
        <v>23611.977201565558</v>
      </c>
      <c r="FL26" s="16">
        <f t="shared" si="61"/>
        <v>24466.531202435297</v>
      </c>
      <c r="FM26" s="16">
        <f t="shared" si="62"/>
        <v>23851.312146118755</v>
      </c>
      <c r="FN26" s="16"/>
      <c r="FO26" s="16">
        <f t="shared" si="63"/>
        <v>25057.896352962151</v>
      </c>
      <c r="FP26" s="16">
        <f t="shared" si="64"/>
        <v>26707.179299847769</v>
      </c>
      <c r="FQ26" s="16">
        <f t="shared" si="65"/>
        <v>26509.822690551428</v>
      </c>
      <c r="FS26" s="4">
        <f t="shared" si="10"/>
        <v>24242</v>
      </c>
      <c r="FT26" s="4">
        <f t="shared" si="11"/>
        <v>26215</v>
      </c>
      <c r="FU26" s="4"/>
      <c r="FV26" s="4">
        <f t="shared" si="12"/>
        <v>27839.086956521704</v>
      </c>
      <c r="FW26" s="4">
        <f t="shared" si="13"/>
        <v>28091.5</v>
      </c>
      <c r="FX26" s="4">
        <f t="shared" si="14"/>
        <v>28243.9523809524</v>
      </c>
      <c r="FY26" s="4"/>
      <c r="FZ26" s="4">
        <f t="shared" si="15"/>
        <v>29916.684210526299</v>
      </c>
      <c r="GA26" s="4">
        <f t="shared" si="16"/>
        <v>30426.043478260897</v>
      </c>
      <c r="GB26" s="4">
        <f t="shared" si="17"/>
        <v>30917.571428571398</v>
      </c>
      <c r="GC26" s="4"/>
      <c r="GD26" s="4">
        <f t="shared" si="18"/>
        <v>32616.615384615397</v>
      </c>
      <c r="GE26" s="4">
        <f t="shared" si="19"/>
        <v>33127.5</v>
      </c>
      <c r="GF26" s="4">
        <f t="shared" si="20"/>
        <v>33956.647058823502</v>
      </c>
      <c r="GH26" s="16">
        <f t="shared" si="66"/>
        <v>24258.216438356165</v>
      </c>
      <c r="GI26" s="16">
        <f t="shared" si="21"/>
        <v>26231.676320939336</v>
      </c>
      <c r="GJ26" s="16"/>
      <c r="GK26" s="16">
        <f t="shared" si="67"/>
        <v>27856.163098335444</v>
      </c>
      <c r="GL26" s="16">
        <f t="shared" si="68"/>
        <v>28110.688028588447</v>
      </c>
      <c r="GM26" s="16">
        <f t="shared" si="69"/>
        <v>28265.927332028721</v>
      </c>
      <c r="GN26" s="16"/>
      <c r="GO26" s="16">
        <f t="shared" si="22"/>
        <v>29938.875425655799</v>
      </c>
      <c r="GP26" s="16">
        <f t="shared" si="23"/>
        <v>30448.247230494369</v>
      </c>
      <c r="GQ26" s="16">
        <f t="shared" si="70"/>
        <v>30942.55013238169</v>
      </c>
    </row>
    <row r="27" spans="2:199" ht="14.45" customHeight="1" x14ac:dyDescent="0.25">
      <c r="B27" s="28" t="s">
        <v>28</v>
      </c>
      <c r="C27" s="28" t="s">
        <v>570</v>
      </c>
      <c r="D27" s="23" t="str">
        <f>IFERROR(IF(MATCH($B27,Compounders!$A:$A,0),"yes"),"")</f>
        <v>yes</v>
      </c>
      <c r="F27" s="66"/>
      <c r="G27" s="66"/>
      <c r="H27" s="66"/>
      <c r="I27" s="66"/>
      <c r="J27" s="121" t="str">
        <f t="shared" si="24"/>
        <v>yes</v>
      </c>
      <c r="K27" s="70">
        <f t="shared" si="71"/>
        <v>5</v>
      </c>
      <c r="L27" s="70">
        <f t="shared" si="72"/>
        <v>5</v>
      </c>
      <c r="M27" s="70">
        <f t="shared" si="73"/>
        <v>0</v>
      </c>
      <c r="N27" s="70">
        <f t="shared" si="74"/>
        <v>0</v>
      </c>
      <c r="O27" s="66"/>
      <c r="P27" s="83"/>
      <c r="Q27" s="70">
        <f t="shared" si="25"/>
        <v>4</v>
      </c>
      <c r="R27" s="70">
        <f t="shared" si="26"/>
        <v>1</v>
      </c>
      <c r="S27" s="70">
        <f t="shared" si="27"/>
        <v>0</v>
      </c>
      <c r="T27" s="70">
        <f t="shared" si="28"/>
        <v>0</v>
      </c>
      <c r="U27" s="70">
        <f t="shared" si="29"/>
        <v>0</v>
      </c>
      <c r="V27" s="70">
        <f t="shared" si="30"/>
        <v>0</v>
      </c>
      <c r="W27" s="70">
        <f t="shared" si="31"/>
        <v>0</v>
      </c>
      <c r="X27" s="70">
        <f t="shared" si="32"/>
        <v>0</v>
      </c>
      <c r="Y27" s="70">
        <f t="shared" si="33"/>
        <v>0</v>
      </c>
      <c r="AA27" s="39">
        <v>686.21915379281086</v>
      </c>
      <c r="AB27" s="39">
        <v>589.96603302107974</v>
      </c>
      <c r="AC27" s="40">
        <v>629.9952788419414</v>
      </c>
      <c r="AE27" s="4">
        <f t="shared" si="34"/>
        <v>-56.223874950869458</v>
      </c>
      <c r="AF27" s="4">
        <f t="shared" si="35"/>
        <v>40.029245820861661</v>
      </c>
      <c r="AH27" s="11">
        <f t="shared" si="36"/>
        <v>-8.1932826619766752E-2</v>
      </c>
      <c r="AI27" s="11">
        <f t="shared" si="37"/>
        <v>6.7850085564894469E-2</v>
      </c>
      <c r="AK27" s="3">
        <v>19743</v>
      </c>
      <c r="AL27" s="7">
        <v>20058</v>
      </c>
      <c r="AM27" s="7"/>
      <c r="AN27" s="3">
        <v>24309.931034482801</v>
      </c>
      <c r="AO27" s="3">
        <v>24244.241379310301</v>
      </c>
      <c r="AP27" s="7">
        <v>24402.068965517199</v>
      </c>
      <c r="AQ27" s="113"/>
      <c r="AR27" s="3">
        <v>26865.206896551699</v>
      </c>
      <c r="AS27" s="3">
        <v>27045.448275862098</v>
      </c>
      <c r="AT27" s="7">
        <v>27472.172413793098</v>
      </c>
      <c r="AU27" s="7"/>
      <c r="AV27" s="3">
        <v>29521.941176470602</v>
      </c>
      <c r="AW27" s="3">
        <v>29794.727272727298</v>
      </c>
      <c r="AX27" s="7">
        <v>30345.695652173901</v>
      </c>
      <c r="AY27" s="113"/>
      <c r="AZ27" s="3">
        <v>20389</v>
      </c>
      <c r="BA27" s="7">
        <v>22542</v>
      </c>
      <c r="BB27" s="7"/>
      <c r="BC27" s="3">
        <v>24493</v>
      </c>
      <c r="BD27" s="3">
        <v>24600.1351351351</v>
      </c>
      <c r="BE27" s="7">
        <v>25085.4054054054</v>
      </c>
      <c r="BF27" s="113"/>
      <c r="BG27" s="3">
        <v>27039.7352941176</v>
      </c>
      <c r="BH27" s="3">
        <v>27184.891891891901</v>
      </c>
      <c r="BI27" s="7">
        <v>27692.1621621622</v>
      </c>
      <c r="BJ27" s="113"/>
      <c r="BK27" s="3">
        <v>29731.15</v>
      </c>
      <c r="BL27" s="3">
        <v>29946.1538461538</v>
      </c>
      <c r="BM27" s="7">
        <v>30544.185185185201</v>
      </c>
      <c r="BO27" s="2">
        <f t="shared" si="83"/>
        <v>20931.673972602737</v>
      </c>
      <c r="BP27" s="2">
        <f t="shared" si="84"/>
        <v>23183.077526841906</v>
      </c>
      <c r="BQ27" s="2"/>
      <c r="BR27" s="2">
        <f t="shared" si="85"/>
        <v>25134.916841257036</v>
      </c>
      <c r="BS27" s="2">
        <f t="shared" si="86"/>
        <v>25251.635468345034</v>
      </c>
      <c r="BT27" s="2">
        <f t="shared" si="87"/>
        <v>25742.45094409478</v>
      </c>
      <c r="BU27" s="2"/>
      <c r="BV27" s="2">
        <f t="shared" si="88"/>
        <v>27718.119274778364</v>
      </c>
      <c r="BW27" s="2">
        <f t="shared" si="89"/>
        <v>27880.881206390786</v>
      </c>
      <c r="BX27" s="2">
        <f t="shared" si="90"/>
        <v>28411.028239198131</v>
      </c>
      <c r="BZ27" s="16">
        <f t="shared" si="75"/>
        <v>2251.4035542391684</v>
      </c>
      <c r="CA27" s="16">
        <f t="shared" si="76"/>
        <v>2559.3734172528748</v>
      </c>
      <c r="CB27" s="16">
        <f t="shared" si="77"/>
        <v>2668.5772951033505</v>
      </c>
      <c r="CD27" s="5">
        <f t="shared" si="46"/>
        <v>0.10755965132965506</v>
      </c>
      <c r="CE27" s="5">
        <f t="shared" si="1"/>
        <v>0.11039834613370769</v>
      </c>
      <c r="CF27" s="5">
        <f t="shared" si="47"/>
        <v>0.10366446073447833</v>
      </c>
      <c r="CH27" s="11">
        <f t="shared" si="78"/>
        <v>4.6436846330206727E-3</v>
      </c>
      <c r="CI27" s="11">
        <f t="shared" si="79"/>
        <v>2.4170921538141821E-2</v>
      </c>
      <c r="CK27" s="11">
        <f t="shared" si="80"/>
        <v>5.8720409562753595E-3</v>
      </c>
      <c r="CL27" s="11">
        <f t="shared" si="81"/>
        <v>2.4998411961170364E-2</v>
      </c>
      <c r="CN27" s="16">
        <f t="shared" si="49"/>
        <v>116.71862708799745</v>
      </c>
      <c r="CO27" s="16">
        <f t="shared" si="50"/>
        <v>607.53410283774429</v>
      </c>
      <c r="CP27" s="11"/>
      <c r="CQ27" s="16">
        <f t="shared" si="51"/>
        <v>162.7619316124219</v>
      </c>
      <c r="CR27" s="16">
        <f t="shared" si="52"/>
        <v>692.90896441976656</v>
      </c>
      <c r="CT27" s="106">
        <v>26240.970622119821</v>
      </c>
      <c r="CU27" s="104">
        <v>25204.183632019118</v>
      </c>
      <c r="CV27" s="104">
        <v>24493</v>
      </c>
      <c r="CW27" s="104">
        <v>23900.85129973475</v>
      </c>
      <c r="CX27" s="104">
        <v>23296.20161701044</v>
      </c>
      <c r="CY27" s="104">
        <v>22680.234491315139</v>
      </c>
      <c r="CZ27" s="104">
        <v>22031.416666666697</v>
      </c>
      <c r="DA27" s="104">
        <v>21333.522222222229</v>
      </c>
      <c r="DB27" s="104">
        <v>20921.040740740737</v>
      </c>
      <c r="DC27" s="104">
        <v>20676.08990285077</v>
      </c>
      <c r="DD27" s="104">
        <v>20084.314285714299</v>
      </c>
      <c r="DE27" s="104">
        <v>19307.935000000001</v>
      </c>
      <c r="DF27" s="104">
        <v>18670.034090909088</v>
      </c>
      <c r="DG27" s="104">
        <v>17911</v>
      </c>
      <c r="DH27" s="104">
        <v>17257.8461538462</v>
      </c>
      <c r="DI27" s="104">
        <v>16904.039393939398</v>
      </c>
      <c r="DJ27" s="104">
        <v>16186.447902057029</v>
      </c>
      <c r="DK27" s="104">
        <v>15757.00861436951</v>
      </c>
      <c r="DL27" s="104">
        <v>15094.242424242399</v>
      </c>
      <c r="DM27" s="104">
        <v>14799.76896551724</v>
      </c>
      <c r="DN27" s="104">
        <v>13586.324869383479</v>
      </c>
      <c r="DO27" s="104">
        <v>12542.825282258071</v>
      </c>
      <c r="DP27" s="104">
        <v>11879.967741935499</v>
      </c>
      <c r="DR27" s="4">
        <f t="shared" si="53"/>
        <v>629.9952788419414</v>
      </c>
      <c r="DS27" s="39">
        <v>589.96603302107974</v>
      </c>
      <c r="DT27" s="39">
        <v>686.21915379281086</v>
      </c>
      <c r="DU27" s="39">
        <v>672.37086928631618</v>
      </c>
      <c r="DV27" s="39">
        <v>703.75370966758305</v>
      </c>
      <c r="DW27" s="39">
        <v>699.329903520676</v>
      </c>
      <c r="DX27" s="39">
        <v>633.01011657256095</v>
      </c>
      <c r="DY27" s="39">
        <v>557.23099763769756</v>
      </c>
      <c r="DZ27" s="39">
        <v>538.85698744744275</v>
      </c>
      <c r="EA27" s="39">
        <v>575.18195904407924</v>
      </c>
      <c r="EB27" s="39">
        <v>536.84898741180962</v>
      </c>
      <c r="EC27" s="39">
        <v>480.20330918703002</v>
      </c>
      <c r="ED27" s="39">
        <v>498.30968069191596</v>
      </c>
      <c r="EE27" s="39">
        <v>475.30711491699617</v>
      </c>
      <c r="EF27" s="39">
        <v>438.59493814513917</v>
      </c>
      <c r="EG27" s="39">
        <v>379.45291151448703</v>
      </c>
      <c r="EH27" s="39">
        <v>422.58342203549995</v>
      </c>
      <c r="EI27" s="39">
        <v>480.02247971210528</v>
      </c>
      <c r="EJ27" s="39">
        <v>471.75140783319188</v>
      </c>
      <c r="EK27" s="39">
        <v>489.131241110622</v>
      </c>
      <c r="EL27" s="39">
        <v>515.51879990774671</v>
      </c>
      <c r="EM27" s="39">
        <v>467.76452021862502</v>
      </c>
      <c r="EN27" s="39">
        <v>526.99115544632707</v>
      </c>
      <c r="EP27" s="111">
        <v>45930</v>
      </c>
      <c r="EQ27" s="114">
        <f t="shared" si="82"/>
        <v>0.25205479452054796</v>
      </c>
      <c r="ER27" s="114"/>
      <c r="ES27" s="4">
        <f t="shared" si="54"/>
        <v>19743</v>
      </c>
      <c r="ET27" s="4">
        <f t="shared" si="55"/>
        <v>20058</v>
      </c>
      <c r="EU27" s="4"/>
      <c r="EV27" s="4">
        <f t="shared" si="2"/>
        <v>24309.931034482801</v>
      </c>
      <c r="EW27" s="4">
        <f t="shared" si="3"/>
        <v>24244.241379310301</v>
      </c>
      <c r="EX27" s="4">
        <f t="shared" si="4"/>
        <v>24402.068965517199</v>
      </c>
      <c r="EY27" s="4"/>
      <c r="EZ27" s="4">
        <f t="shared" si="5"/>
        <v>26865.206896551699</v>
      </c>
      <c r="FA27" s="4">
        <f t="shared" si="6"/>
        <v>27045.448275862098</v>
      </c>
      <c r="FB27" s="4">
        <f t="shared" si="7"/>
        <v>27472.172413793098</v>
      </c>
      <c r="FC27" s="4"/>
      <c r="FD27" s="4">
        <f t="shared" si="56"/>
        <v>29521.941176470602</v>
      </c>
      <c r="FE27" s="4">
        <f t="shared" si="57"/>
        <v>29794.727272727298</v>
      </c>
      <c r="FF27" s="4">
        <f t="shared" si="58"/>
        <v>30345.695652173901</v>
      </c>
      <c r="FH27" s="16">
        <f t="shared" si="59"/>
        <v>19822.397260273974</v>
      </c>
      <c r="FI27" s="16">
        <f t="shared" si="8"/>
        <v>21152.943410486525</v>
      </c>
      <c r="FJ27" s="16"/>
      <c r="FK27" s="16">
        <f t="shared" si="60"/>
        <v>24954.000566839895</v>
      </c>
      <c r="FL27" s="16">
        <f t="shared" si="61"/>
        <v>24950.299008030204</v>
      </c>
      <c r="FM27" s="16">
        <f t="shared" si="62"/>
        <v>25175.903259329207</v>
      </c>
      <c r="FN27" s="16"/>
      <c r="FO27" s="16">
        <f t="shared" si="63"/>
        <v>27534.849509572352</v>
      </c>
      <c r="FP27" s="16">
        <f t="shared" si="64"/>
        <v>27738.417228496612</v>
      </c>
      <c r="FQ27" s="16">
        <f t="shared" si="65"/>
        <v>28196.457723193191</v>
      </c>
      <c r="FS27" s="4">
        <f t="shared" si="10"/>
        <v>20389</v>
      </c>
      <c r="FT27" s="4">
        <f t="shared" si="11"/>
        <v>22542</v>
      </c>
      <c r="FU27" s="4"/>
      <c r="FV27" s="4">
        <f t="shared" si="12"/>
        <v>24493</v>
      </c>
      <c r="FW27" s="4">
        <f t="shared" si="13"/>
        <v>24600.1351351351</v>
      </c>
      <c r="FX27" s="4">
        <f t="shared" si="14"/>
        <v>25085.4054054054</v>
      </c>
      <c r="FY27" s="4"/>
      <c r="FZ27" s="4">
        <f t="shared" si="15"/>
        <v>27039.7352941176</v>
      </c>
      <c r="GA27" s="4">
        <f t="shared" si="16"/>
        <v>27184.891891891901</v>
      </c>
      <c r="GB27" s="4">
        <f t="shared" si="17"/>
        <v>27692.1621621622</v>
      </c>
      <c r="GC27" s="4"/>
      <c r="GD27" s="4">
        <f t="shared" si="18"/>
        <v>29731.15</v>
      </c>
      <c r="GE27" s="4">
        <f t="shared" si="19"/>
        <v>29946.1538461538</v>
      </c>
      <c r="GF27" s="4">
        <f t="shared" si="20"/>
        <v>30544.185185185201</v>
      </c>
      <c r="GH27" s="16">
        <f t="shared" si="66"/>
        <v>20931.673972602737</v>
      </c>
      <c r="GI27" s="16">
        <f t="shared" si="21"/>
        <v>23183.077526841906</v>
      </c>
      <c r="GJ27" s="16"/>
      <c r="GK27" s="16">
        <f t="shared" si="67"/>
        <v>25134.916841257036</v>
      </c>
      <c r="GL27" s="16">
        <f t="shared" si="68"/>
        <v>25251.635468345034</v>
      </c>
      <c r="GM27" s="16">
        <f t="shared" si="69"/>
        <v>25742.45094409478</v>
      </c>
      <c r="GN27" s="16"/>
      <c r="GO27" s="16">
        <f t="shared" si="22"/>
        <v>27718.119274778364</v>
      </c>
      <c r="GP27" s="16">
        <f t="shared" si="23"/>
        <v>27880.881206390786</v>
      </c>
      <c r="GQ27" s="16">
        <f t="shared" si="70"/>
        <v>28411.028239198131</v>
      </c>
    </row>
    <row r="28" spans="2:199" ht="14.45" customHeight="1" x14ac:dyDescent="0.25">
      <c r="B28" s="28" t="s">
        <v>23</v>
      </c>
      <c r="C28" s="28" t="s">
        <v>571</v>
      </c>
      <c r="D28" s="23" t="str">
        <f>IFERROR(IF(MATCH($B28,Compounders!$A:$A,0),"yes"),"")</f>
        <v/>
      </c>
      <c r="F28" s="66"/>
      <c r="G28" s="66"/>
      <c r="H28" s="66"/>
      <c r="I28" s="66"/>
      <c r="J28" s="121" t="str">
        <f t="shared" si="24"/>
        <v>yes</v>
      </c>
      <c r="K28" s="70">
        <f t="shared" si="71"/>
        <v>5</v>
      </c>
      <c r="L28" s="70">
        <f t="shared" si="72"/>
        <v>5</v>
      </c>
      <c r="M28" s="70">
        <f t="shared" si="73"/>
        <v>0</v>
      </c>
      <c r="N28" s="70">
        <f t="shared" si="74"/>
        <v>0</v>
      </c>
      <c r="O28" s="66"/>
      <c r="P28" s="83"/>
      <c r="Q28" s="70">
        <f t="shared" si="25"/>
        <v>4</v>
      </c>
      <c r="R28" s="70">
        <f t="shared" si="26"/>
        <v>1</v>
      </c>
      <c r="S28" s="70">
        <f t="shared" si="27"/>
        <v>0</v>
      </c>
      <c r="T28" s="70">
        <f t="shared" si="28"/>
        <v>0</v>
      </c>
      <c r="U28" s="70">
        <f t="shared" si="29"/>
        <v>0</v>
      </c>
      <c r="V28" s="70">
        <f t="shared" si="30"/>
        <v>0</v>
      </c>
      <c r="W28" s="70">
        <f t="shared" si="31"/>
        <v>0</v>
      </c>
      <c r="X28" s="70">
        <f t="shared" si="32"/>
        <v>0</v>
      </c>
      <c r="Y28" s="70">
        <f t="shared" si="33"/>
        <v>0</v>
      </c>
      <c r="AA28" s="39">
        <v>887.95630145923997</v>
      </c>
      <c r="AB28" s="39">
        <v>990.81018282427999</v>
      </c>
      <c r="AC28" s="40">
        <v>921.14766219124999</v>
      </c>
      <c r="AE28" s="4">
        <f t="shared" si="34"/>
        <v>33.191360732010025</v>
      </c>
      <c r="AF28" s="4">
        <f t="shared" si="35"/>
        <v>-69.662520633029999</v>
      </c>
      <c r="AH28" s="11">
        <f t="shared" si="36"/>
        <v>3.7379497929644012E-2</v>
      </c>
      <c r="AI28" s="11">
        <f t="shared" si="37"/>
        <v>-7.030864421927796E-2</v>
      </c>
      <c r="AK28" s="3">
        <v>15511</v>
      </c>
      <c r="AL28" s="7">
        <v>19436</v>
      </c>
      <c r="AM28" s="7"/>
      <c r="AN28" s="3">
        <v>22804.958333333303</v>
      </c>
      <c r="AO28" s="3">
        <v>21893</v>
      </c>
      <c r="AP28" s="7">
        <v>21893</v>
      </c>
      <c r="AQ28" s="113"/>
      <c r="AR28" s="3">
        <v>23707.08</v>
      </c>
      <c r="AS28" s="3">
        <v>23055.190476190499</v>
      </c>
      <c r="AT28" s="7">
        <v>23071.944444444402</v>
      </c>
      <c r="AU28" s="7"/>
      <c r="AV28" s="3">
        <v>26248.8947368421</v>
      </c>
      <c r="AW28" s="3">
        <v>25843.8947368421</v>
      </c>
      <c r="AX28" s="7">
        <v>25670.777777777803</v>
      </c>
      <c r="AY28" s="113"/>
      <c r="AZ28" s="3">
        <v>17974.95</v>
      </c>
      <c r="BA28" s="7">
        <v>20283.310000000001</v>
      </c>
      <c r="BB28" s="7"/>
      <c r="BC28" s="3">
        <v>21355.8125</v>
      </c>
      <c r="BD28" s="3">
        <v>21178.080000000002</v>
      </c>
      <c r="BE28" s="7">
        <v>21178.080000000002</v>
      </c>
      <c r="BF28" s="113"/>
      <c r="BG28" s="3">
        <v>23706</v>
      </c>
      <c r="BH28" s="3">
        <v>23212.3125</v>
      </c>
      <c r="BI28" s="7">
        <v>23330.6</v>
      </c>
      <c r="BJ28" s="113"/>
      <c r="BK28" s="3">
        <v>26446.444444444402</v>
      </c>
      <c r="BL28" s="3">
        <v>25995.6451612903</v>
      </c>
      <c r="BM28" s="7">
        <v>26043.729729729697</v>
      </c>
      <c r="BO28" s="2">
        <f t="shared" si="83"/>
        <v>20087.257506849317</v>
      </c>
      <c r="BP28" s="2">
        <f t="shared" si="84"/>
        <v>21102.085835616439</v>
      </c>
      <c r="BQ28" s="2"/>
      <c r="BR28" s="2">
        <f t="shared" si="85"/>
        <v>23506.395034246576</v>
      </c>
      <c r="BS28" s="2">
        <f t="shared" si="86"/>
        <v>23039.542068493152</v>
      </c>
      <c r="BT28" s="2">
        <f t="shared" si="87"/>
        <v>23147.783232876714</v>
      </c>
      <c r="BU28" s="2"/>
      <c r="BV28" s="2">
        <f t="shared" si="88"/>
        <v>26213.694368340908</v>
      </c>
      <c r="BW28" s="2">
        <f t="shared" si="89"/>
        <v>25759.252524304</v>
      </c>
      <c r="BX28" s="2">
        <f t="shared" si="90"/>
        <v>25813.29953350608</v>
      </c>
      <c r="BZ28" s="16">
        <f t="shared" si="75"/>
        <v>1014.828328767122</v>
      </c>
      <c r="CA28" s="16">
        <f t="shared" si="76"/>
        <v>2045.6973972602755</v>
      </c>
      <c r="CB28" s="16">
        <f t="shared" si="77"/>
        <v>2665.516300629366</v>
      </c>
      <c r="CD28" s="5">
        <f t="shared" si="46"/>
        <v>5.0520999614859674E-2</v>
      </c>
      <c r="CE28" s="5">
        <f t="shared" si="1"/>
        <v>9.6942900014533873E-2</v>
      </c>
      <c r="CF28" s="5">
        <f t="shared" si="47"/>
        <v>0.11515211948432036</v>
      </c>
      <c r="CH28" s="11">
        <f t="shared" si="78"/>
        <v>-1.9860678980050506E-2</v>
      </c>
      <c r="CI28" s="11">
        <f t="shared" si="79"/>
        <v>-1.5255925072619525E-2</v>
      </c>
      <c r="CK28" s="11">
        <f t="shared" si="80"/>
        <v>-1.7336047245051889E-2</v>
      </c>
      <c r="CL28" s="11">
        <f t="shared" si="81"/>
        <v>-1.5274261964326463E-2</v>
      </c>
      <c r="CN28" s="16">
        <f t="shared" si="49"/>
        <v>-466.85296575342363</v>
      </c>
      <c r="CO28" s="16">
        <f t="shared" si="50"/>
        <v>-358.6118013698615</v>
      </c>
      <c r="CP28" s="11"/>
      <c r="CQ28" s="16">
        <f t="shared" si="51"/>
        <v>-454.44184403690815</v>
      </c>
      <c r="CR28" s="16">
        <f t="shared" si="52"/>
        <v>-400.39483483482763</v>
      </c>
      <c r="CT28" s="106">
        <v>23802.643625192009</v>
      </c>
      <c r="CU28" s="104">
        <v>23212.3125</v>
      </c>
      <c r="CV28" s="104">
        <v>22950.439153439158</v>
      </c>
      <c r="CW28" s="104">
        <v>22220.97368421053</v>
      </c>
      <c r="CX28" s="104">
        <v>21467.288566243191</v>
      </c>
      <c r="CY28" s="104">
        <v>21259.375</v>
      </c>
      <c r="CZ28" s="104">
        <v>21529.815384615391</v>
      </c>
      <c r="DA28" s="104">
        <v>20729.023967611327</v>
      </c>
      <c r="DB28" s="104">
        <v>19899.496969696967</v>
      </c>
      <c r="DC28" s="104">
        <v>19028.571428571398</v>
      </c>
      <c r="DD28" s="104">
        <v>18456.729149797568</v>
      </c>
      <c r="DE28" s="104">
        <v>17992.892500000002</v>
      </c>
      <c r="DF28" s="104">
        <v>17100.408333333329</v>
      </c>
      <c r="DG28" s="104">
        <v>16838.5945945946</v>
      </c>
      <c r="DH28" s="104">
        <v>17230.40503432494</v>
      </c>
      <c r="DI28" s="104">
        <v>16815.127291133842</v>
      </c>
      <c r="DJ28" s="104">
        <v>18053.814545454552</v>
      </c>
      <c r="DK28" s="104">
        <v>18636.3</v>
      </c>
      <c r="DL28" s="104">
        <v>18317.466666666671</v>
      </c>
      <c r="DM28" s="104">
        <v>17843.2543062201</v>
      </c>
      <c r="DN28" s="104">
        <v>16571.325735294122</v>
      </c>
      <c r="DO28" s="104">
        <v>15231.272727272699</v>
      </c>
      <c r="DP28" s="104">
        <v>15951.92222222222</v>
      </c>
      <c r="DR28" s="4">
        <f t="shared" si="53"/>
        <v>921.14766219124999</v>
      </c>
      <c r="DS28" s="39">
        <v>990.81018282427999</v>
      </c>
      <c r="DT28" s="39">
        <v>887.95630145923997</v>
      </c>
      <c r="DU28" s="39">
        <v>821.68203663332008</v>
      </c>
      <c r="DV28" s="39">
        <v>780.32528807591996</v>
      </c>
      <c r="DW28" s="39">
        <v>703.79921268876012</v>
      </c>
      <c r="DX28" s="39">
        <v>725.81644452524995</v>
      </c>
      <c r="DY28" s="39">
        <v>649.08878230050004</v>
      </c>
      <c r="DZ28" s="39">
        <v>544.62831887430002</v>
      </c>
      <c r="EA28" s="39">
        <v>484.85278871458002</v>
      </c>
      <c r="EB28" s="39">
        <v>424.43064327795008</v>
      </c>
      <c r="EC28" s="39">
        <v>430.46180653049998</v>
      </c>
      <c r="ED28" s="39">
        <v>423.25982290416016</v>
      </c>
      <c r="EE28" s="39">
        <v>397.47446732085001</v>
      </c>
      <c r="EF28" s="39">
        <v>382.37927965665989</v>
      </c>
      <c r="EG28" s="39">
        <v>352.03666042889995</v>
      </c>
      <c r="EH28" s="39">
        <v>333.26902307900002</v>
      </c>
      <c r="EI28" s="39">
        <v>409.79502235067997</v>
      </c>
      <c r="EJ28" s="39">
        <v>401.35247408802007</v>
      </c>
      <c r="EK28" s="39">
        <v>388.66082559408017</v>
      </c>
      <c r="EL28" s="39">
        <v>395.15861862554004</v>
      </c>
      <c r="EM28" s="39">
        <v>382.64284833185002</v>
      </c>
      <c r="EN28" s="39">
        <v>407.84156623290011</v>
      </c>
      <c r="EP28" s="111">
        <v>46053</v>
      </c>
      <c r="EQ28" s="114">
        <f t="shared" si="82"/>
        <v>-8.4931506849315067E-2</v>
      </c>
      <c r="ER28" s="114"/>
      <c r="ES28" s="4">
        <f t="shared" si="54"/>
        <v>15511</v>
      </c>
      <c r="ET28" s="4">
        <f t="shared" si="55"/>
        <v>19436</v>
      </c>
      <c r="EU28" s="4"/>
      <c r="EV28" s="4">
        <f t="shared" si="2"/>
        <v>22804.958333333303</v>
      </c>
      <c r="EW28" s="4">
        <f t="shared" si="3"/>
        <v>21893</v>
      </c>
      <c r="EX28" s="4">
        <f t="shared" si="4"/>
        <v>21893</v>
      </c>
      <c r="EY28" s="4"/>
      <c r="EZ28" s="4">
        <f t="shared" si="5"/>
        <v>23707.08</v>
      </c>
      <c r="FA28" s="4">
        <f t="shared" si="6"/>
        <v>23055.190476190499</v>
      </c>
      <c r="FB28" s="4">
        <f t="shared" si="7"/>
        <v>23071.944444444402</v>
      </c>
      <c r="FC28" s="4"/>
      <c r="FD28" s="4">
        <f t="shared" si="56"/>
        <v>26248.8947368421</v>
      </c>
      <c r="FE28" s="4">
        <f t="shared" si="57"/>
        <v>25843.8947368421</v>
      </c>
      <c r="FF28" s="4">
        <f t="shared" si="58"/>
        <v>25670.777777777803</v>
      </c>
      <c r="FH28" s="16">
        <f t="shared" si="59"/>
        <v>19102.643835616436</v>
      </c>
      <c r="FI28" s="16">
        <f t="shared" si="8"/>
        <v>21684.323287671232</v>
      </c>
      <c r="FJ28" s="16"/>
      <c r="FK28" s="16">
        <f t="shared" si="60"/>
        <v>23630.461447488582</v>
      </c>
      <c r="FL28" s="16">
        <f t="shared" si="61"/>
        <v>22956.483887801718</v>
      </c>
      <c r="FM28" s="16">
        <f t="shared" si="62"/>
        <v>22971.814916286112</v>
      </c>
      <c r="FN28" s="16"/>
      <c r="FO28" s="16">
        <f t="shared" si="63"/>
        <v>26033.014581110307</v>
      </c>
      <c r="FP28" s="16">
        <f t="shared" si="64"/>
        <v>25607.045881827853</v>
      </c>
      <c r="FQ28" s="16">
        <f t="shared" si="65"/>
        <v>25450.054946727567</v>
      </c>
      <c r="FS28" s="4">
        <f t="shared" si="10"/>
        <v>17974.95</v>
      </c>
      <c r="FT28" s="4">
        <f t="shared" si="11"/>
        <v>20283.310000000001</v>
      </c>
      <c r="FU28" s="4"/>
      <c r="FV28" s="4">
        <f t="shared" si="12"/>
        <v>21355.8125</v>
      </c>
      <c r="FW28" s="4">
        <f t="shared" si="13"/>
        <v>21178.080000000002</v>
      </c>
      <c r="FX28" s="4">
        <f t="shared" si="14"/>
        <v>21178.080000000002</v>
      </c>
      <c r="FY28" s="4"/>
      <c r="FZ28" s="4">
        <f t="shared" si="15"/>
        <v>23706</v>
      </c>
      <c r="GA28" s="4">
        <f t="shared" si="16"/>
        <v>23212.3125</v>
      </c>
      <c r="GB28" s="4">
        <f t="shared" si="17"/>
        <v>23330.6</v>
      </c>
      <c r="GC28" s="4"/>
      <c r="GD28" s="4">
        <f t="shared" si="18"/>
        <v>26446.444444444402</v>
      </c>
      <c r="GE28" s="4">
        <f t="shared" si="19"/>
        <v>25995.6451612903</v>
      </c>
      <c r="GF28" s="4">
        <f t="shared" si="20"/>
        <v>26043.729729729697</v>
      </c>
      <c r="GH28" s="16">
        <f t="shared" si="66"/>
        <v>20087.257506849317</v>
      </c>
      <c r="GI28" s="16">
        <f t="shared" si="21"/>
        <v>21102.085835616439</v>
      </c>
      <c r="GJ28" s="16"/>
      <c r="GK28" s="16">
        <f t="shared" si="67"/>
        <v>23506.395034246576</v>
      </c>
      <c r="GL28" s="16">
        <f t="shared" si="68"/>
        <v>23039.542068493152</v>
      </c>
      <c r="GM28" s="16">
        <f t="shared" si="69"/>
        <v>23147.783232876714</v>
      </c>
      <c r="GN28" s="16"/>
      <c r="GO28" s="16">
        <f t="shared" si="22"/>
        <v>26213.694368340908</v>
      </c>
      <c r="GP28" s="16">
        <f t="shared" si="23"/>
        <v>25759.252524304</v>
      </c>
      <c r="GQ28" s="16">
        <f t="shared" si="70"/>
        <v>25813.29953350608</v>
      </c>
    </row>
    <row r="29" spans="2:199" ht="14.45" customHeight="1" x14ac:dyDescent="0.25">
      <c r="B29" s="28" t="s">
        <v>43</v>
      </c>
      <c r="C29" s="28" t="s">
        <v>572</v>
      </c>
      <c r="D29" s="23" t="str">
        <f>IFERROR(IF(MATCH($B29,Compounders!$A:$A,0),"yes"),"")</f>
        <v/>
      </c>
      <c r="F29" s="66"/>
      <c r="G29" s="66" t="s">
        <v>544</v>
      </c>
      <c r="H29" s="66"/>
      <c r="I29" s="66"/>
      <c r="J29" s="121" t="str">
        <f t="shared" si="24"/>
        <v/>
      </c>
      <c r="K29" s="70">
        <f t="shared" si="71"/>
        <v>5</v>
      </c>
      <c r="L29" s="70">
        <f t="shared" si="72"/>
        <v>6</v>
      </c>
      <c r="M29" s="70">
        <f t="shared" si="73"/>
        <v>0</v>
      </c>
      <c r="N29" s="70">
        <f t="shared" si="74"/>
        <v>0</v>
      </c>
      <c r="O29" s="66"/>
      <c r="P29" s="83" t="s">
        <v>940</v>
      </c>
      <c r="Q29" s="70">
        <f t="shared" si="25"/>
        <v>4</v>
      </c>
      <c r="R29" s="70">
        <f t="shared" si="26"/>
        <v>1</v>
      </c>
      <c r="S29" s="70">
        <f t="shared" si="27"/>
        <v>0</v>
      </c>
      <c r="T29" s="70">
        <f t="shared" si="28"/>
        <v>0</v>
      </c>
      <c r="U29" s="70">
        <f t="shared" si="29"/>
        <v>0</v>
      </c>
      <c r="V29" s="70">
        <f t="shared" si="30"/>
        <v>0</v>
      </c>
      <c r="W29" s="70">
        <f t="shared" si="31"/>
        <v>1</v>
      </c>
      <c r="X29" s="70">
        <f t="shared" si="32"/>
        <v>0</v>
      </c>
      <c r="Y29" s="70">
        <f t="shared" si="33"/>
        <v>0</v>
      </c>
      <c r="AA29" s="39">
        <v>304.35281418789003</v>
      </c>
      <c r="AB29" s="39">
        <v>306.47220112878006</v>
      </c>
      <c r="AC29" s="40">
        <v>474.62756235930004</v>
      </c>
      <c r="AE29" s="4">
        <f t="shared" si="34"/>
        <v>170.27474817141001</v>
      </c>
      <c r="AF29" s="4">
        <f t="shared" si="35"/>
        <v>168.15536123051999</v>
      </c>
      <c r="AH29" s="11">
        <f t="shared" si="36"/>
        <v>0.55946500322580262</v>
      </c>
      <c r="AI29" s="11">
        <f t="shared" si="37"/>
        <v>0.54868063273334489</v>
      </c>
      <c r="AK29" s="3">
        <v>10320</v>
      </c>
      <c r="AL29" s="7">
        <v>10453</v>
      </c>
      <c r="AM29" s="7"/>
      <c r="AN29" s="3">
        <v>11975.266666666701</v>
      </c>
      <c r="AO29" s="3">
        <v>12214.5333333333</v>
      </c>
      <c r="AP29" s="7">
        <v>12853.722222222201</v>
      </c>
      <c r="AQ29" s="113"/>
      <c r="AR29" s="3">
        <v>13646.5625</v>
      </c>
      <c r="AS29" s="3">
        <v>13555.142857142901</v>
      </c>
      <c r="AT29" s="7">
        <v>14763.9411764706</v>
      </c>
      <c r="AU29" s="7"/>
      <c r="AV29" s="3">
        <v>13750.1</v>
      </c>
      <c r="AW29" s="3">
        <v>14709.1</v>
      </c>
      <c r="AX29" s="7">
        <v>16879.928571428602</v>
      </c>
      <c r="AY29" s="113"/>
      <c r="AZ29" s="3">
        <v>15150</v>
      </c>
      <c r="BA29" s="7">
        <v>15213</v>
      </c>
      <c r="BB29" s="7"/>
      <c r="BC29" s="3">
        <v>16395.130434782601</v>
      </c>
      <c r="BD29" s="3">
        <v>16538.3636363636</v>
      </c>
      <c r="BE29" s="7">
        <v>17034.173913043502</v>
      </c>
      <c r="BF29" s="113"/>
      <c r="BG29" s="3">
        <v>17568.5652173913</v>
      </c>
      <c r="BH29" s="3">
        <v>17815.272727272702</v>
      </c>
      <c r="BI29" s="7">
        <v>18937.130434782601</v>
      </c>
      <c r="BJ29" s="113"/>
      <c r="BK29" s="3">
        <v>18610.25</v>
      </c>
      <c r="BL29" s="3">
        <v>19042.9375</v>
      </c>
      <c r="BM29" s="7">
        <v>20713.05</v>
      </c>
      <c r="BO29" s="2">
        <f t="shared" si="83"/>
        <v>15177.271232876712</v>
      </c>
      <c r="BP29" s="2">
        <f t="shared" si="84"/>
        <v>16001.343776057187</v>
      </c>
      <c r="BQ29" s="2"/>
      <c r="BR29" s="2">
        <f t="shared" si="85"/>
        <v>16903.083025610475</v>
      </c>
      <c r="BS29" s="2">
        <f t="shared" si="86"/>
        <v>17091.107845579048</v>
      </c>
      <c r="BT29" s="2">
        <f t="shared" si="87"/>
        <v>17857.919475878509</v>
      </c>
      <c r="BU29" s="2"/>
      <c r="BV29" s="2">
        <f t="shared" si="88"/>
        <v>18019.48630136986</v>
      </c>
      <c r="BW29" s="2">
        <f t="shared" si="89"/>
        <v>18346.700217932739</v>
      </c>
      <c r="BX29" s="2">
        <f t="shared" si="90"/>
        <v>19705.88465753424</v>
      </c>
      <c r="BZ29" s="16">
        <f t="shared" si="75"/>
        <v>824.0725431804749</v>
      </c>
      <c r="CA29" s="16">
        <f t="shared" si="76"/>
        <v>1856.5756998213219</v>
      </c>
      <c r="CB29" s="16">
        <f t="shared" si="77"/>
        <v>1847.9651816557307</v>
      </c>
      <c r="CD29" s="5">
        <f t="shared" si="46"/>
        <v>5.4296489173586426E-2</v>
      </c>
      <c r="CE29" s="5">
        <f t="shared" si="1"/>
        <v>0.11602623665890599</v>
      </c>
      <c r="CF29" s="5">
        <f t="shared" si="47"/>
        <v>0.10348154969294487</v>
      </c>
      <c r="CH29" s="11">
        <f t="shared" si="78"/>
        <v>1.1123699722925817E-2</v>
      </c>
      <c r="CI29" s="11">
        <f t="shared" si="79"/>
        <v>5.6488893110288041E-2</v>
      </c>
      <c r="CK29" s="11">
        <f t="shared" si="80"/>
        <v>1.8158892606056298E-2</v>
      </c>
      <c r="CL29" s="11">
        <f t="shared" si="81"/>
        <v>9.3587482348826967E-2</v>
      </c>
      <c r="CN29" s="16">
        <f t="shared" si="49"/>
        <v>188.02481996857387</v>
      </c>
      <c r="CO29" s="16">
        <f t="shared" si="50"/>
        <v>954.83645026803424</v>
      </c>
      <c r="CP29" s="11"/>
      <c r="CQ29" s="16">
        <f t="shared" si="51"/>
        <v>327.2139165628796</v>
      </c>
      <c r="CR29" s="16">
        <f t="shared" si="52"/>
        <v>1686.3983561643799</v>
      </c>
      <c r="CT29" s="106">
        <v>18636.707894736839</v>
      </c>
      <c r="CU29" s="104">
        <v>17002.307236842109</v>
      </c>
      <c r="CV29" s="104">
        <v>16640.266666666659</v>
      </c>
      <c r="CW29" s="104">
        <v>15993.1363636364</v>
      </c>
      <c r="CX29" s="104">
        <v>15702.41176470589</v>
      </c>
      <c r="CY29" s="104">
        <v>15245.716666666669</v>
      </c>
      <c r="CZ29" s="104">
        <v>14683.571428571418</v>
      </c>
      <c r="DA29" s="104">
        <v>14389.190476190501</v>
      </c>
      <c r="DB29" s="104">
        <v>13860.992647058818</v>
      </c>
      <c r="DC29" s="104">
        <v>14603.02083333333</v>
      </c>
      <c r="DD29" s="104">
        <v>15355.90808823529</v>
      </c>
      <c r="DE29" s="104">
        <v>16337.333333333299</v>
      </c>
      <c r="DF29" s="104">
        <v>16444.78947368421</v>
      </c>
      <c r="DG29" s="104">
        <v>16179.59545454545</v>
      </c>
      <c r="DH29" s="104">
        <v>14791.971541501971</v>
      </c>
      <c r="DI29" s="104">
        <v>14645.814814814801</v>
      </c>
      <c r="DJ29" s="104">
        <v>14272.54624505929</v>
      </c>
      <c r="DK29" s="104">
        <v>14948.32091097308</v>
      </c>
      <c r="DL29" s="104">
        <v>14787.103174603171</v>
      </c>
      <c r="DM29" s="104">
        <v>14473.36</v>
      </c>
      <c r="DN29" s="104">
        <v>13975.87380952381</v>
      </c>
      <c r="DO29" s="104">
        <v>13989.70994152047</v>
      </c>
      <c r="DP29" s="104">
        <v>13573.64285714285</v>
      </c>
      <c r="DR29" s="4">
        <f t="shared" si="53"/>
        <v>474.62756235930004</v>
      </c>
      <c r="DS29" s="39">
        <v>306.47220112878006</v>
      </c>
      <c r="DT29" s="39">
        <v>304.35281418789003</v>
      </c>
      <c r="DU29" s="39">
        <v>270.47773552426003</v>
      </c>
      <c r="DV29" s="39">
        <v>274.74467372839996</v>
      </c>
      <c r="DW29" s="39">
        <v>245.50042597871999</v>
      </c>
      <c r="DX29" s="39">
        <v>235.77928899200003</v>
      </c>
      <c r="DY29" s="39">
        <v>212.38690573668001</v>
      </c>
      <c r="DZ29" s="39">
        <v>192.37687817079998</v>
      </c>
      <c r="EA29" s="39">
        <v>202.09492716279999</v>
      </c>
      <c r="EB29" s="39">
        <v>205.28679115152002</v>
      </c>
      <c r="EC29" s="39">
        <v>217.98915441407999</v>
      </c>
      <c r="ED29" s="39">
        <v>210.8435089397</v>
      </c>
      <c r="EE29" s="39">
        <v>214.10916389617498</v>
      </c>
      <c r="EF29" s="39">
        <v>195.71002992131997</v>
      </c>
      <c r="EG29" s="39">
        <v>164.35376668000001</v>
      </c>
      <c r="EH29" s="39">
        <v>176.57070653768</v>
      </c>
      <c r="EI29" s="39">
        <v>231.63640767999996</v>
      </c>
      <c r="EJ29" s="39">
        <v>267.26972739035</v>
      </c>
      <c r="EK29" s="39">
        <v>229.57136596231001</v>
      </c>
      <c r="EL29" s="39">
        <v>223.35284597300003</v>
      </c>
      <c r="EM29" s="39">
        <v>218.30853063537003</v>
      </c>
      <c r="EN29" s="39">
        <v>189.09176944475001</v>
      </c>
      <c r="EP29" s="111">
        <v>45864</v>
      </c>
      <c r="EQ29" s="114">
        <f t="shared" si="82"/>
        <v>0.43287671232876712</v>
      </c>
      <c r="ER29" s="114"/>
      <c r="ES29" s="4">
        <f t="shared" si="54"/>
        <v>10320</v>
      </c>
      <c r="ET29" s="4">
        <f t="shared" si="55"/>
        <v>10453</v>
      </c>
      <c r="EU29" s="4"/>
      <c r="EV29" s="4">
        <f t="shared" si="2"/>
        <v>11975.266666666701</v>
      </c>
      <c r="EW29" s="4">
        <f t="shared" si="3"/>
        <v>12214.5333333333</v>
      </c>
      <c r="EX29" s="4">
        <f t="shared" si="4"/>
        <v>12853.722222222201</v>
      </c>
      <c r="EY29" s="4"/>
      <c r="EZ29" s="4">
        <f t="shared" si="5"/>
        <v>13646.5625</v>
      </c>
      <c r="FA29" s="4">
        <f t="shared" si="6"/>
        <v>13555.142857142901</v>
      </c>
      <c r="FB29" s="4">
        <f t="shared" si="7"/>
        <v>14763.9411764706</v>
      </c>
      <c r="FC29" s="4"/>
      <c r="FD29" s="4">
        <f t="shared" si="56"/>
        <v>13750.1</v>
      </c>
      <c r="FE29" s="4">
        <f t="shared" si="57"/>
        <v>14709.1</v>
      </c>
      <c r="FF29" s="4">
        <f t="shared" si="58"/>
        <v>16879.928571428602</v>
      </c>
      <c r="FH29" s="16">
        <f t="shared" si="59"/>
        <v>10377.572602739725</v>
      </c>
      <c r="FI29" s="16">
        <f t="shared" si="8"/>
        <v>11492.216742770157</v>
      </c>
      <c r="FJ29" s="16"/>
      <c r="FK29" s="16">
        <f t="shared" si="60"/>
        <v>12698.731712328787</v>
      </c>
      <c r="FL29" s="16">
        <f t="shared" si="61"/>
        <v>12794.851976516635</v>
      </c>
      <c r="FM29" s="16">
        <f t="shared" si="62"/>
        <v>13680.611522965344</v>
      </c>
      <c r="FN29" s="16"/>
      <c r="FO29" s="16">
        <f t="shared" si="63"/>
        <v>13691.381472602741</v>
      </c>
      <c r="FP29" s="16">
        <f t="shared" si="64"/>
        <v>14054.664031311178</v>
      </c>
      <c r="FQ29" s="16">
        <f t="shared" si="65"/>
        <v>15679.902843329131</v>
      </c>
      <c r="FS29" s="4">
        <f t="shared" si="10"/>
        <v>15150</v>
      </c>
      <c r="FT29" s="4">
        <f t="shared" si="11"/>
        <v>15213</v>
      </c>
      <c r="FU29" s="4"/>
      <c r="FV29" s="4">
        <f t="shared" si="12"/>
        <v>16395.130434782601</v>
      </c>
      <c r="FW29" s="4">
        <f t="shared" si="13"/>
        <v>16538.3636363636</v>
      </c>
      <c r="FX29" s="4">
        <f t="shared" si="14"/>
        <v>17034.173913043502</v>
      </c>
      <c r="FY29" s="4"/>
      <c r="FZ29" s="4">
        <f t="shared" si="15"/>
        <v>17568.5652173913</v>
      </c>
      <c r="GA29" s="4">
        <f t="shared" si="16"/>
        <v>17815.272727272702</v>
      </c>
      <c r="GB29" s="4">
        <f t="shared" si="17"/>
        <v>18937.130434782601</v>
      </c>
      <c r="GC29" s="4"/>
      <c r="GD29" s="4">
        <f t="shared" si="18"/>
        <v>18610.25</v>
      </c>
      <c r="GE29" s="4">
        <f t="shared" si="19"/>
        <v>19042.9375</v>
      </c>
      <c r="GF29" s="4">
        <f t="shared" si="20"/>
        <v>20713.05</v>
      </c>
      <c r="GH29" s="16">
        <f t="shared" si="66"/>
        <v>15177.271232876712</v>
      </c>
      <c r="GI29" s="16">
        <f t="shared" si="21"/>
        <v>16001.343776057187</v>
      </c>
      <c r="GJ29" s="16"/>
      <c r="GK29" s="16">
        <f t="shared" si="67"/>
        <v>16903.083025610475</v>
      </c>
      <c r="GL29" s="16">
        <f t="shared" si="68"/>
        <v>17091.107845579048</v>
      </c>
      <c r="GM29" s="16">
        <f t="shared" si="69"/>
        <v>17857.919475878509</v>
      </c>
      <c r="GN29" s="16"/>
      <c r="GO29" s="16">
        <f t="shared" si="22"/>
        <v>18019.48630136986</v>
      </c>
      <c r="GP29" s="16">
        <f t="shared" si="23"/>
        <v>18346.700217932739</v>
      </c>
      <c r="GQ29" s="16">
        <f t="shared" si="70"/>
        <v>19705.88465753424</v>
      </c>
    </row>
    <row r="30" spans="2:199" ht="14.45" customHeight="1" x14ac:dyDescent="0.25">
      <c r="B30" s="28" t="s">
        <v>25</v>
      </c>
      <c r="C30" s="28" t="s">
        <v>573</v>
      </c>
      <c r="D30" s="23" t="str">
        <f>IFERROR(IF(MATCH($B30,Compounders!$A:$A,0),"yes"),"")</f>
        <v/>
      </c>
      <c r="F30" s="66"/>
      <c r="G30" s="66"/>
      <c r="H30" s="66"/>
      <c r="I30" s="66"/>
      <c r="J30" s="121" t="str">
        <f t="shared" si="24"/>
        <v>yes</v>
      </c>
      <c r="K30" s="70">
        <f t="shared" si="71"/>
        <v>5</v>
      </c>
      <c r="L30" s="70">
        <f t="shared" si="72"/>
        <v>6</v>
      </c>
      <c r="M30" s="70">
        <f t="shared" si="73"/>
        <v>0</v>
      </c>
      <c r="N30" s="70">
        <f t="shared" si="74"/>
        <v>0</v>
      </c>
      <c r="O30" s="66"/>
      <c r="P30" s="83"/>
      <c r="Q30" s="70">
        <f t="shared" si="25"/>
        <v>4</v>
      </c>
      <c r="R30" s="70">
        <f t="shared" si="26"/>
        <v>1</v>
      </c>
      <c r="S30" s="70">
        <f t="shared" si="27"/>
        <v>0</v>
      </c>
      <c r="T30" s="70">
        <f t="shared" si="28"/>
        <v>0</v>
      </c>
      <c r="U30" s="70">
        <f t="shared" si="29"/>
        <v>0</v>
      </c>
      <c r="V30" s="70">
        <f t="shared" si="30"/>
        <v>0</v>
      </c>
      <c r="W30" s="70">
        <f t="shared" si="31"/>
        <v>1</v>
      </c>
      <c r="X30" s="70">
        <f t="shared" si="32"/>
        <v>0</v>
      </c>
      <c r="Y30" s="70">
        <f t="shared" si="33"/>
        <v>0</v>
      </c>
      <c r="AA30" s="39">
        <v>382.76634788173999</v>
      </c>
      <c r="AB30" s="39">
        <v>442.06870043219999</v>
      </c>
      <c r="AC30" s="40">
        <v>424.14130848000002</v>
      </c>
      <c r="AE30" s="4">
        <f t="shared" si="34"/>
        <v>41.374960598260031</v>
      </c>
      <c r="AF30" s="4">
        <f t="shared" si="35"/>
        <v>-17.927391952199969</v>
      </c>
      <c r="AH30" s="11">
        <f t="shared" si="36"/>
        <v>0.10809456167511167</v>
      </c>
      <c r="AI30" s="11">
        <f t="shared" si="37"/>
        <v>-4.0553407048888102E-2</v>
      </c>
      <c r="AK30" s="3">
        <v>7367</v>
      </c>
      <c r="AL30" s="7">
        <v>8099</v>
      </c>
      <c r="AM30" s="7"/>
      <c r="AN30" s="3">
        <v>9041.9285714285706</v>
      </c>
      <c r="AO30" s="3">
        <v>9103.78125</v>
      </c>
      <c r="AP30" s="7">
        <v>9116.027777777781</v>
      </c>
      <c r="AQ30" s="113"/>
      <c r="AR30" s="3">
        <v>9869.5</v>
      </c>
      <c r="AS30" s="3">
        <v>10106.060606060601</v>
      </c>
      <c r="AT30" s="7">
        <v>10047.361111111099</v>
      </c>
      <c r="AU30" s="7"/>
      <c r="AV30" s="3">
        <v>10872.6875</v>
      </c>
      <c r="AW30" s="3">
        <v>11209</v>
      </c>
      <c r="AX30" s="7">
        <v>11058.36</v>
      </c>
      <c r="AY30" s="113"/>
      <c r="AZ30" s="3">
        <v>7367</v>
      </c>
      <c r="BA30" s="7">
        <v>8099</v>
      </c>
      <c r="BB30" s="7"/>
      <c r="BC30" s="3">
        <v>9041.3793103448297</v>
      </c>
      <c r="BD30" s="3">
        <v>9103.6666666666697</v>
      </c>
      <c r="BE30" s="7">
        <v>9116.027777777781</v>
      </c>
      <c r="BF30" s="113"/>
      <c r="BG30" s="3">
        <v>9872.5862068965489</v>
      </c>
      <c r="BH30" s="3">
        <v>10106.1176470588</v>
      </c>
      <c r="BI30" s="7">
        <v>10047.361111111099</v>
      </c>
      <c r="BJ30" s="113"/>
      <c r="BK30" s="3">
        <v>10888.294117647101</v>
      </c>
      <c r="BL30" s="3">
        <v>11213.272727272699</v>
      </c>
      <c r="BM30" s="7">
        <v>11058.36</v>
      </c>
      <c r="BO30" s="2">
        <f t="shared" si="83"/>
        <v>7611.6684931506852</v>
      </c>
      <c r="BP30" s="2">
        <f t="shared" si="84"/>
        <v>8438.9380517503814</v>
      </c>
      <c r="BQ30" s="2"/>
      <c r="BR30" s="2">
        <f t="shared" si="85"/>
        <v>9319.2073689182816</v>
      </c>
      <c r="BS30" s="2">
        <f t="shared" si="86"/>
        <v>9438.7324738114366</v>
      </c>
      <c r="BT30" s="2">
        <f t="shared" si="87"/>
        <v>9427.3227549467265</v>
      </c>
      <c r="BU30" s="2"/>
      <c r="BV30" s="2">
        <f t="shared" si="88"/>
        <v>10212.083097613173</v>
      </c>
      <c r="BW30" s="2">
        <f t="shared" si="89"/>
        <v>10476.18044099331</v>
      </c>
      <c r="BX30" s="2">
        <f t="shared" si="90"/>
        <v>10385.284027397252</v>
      </c>
      <c r="BZ30" s="16">
        <f t="shared" si="75"/>
        <v>827.26955859969621</v>
      </c>
      <c r="CA30" s="16">
        <f t="shared" si="76"/>
        <v>988.38470319634507</v>
      </c>
      <c r="CB30" s="16">
        <f t="shared" si="77"/>
        <v>957.96127245052594</v>
      </c>
      <c r="CD30" s="5">
        <f t="shared" si="46"/>
        <v>0.10868439151601383</v>
      </c>
      <c r="CE30" s="5">
        <f t="shared" si="1"/>
        <v>0.1171219289838652</v>
      </c>
      <c r="CF30" s="5">
        <f t="shared" si="47"/>
        <v>0.10161541058386514</v>
      </c>
      <c r="CH30" s="11">
        <f t="shared" si="78"/>
        <v>1.2825672845503844E-2</v>
      </c>
      <c r="CI30" s="11">
        <f t="shared" si="79"/>
        <v>1.1601349959121432E-2</v>
      </c>
      <c r="CK30" s="11">
        <f t="shared" si="80"/>
        <v>2.5861260710056566E-2</v>
      </c>
      <c r="CL30" s="11">
        <f t="shared" si="81"/>
        <v>1.69603917367811E-2</v>
      </c>
      <c r="CN30" s="16">
        <f t="shared" si="49"/>
        <v>119.525104893155</v>
      </c>
      <c r="CO30" s="16">
        <f t="shared" si="50"/>
        <v>108.11538602844485</v>
      </c>
      <c r="CP30" s="11"/>
      <c r="CQ30" s="16">
        <f t="shared" si="51"/>
        <v>264.09734338013732</v>
      </c>
      <c r="CR30" s="16">
        <f t="shared" si="52"/>
        <v>173.20092978407956</v>
      </c>
      <c r="CT30" s="106">
        <v>9744.5622119815816</v>
      </c>
      <c r="CU30" s="104">
        <v>9459.4586466165511</v>
      </c>
      <c r="CV30" s="104">
        <v>9140.0590062111805</v>
      </c>
      <c r="CW30" s="104">
        <v>8905.7352941176487</v>
      </c>
      <c r="CX30" s="104">
        <v>8629.0432692307695</v>
      </c>
      <c r="CY30" s="104">
        <v>8443.3012820512904</v>
      </c>
      <c r="CZ30" s="104">
        <v>8242.6984126984116</v>
      </c>
      <c r="DA30" s="104">
        <v>7931.65625</v>
      </c>
      <c r="DB30" s="104">
        <v>7625.7744565217399</v>
      </c>
      <c r="DC30" s="104">
        <v>7352.1153846153793</v>
      </c>
      <c r="DD30" s="104">
        <v>7038.5952380952403</v>
      </c>
      <c r="DE30" s="104">
        <v>6924.4864864864903</v>
      </c>
      <c r="DF30" s="104">
        <v>6759.7949183303099</v>
      </c>
      <c r="DG30" s="104">
        <v>6636.0312228339599</v>
      </c>
      <c r="DH30" s="104">
        <v>6517.3450997150994</v>
      </c>
      <c r="DI30" s="104">
        <v>6460.77419354839</v>
      </c>
      <c r="DJ30" s="104">
        <v>6157.5750487329306</v>
      </c>
      <c r="DK30" s="104">
        <v>5973.3500000000095</v>
      </c>
      <c r="DL30" s="104">
        <v>5637.5750988142399</v>
      </c>
      <c r="DM30" s="104">
        <v>5312.4166666666697</v>
      </c>
      <c r="DN30" s="104">
        <v>4941.0476190476202</v>
      </c>
      <c r="DO30" s="104">
        <v>4595.1760651629038</v>
      </c>
      <c r="DP30" s="104">
        <v>4539.1865800865799</v>
      </c>
      <c r="DR30" s="4">
        <f t="shared" si="53"/>
        <v>424.14130848000002</v>
      </c>
      <c r="DS30" s="39">
        <v>442.06870043219999</v>
      </c>
      <c r="DT30" s="39">
        <v>382.76634788173999</v>
      </c>
      <c r="DU30" s="39">
        <v>410.49569511417997</v>
      </c>
      <c r="DV30" s="39">
        <v>439.01570651484002</v>
      </c>
      <c r="DW30" s="39">
        <v>419.62684538346002</v>
      </c>
      <c r="DX30" s="39">
        <v>406.73121761489995</v>
      </c>
      <c r="DY30" s="39">
        <v>393.02536547647998</v>
      </c>
      <c r="DZ30" s="39">
        <v>376.83033704976003</v>
      </c>
      <c r="EA30" s="39">
        <v>324.92436189467998</v>
      </c>
      <c r="EB30" s="39">
        <v>292.89625283328002</v>
      </c>
      <c r="EC30" s="39">
        <v>250.16033328000003</v>
      </c>
      <c r="ED30" s="39">
        <v>238.58227920077999</v>
      </c>
      <c r="EE30" s="39">
        <v>220.35350006835</v>
      </c>
      <c r="EF30" s="39">
        <v>202.562304934</v>
      </c>
      <c r="EG30" s="39">
        <v>209.05692727999997</v>
      </c>
      <c r="EH30" s="39">
        <v>212.30328219671998</v>
      </c>
      <c r="EI30" s="39">
        <v>255.23070739650004</v>
      </c>
      <c r="EJ30" s="39">
        <v>251.7366223022</v>
      </c>
      <c r="EK30" s="39">
        <v>198.53406375</v>
      </c>
      <c r="EL30" s="39">
        <v>174.91347723596999</v>
      </c>
      <c r="EM30" s="39">
        <v>155.9843085368</v>
      </c>
      <c r="EN30" s="39">
        <v>166.89667118262</v>
      </c>
      <c r="EP30" s="111">
        <v>45900</v>
      </c>
      <c r="EQ30" s="114">
        <f t="shared" si="82"/>
        <v>0.33424657534246577</v>
      </c>
      <c r="ER30" s="114"/>
      <c r="ES30" s="4">
        <f t="shared" si="54"/>
        <v>7367</v>
      </c>
      <c r="ET30" s="4">
        <f t="shared" si="55"/>
        <v>8099</v>
      </c>
      <c r="EU30" s="4"/>
      <c r="EV30" s="4">
        <f t="shared" si="2"/>
        <v>9041.9285714285706</v>
      </c>
      <c r="EW30" s="4">
        <f t="shared" si="3"/>
        <v>9103.78125</v>
      </c>
      <c r="EX30" s="4">
        <f t="shared" si="4"/>
        <v>9116.027777777781</v>
      </c>
      <c r="EY30" s="4"/>
      <c r="EZ30" s="4">
        <f t="shared" si="5"/>
        <v>9869.5</v>
      </c>
      <c r="FA30" s="4">
        <f t="shared" si="6"/>
        <v>10106.060606060601</v>
      </c>
      <c r="FB30" s="4">
        <f t="shared" si="7"/>
        <v>10047.361111111099</v>
      </c>
      <c r="FC30" s="4"/>
      <c r="FD30" s="4">
        <f t="shared" si="56"/>
        <v>10872.6875</v>
      </c>
      <c r="FE30" s="4">
        <f t="shared" si="57"/>
        <v>11209</v>
      </c>
      <c r="FF30" s="4">
        <f t="shared" si="58"/>
        <v>11058.36</v>
      </c>
      <c r="FH30" s="16">
        <f t="shared" si="59"/>
        <v>7611.6684931506852</v>
      </c>
      <c r="FI30" s="16">
        <f t="shared" si="8"/>
        <v>8438.9380517503814</v>
      </c>
      <c r="FJ30" s="16"/>
      <c r="FK30" s="16">
        <f t="shared" si="60"/>
        <v>9318.5414872798428</v>
      </c>
      <c r="FL30" s="16">
        <f t="shared" si="61"/>
        <v>9438.7896922997079</v>
      </c>
      <c r="FM30" s="16">
        <f t="shared" si="62"/>
        <v>9427.3227549467265</v>
      </c>
      <c r="FN30" s="16"/>
      <c r="FO30" s="16">
        <f t="shared" si="63"/>
        <v>10204.811986301371</v>
      </c>
      <c r="FP30" s="16">
        <f t="shared" si="64"/>
        <v>10474.71432129514</v>
      </c>
      <c r="FQ30" s="16">
        <f t="shared" si="65"/>
        <v>10385.284027397252</v>
      </c>
      <c r="FS30" s="4">
        <f t="shared" si="10"/>
        <v>7367</v>
      </c>
      <c r="FT30" s="4">
        <f t="shared" si="11"/>
        <v>8099</v>
      </c>
      <c r="FU30" s="4"/>
      <c r="FV30" s="4">
        <f t="shared" si="12"/>
        <v>9041.3793103448297</v>
      </c>
      <c r="FW30" s="4">
        <f t="shared" si="13"/>
        <v>9103.6666666666697</v>
      </c>
      <c r="FX30" s="4">
        <f t="shared" si="14"/>
        <v>9116.027777777781</v>
      </c>
      <c r="FY30" s="4"/>
      <c r="FZ30" s="4">
        <f t="shared" si="15"/>
        <v>9872.5862068965489</v>
      </c>
      <c r="GA30" s="4">
        <f t="shared" si="16"/>
        <v>10106.1176470588</v>
      </c>
      <c r="GB30" s="4">
        <f t="shared" si="17"/>
        <v>10047.361111111099</v>
      </c>
      <c r="GC30" s="4"/>
      <c r="GD30" s="4">
        <f t="shared" si="18"/>
        <v>10888.294117647101</v>
      </c>
      <c r="GE30" s="4">
        <f t="shared" si="19"/>
        <v>11213.272727272699</v>
      </c>
      <c r="GF30" s="4">
        <f t="shared" si="20"/>
        <v>11058.36</v>
      </c>
      <c r="GH30" s="16">
        <f t="shared" si="66"/>
        <v>7611.6684931506852</v>
      </c>
      <c r="GI30" s="16">
        <f t="shared" si="21"/>
        <v>8438.9380517503814</v>
      </c>
      <c r="GJ30" s="16"/>
      <c r="GK30" s="16">
        <f t="shared" si="67"/>
        <v>9319.2073689182816</v>
      </c>
      <c r="GL30" s="16">
        <f t="shared" si="68"/>
        <v>9438.7324738114366</v>
      </c>
      <c r="GM30" s="16">
        <f t="shared" si="69"/>
        <v>9427.3227549467265</v>
      </c>
      <c r="GN30" s="16"/>
      <c r="GO30" s="16">
        <f t="shared" si="22"/>
        <v>10212.083097613173</v>
      </c>
      <c r="GP30" s="16">
        <f t="shared" si="23"/>
        <v>10476.18044099331</v>
      </c>
      <c r="GQ30" s="16">
        <f t="shared" si="70"/>
        <v>10385.284027397252</v>
      </c>
    </row>
    <row r="31" spans="2:199" ht="14.45" customHeight="1" x14ac:dyDescent="0.25">
      <c r="B31" s="28" t="s">
        <v>41</v>
      </c>
      <c r="C31" s="28" t="s">
        <v>574</v>
      </c>
      <c r="D31" s="23" t="str">
        <f>IFERROR(IF(MATCH($B31,Compounders!$A:$A,0),"yes"),"")</f>
        <v>yes</v>
      </c>
      <c r="F31" s="66"/>
      <c r="G31" s="66" t="s">
        <v>544</v>
      </c>
      <c r="H31" s="66"/>
      <c r="I31" s="66"/>
      <c r="J31" s="121" t="str">
        <f t="shared" si="24"/>
        <v/>
      </c>
      <c r="K31" s="70">
        <f t="shared" si="71"/>
        <v>5</v>
      </c>
      <c r="L31" s="70">
        <f t="shared" si="72"/>
        <v>7</v>
      </c>
      <c r="M31" s="70">
        <f t="shared" si="73"/>
        <v>0</v>
      </c>
      <c r="N31" s="70">
        <f t="shared" si="74"/>
        <v>0</v>
      </c>
      <c r="O31" s="66"/>
      <c r="P31" s="83" t="s">
        <v>498</v>
      </c>
      <c r="Q31" s="70">
        <f t="shared" si="25"/>
        <v>4</v>
      </c>
      <c r="R31" s="70">
        <f t="shared" si="26"/>
        <v>1</v>
      </c>
      <c r="S31" s="70">
        <f t="shared" si="27"/>
        <v>0</v>
      </c>
      <c r="T31" s="70">
        <f t="shared" si="28"/>
        <v>0</v>
      </c>
      <c r="U31" s="70">
        <f t="shared" si="29"/>
        <v>1</v>
      </c>
      <c r="V31" s="70">
        <f t="shared" si="30"/>
        <v>0</v>
      </c>
      <c r="W31" s="70">
        <f t="shared" si="31"/>
        <v>1</v>
      </c>
      <c r="X31" s="70">
        <f t="shared" si="32"/>
        <v>0</v>
      </c>
      <c r="Y31" s="70">
        <f t="shared" si="33"/>
        <v>0</v>
      </c>
      <c r="AA31" s="39">
        <v>268.09147116051997</v>
      </c>
      <c r="AB31" s="39">
        <v>329.63746322872004</v>
      </c>
      <c r="AC31" s="40">
        <v>403.41870015021004</v>
      </c>
      <c r="AE31" s="4">
        <f t="shared" si="34"/>
        <v>135.32722898969007</v>
      </c>
      <c r="AF31" s="4">
        <f t="shared" si="35"/>
        <v>73.781236921490006</v>
      </c>
      <c r="AH31" s="11">
        <f t="shared" si="36"/>
        <v>0.50478006034239997</v>
      </c>
      <c r="AI31" s="11">
        <f t="shared" si="37"/>
        <v>0.22382539957327796</v>
      </c>
      <c r="AK31" s="3">
        <v>10792</v>
      </c>
      <c r="AL31" s="7">
        <v>8884</v>
      </c>
      <c r="AM31" s="7"/>
      <c r="AN31" s="3">
        <v>10543.1333333333</v>
      </c>
      <c r="AO31" s="3">
        <v>10695.444444444402</v>
      </c>
      <c r="AP31" s="7">
        <v>11239.6875</v>
      </c>
      <c r="AQ31" s="113"/>
      <c r="AR31" s="3">
        <v>12595.2307692308</v>
      </c>
      <c r="AS31" s="3">
        <v>12770.333333333299</v>
      </c>
      <c r="AT31" s="7">
        <v>13718.375</v>
      </c>
      <c r="AU31" s="7"/>
      <c r="AV31" s="3">
        <v>14003.857142857099</v>
      </c>
      <c r="AW31" s="3">
        <v>15078.8</v>
      </c>
      <c r="AX31" s="7">
        <v>16307.8</v>
      </c>
      <c r="AY31" s="113"/>
      <c r="AZ31" s="3">
        <v>10716</v>
      </c>
      <c r="BA31" s="7">
        <v>9004</v>
      </c>
      <c r="BB31" s="7"/>
      <c r="BC31" s="3">
        <v>10425.190476190501</v>
      </c>
      <c r="BD31" s="3">
        <v>10599.4347826087</v>
      </c>
      <c r="BE31" s="7">
        <v>11312.875</v>
      </c>
      <c r="BF31" s="113"/>
      <c r="BG31" s="3">
        <v>12201.8125</v>
      </c>
      <c r="BH31" s="3">
        <v>12575.043478260901</v>
      </c>
      <c r="BI31" s="7">
        <v>13604.304347826099</v>
      </c>
      <c r="BJ31" s="113"/>
      <c r="BK31" s="3">
        <v>14040.5714285714</v>
      </c>
      <c r="BL31" s="3">
        <v>14562.615384615401</v>
      </c>
      <c r="BM31" s="7">
        <v>16076.214285714301</v>
      </c>
      <c r="BO31" s="2">
        <f t="shared" si="83"/>
        <v>10716</v>
      </c>
      <c r="BP31" s="2">
        <f t="shared" si="84"/>
        <v>9004</v>
      </c>
      <c r="BQ31" s="2"/>
      <c r="BR31" s="2">
        <f t="shared" si="85"/>
        <v>10425.190476190501</v>
      </c>
      <c r="BS31" s="2">
        <f t="shared" si="86"/>
        <v>10599.4347826087</v>
      </c>
      <c r="BT31" s="2">
        <f t="shared" si="87"/>
        <v>11312.875</v>
      </c>
      <c r="BU31" s="2"/>
      <c r="BV31" s="2">
        <f t="shared" si="88"/>
        <v>12201.8125</v>
      </c>
      <c r="BW31" s="2">
        <f t="shared" si="89"/>
        <v>12575.043478260901</v>
      </c>
      <c r="BX31" s="2">
        <f t="shared" si="90"/>
        <v>13604.304347826099</v>
      </c>
      <c r="BZ31" s="16">
        <f t="shared" si="75"/>
        <v>-1712</v>
      </c>
      <c r="CA31" s="16">
        <f t="shared" si="76"/>
        <v>2308.875</v>
      </c>
      <c r="CB31" s="16">
        <f t="shared" si="77"/>
        <v>2291.4293478260988</v>
      </c>
      <c r="CD31" s="5">
        <f t="shared" si="46"/>
        <v>-0.15976110488988426</v>
      </c>
      <c r="CE31" s="5">
        <f t="shared" si="1"/>
        <v>0.25642769880053318</v>
      </c>
      <c r="CF31" s="5">
        <f t="shared" si="47"/>
        <v>0.20255057603183091</v>
      </c>
      <c r="CH31" s="11">
        <f t="shared" si="78"/>
        <v>1.6713776771383193E-2</v>
      </c>
      <c r="CI31" s="11">
        <f t="shared" si="79"/>
        <v>8.514803886191169E-2</v>
      </c>
      <c r="CK31" s="11">
        <f t="shared" si="80"/>
        <v>3.0588158788778408E-2</v>
      </c>
      <c r="CL31" s="11">
        <f t="shared" si="81"/>
        <v>0.11494127186646241</v>
      </c>
      <c r="CN31" s="16">
        <f t="shared" si="49"/>
        <v>174.2443064181989</v>
      </c>
      <c r="CO31" s="16">
        <f t="shared" si="50"/>
        <v>887.6845238094993</v>
      </c>
      <c r="CP31" s="11"/>
      <c r="CQ31" s="16">
        <f t="shared" si="51"/>
        <v>373.23097826090088</v>
      </c>
      <c r="CR31" s="16">
        <f t="shared" si="52"/>
        <v>1402.4918478260988</v>
      </c>
      <c r="CT31" s="106">
        <v>11757.070707070709</v>
      </c>
      <c r="CU31" s="104">
        <v>10599.4347826087</v>
      </c>
      <c r="CV31" s="104">
        <v>9698.7821969696906</v>
      </c>
      <c r="CW31" s="104">
        <v>8846.704166666661</v>
      </c>
      <c r="CX31" s="104">
        <v>8908.6666666666606</v>
      </c>
      <c r="CY31" s="104">
        <v>9609.714285714279</v>
      </c>
      <c r="CZ31" s="104">
        <v>9885.8055555555602</v>
      </c>
      <c r="DA31" s="104">
        <v>10154.597222222219</v>
      </c>
      <c r="DB31" s="104">
        <v>10621.282456140359</v>
      </c>
      <c r="DC31" s="104">
        <v>10516.733333333299</v>
      </c>
      <c r="DD31" s="104">
        <v>10204.701298701309</v>
      </c>
      <c r="DE31" s="104">
        <v>10148.237076648849</v>
      </c>
      <c r="DF31" s="104">
        <v>9051.1839285714304</v>
      </c>
      <c r="DG31" s="104">
        <v>8086.92</v>
      </c>
      <c r="DH31" s="104">
        <v>7801.2666666666601</v>
      </c>
      <c r="DI31" s="104">
        <v>6883.6785714285706</v>
      </c>
      <c r="DJ31" s="104">
        <v>6839</v>
      </c>
      <c r="DK31" s="104">
        <v>6419.0869565217399</v>
      </c>
      <c r="DL31" s="104">
        <v>6097.5934065933998</v>
      </c>
      <c r="DM31" s="104">
        <v>5624.1987179487096</v>
      </c>
      <c r="DN31" s="104">
        <v>5373.4358974359002</v>
      </c>
      <c r="DO31" s="104">
        <v>4377.6315789473692</v>
      </c>
      <c r="DP31" s="104">
        <v>3541.8666666666668</v>
      </c>
      <c r="DR31" s="4">
        <f t="shared" si="53"/>
        <v>403.41870015021004</v>
      </c>
      <c r="DS31" s="39">
        <v>329.63746322872004</v>
      </c>
      <c r="DT31" s="39">
        <v>268.09147116051997</v>
      </c>
      <c r="DU31" s="39">
        <v>223.53471810944998</v>
      </c>
      <c r="DV31" s="39">
        <v>182.58097760938</v>
      </c>
      <c r="DW31" s="39">
        <v>157.62198151520002</v>
      </c>
      <c r="DX31" s="39">
        <v>175.14143054688</v>
      </c>
      <c r="DY31" s="39">
        <v>189.65335112992003</v>
      </c>
      <c r="DZ31" s="39">
        <v>162.90349733989999</v>
      </c>
      <c r="EA31" s="39">
        <v>182.98681267966998</v>
      </c>
      <c r="EB31" s="39">
        <v>150.52108596280999</v>
      </c>
      <c r="EC31" s="39">
        <v>139.26906548100001</v>
      </c>
      <c r="ED31" s="39">
        <v>126.80325694435</v>
      </c>
      <c r="EE31" s="39">
        <v>118.16050193160001</v>
      </c>
      <c r="EF31" s="39">
        <v>124.6692650838</v>
      </c>
      <c r="EG31" s="39">
        <v>86.619332183440008</v>
      </c>
      <c r="EH31" s="39">
        <v>95.346010425399996</v>
      </c>
      <c r="EI31" s="39">
        <v>119.40657552382001</v>
      </c>
      <c r="EJ31" s="39">
        <v>111.834266384</v>
      </c>
      <c r="EK31" s="39">
        <v>105.09809751999001</v>
      </c>
      <c r="EL31" s="39">
        <v>119.21491788975999</v>
      </c>
      <c r="EM31" s="39">
        <v>126.43960300389</v>
      </c>
      <c r="EN31" s="39">
        <v>98.883872671660001</v>
      </c>
      <c r="EP31" s="111">
        <v>46022</v>
      </c>
      <c r="EQ31" s="114">
        <f t="shared" si="82"/>
        <v>0</v>
      </c>
      <c r="ER31" s="114"/>
      <c r="ES31" s="4">
        <f t="shared" si="54"/>
        <v>10792</v>
      </c>
      <c r="ET31" s="4">
        <f t="shared" si="55"/>
        <v>8884</v>
      </c>
      <c r="EU31" s="4"/>
      <c r="EV31" s="4">
        <f t="shared" si="2"/>
        <v>10543.1333333333</v>
      </c>
      <c r="EW31" s="4">
        <f t="shared" si="3"/>
        <v>10695.444444444402</v>
      </c>
      <c r="EX31" s="4">
        <f t="shared" si="4"/>
        <v>11239.6875</v>
      </c>
      <c r="EY31" s="4"/>
      <c r="EZ31" s="4">
        <f t="shared" si="5"/>
        <v>12595.2307692308</v>
      </c>
      <c r="FA31" s="4">
        <f t="shared" si="6"/>
        <v>12770.333333333299</v>
      </c>
      <c r="FB31" s="4">
        <f t="shared" si="7"/>
        <v>13718.375</v>
      </c>
      <c r="FC31" s="4"/>
      <c r="FD31" s="4">
        <f t="shared" si="56"/>
        <v>14003.857142857099</v>
      </c>
      <c r="FE31" s="4">
        <f t="shared" si="57"/>
        <v>15078.8</v>
      </c>
      <c r="FF31" s="4">
        <f t="shared" si="58"/>
        <v>16307.8</v>
      </c>
      <c r="FH31" s="16">
        <f t="shared" si="59"/>
        <v>10792</v>
      </c>
      <c r="FI31" s="16">
        <f t="shared" si="8"/>
        <v>8884</v>
      </c>
      <c r="FJ31" s="16"/>
      <c r="FK31" s="16">
        <f t="shared" si="60"/>
        <v>10543.1333333333</v>
      </c>
      <c r="FL31" s="16">
        <f t="shared" si="61"/>
        <v>10695.444444444402</v>
      </c>
      <c r="FM31" s="16">
        <f t="shared" si="62"/>
        <v>11239.6875</v>
      </c>
      <c r="FN31" s="16"/>
      <c r="FO31" s="16">
        <f t="shared" si="63"/>
        <v>12595.2307692308</v>
      </c>
      <c r="FP31" s="16">
        <f t="shared" si="64"/>
        <v>12770.333333333299</v>
      </c>
      <c r="FQ31" s="16">
        <f t="shared" si="65"/>
        <v>13718.375</v>
      </c>
      <c r="FS31" s="4">
        <f t="shared" si="10"/>
        <v>10716</v>
      </c>
      <c r="FT31" s="4">
        <f t="shared" si="11"/>
        <v>9004</v>
      </c>
      <c r="FU31" s="4"/>
      <c r="FV31" s="4">
        <f t="shared" si="12"/>
        <v>10425.190476190501</v>
      </c>
      <c r="FW31" s="4">
        <f t="shared" si="13"/>
        <v>10599.4347826087</v>
      </c>
      <c r="FX31" s="4">
        <f t="shared" si="14"/>
        <v>11312.875</v>
      </c>
      <c r="FY31" s="4"/>
      <c r="FZ31" s="4">
        <f t="shared" si="15"/>
        <v>12201.8125</v>
      </c>
      <c r="GA31" s="4">
        <f t="shared" si="16"/>
        <v>12575.043478260901</v>
      </c>
      <c r="GB31" s="4">
        <f t="shared" si="17"/>
        <v>13604.304347826099</v>
      </c>
      <c r="GC31" s="4"/>
      <c r="GD31" s="4">
        <f t="shared" si="18"/>
        <v>14040.5714285714</v>
      </c>
      <c r="GE31" s="4">
        <f t="shared" si="19"/>
        <v>14562.615384615401</v>
      </c>
      <c r="GF31" s="4">
        <f t="shared" si="20"/>
        <v>16076.214285714301</v>
      </c>
      <c r="GH31" s="16">
        <f t="shared" si="66"/>
        <v>10716</v>
      </c>
      <c r="GI31" s="16">
        <f t="shared" si="21"/>
        <v>9004</v>
      </c>
      <c r="GJ31" s="16"/>
      <c r="GK31" s="16">
        <f t="shared" si="67"/>
        <v>10425.190476190501</v>
      </c>
      <c r="GL31" s="16">
        <f t="shared" si="68"/>
        <v>10599.4347826087</v>
      </c>
      <c r="GM31" s="16">
        <f t="shared" si="69"/>
        <v>11312.875</v>
      </c>
      <c r="GN31" s="16"/>
      <c r="GO31" s="16">
        <f t="shared" si="22"/>
        <v>12201.8125</v>
      </c>
      <c r="GP31" s="16">
        <f t="shared" si="23"/>
        <v>12575.043478260901</v>
      </c>
      <c r="GQ31" s="16">
        <f t="shared" si="70"/>
        <v>13604.304347826099</v>
      </c>
    </row>
    <row r="32" spans="2:199" ht="14.45" customHeight="1" x14ac:dyDescent="0.25">
      <c r="B32" s="28" t="s">
        <v>36</v>
      </c>
      <c r="C32" s="28" t="s">
        <v>575</v>
      </c>
      <c r="D32" s="23" t="str">
        <f>IFERROR(IF(MATCH($B32,Compounders!$A:$A,0),"yes"),"")</f>
        <v>yes</v>
      </c>
      <c r="F32" s="66"/>
      <c r="G32" s="66"/>
      <c r="H32" s="66"/>
      <c r="I32" s="66"/>
      <c r="J32" s="121" t="str">
        <f t="shared" si="24"/>
        <v>yes</v>
      </c>
      <c r="K32" s="70">
        <f t="shared" si="71"/>
        <v>5</v>
      </c>
      <c r="L32" s="70">
        <f t="shared" si="72"/>
        <v>7</v>
      </c>
      <c r="M32" s="70">
        <f t="shared" si="73"/>
        <v>0</v>
      </c>
      <c r="N32" s="70">
        <f t="shared" si="74"/>
        <v>0</v>
      </c>
      <c r="O32" s="66"/>
      <c r="P32" s="83"/>
      <c r="Q32" s="70">
        <f t="shared" si="25"/>
        <v>4</v>
      </c>
      <c r="R32" s="70">
        <f t="shared" si="26"/>
        <v>1</v>
      </c>
      <c r="S32" s="70">
        <f t="shared" si="27"/>
        <v>0</v>
      </c>
      <c r="T32" s="70">
        <f t="shared" si="28"/>
        <v>0</v>
      </c>
      <c r="U32" s="70">
        <f t="shared" si="29"/>
        <v>1</v>
      </c>
      <c r="V32" s="70">
        <f t="shared" si="30"/>
        <v>0</v>
      </c>
      <c r="W32" s="70">
        <f t="shared" si="31"/>
        <v>1</v>
      </c>
      <c r="X32" s="70">
        <f t="shared" si="32"/>
        <v>0</v>
      </c>
      <c r="Y32" s="70">
        <f t="shared" si="33"/>
        <v>0</v>
      </c>
      <c r="AA32" s="39">
        <v>512.64786970624004</v>
      </c>
      <c r="AB32" s="39">
        <v>445.6737611226601</v>
      </c>
      <c r="AC32" s="40">
        <v>436.56662865210006</v>
      </c>
      <c r="AE32" s="4">
        <f t="shared" si="34"/>
        <v>-76.08124105413998</v>
      </c>
      <c r="AF32" s="4">
        <f t="shared" si="35"/>
        <v>-9.1071324705600318</v>
      </c>
      <c r="AH32" s="11">
        <f t="shared" si="36"/>
        <v>-0.14840838234193077</v>
      </c>
      <c r="AI32" s="11">
        <f t="shared" si="37"/>
        <v>-2.0434526923054697E-2</v>
      </c>
      <c r="AK32" s="3">
        <v>12874</v>
      </c>
      <c r="AL32" s="7">
        <v>14968</v>
      </c>
      <c r="AM32" s="7"/>
      <c r="AN32" s="3">
        <v>16956.7096774194</v>
      </c>
      <c r="AO32" s="3">
        <v>17194.3548387097</v>
      </c>
      <c r="AP32" s="7">
        <v>17141.4666666667</v>
      </c>
      <c r="AQ32" s="113"/>
      <c r="AR32" s="3">
        <v>19276.64</v>
      </c>
      <c r="AS32" s="3">
        <v>19515.451612903198</v>
      </c>
      <c r="AT32" s="7">
        <v>19522.3870967742</v>
      </c>
      <c r="AU32" s="7"/>
      <c r="AV32" s="3">
        <v>21455.599999999999</v>
      </c>
      <c r="AW32" s="3">
        <v>22064.588235294101</v>
      </c>
      <c r="AX32" s="7">
        <v>21962.666666666697</v>
      </c>
      <c r="AY32" s="113"/>
      <c r="AZ32" s="3">
        <v>13541</v>
      </c>
      <c r="BA32" s="7">
        <v>15415</v>
      </c>
      <c r="BB32" s="7"/>
      <c r="BC32" s="3">
        <v>16979.351351351401</v>
      </c>
      <c r="BD32" s="3">
        <v>17344.555555555598</v>
      </c>
      <c r="BE32" s="7">
        <v>17387.75</v>
      </c>
      <c r="BF32" s="113"/>
      <c r="BG32" s="3">
        <v>19314.7</v>
      </c>
      <c r="BH32" s="3">
        <v>19580.567567567599</v>
      </c>
      <c r="BI32" s="7">
        <v>19631.621621621602</v>
      </c>
      <c r="BJ32" s="113"/>
      <c r="BK32" s="3">
        <v>21562.799999999999</v>
      </c>
      <c r="BL32" s="3">
        <v>22196.809523809501</v>
      </c>
      <c r="BM32" s="7">
        <v>22166.304347826099</v>
      </c>
      <c r="BO32" s="2">
        <f t="shared" si="83"/>
        <v>13541</v>
      </c>
      <c r="BP32" s="2">
        <f t="shared" si="84"/>
        <v>15415</v>
      </c>
      <c r="BQ32" s="2"/>
      <c r="BR32" s="2">
        <f t="shared" si="85"/>
        <v>16979.351351351401</v>
      </c>
      <c r="BS32" s="2">
        <f t="shared" si="86"/>
        <v>17344.555555555598</v>
      </c>
      <c r="BT32" s="2">
        <f t="shared" si="87"/>
        <v>17387.75</v>
      </c>
      <c r="BU32" s="2"/>
      <c r="BV32" s="2">
        <f t="shared" si="88"/>
        <v>19314.7</v>
      </c>
      <c r="BW32" s="2">
        <f t="shared" si="89"/>
        <v>19580.567567567599</v>
      </c>
      <c r="BX32" s="2">
        <f t="shared" si="90"/>
        <v>19631.621621621602</v>
      </c>
      <c r="BZ32" s="16">
        <f t="shared" si="75"/>
        <v>1874</v>
      </c>
      <c r="CA32" s="16">
        <f t="shared" si="76"/>
        <v>1972.75</v>
      </c>
      <c r="CB32" s="16">
        <f t="shared" si="77"/>
        <v>2243.8716216216017</v>
      </c>
      <c r="CD32" s="5">
        <f t="shared" si="46"/>
        <v>0.13839450557565902</v>
      </c>
      <c r="CE32" s="5">
        <f t="shared" si="1"/>
        <v>0.12797599740512489</v>
      </c>
      <c r="CF32" s="5">
        <f t="shared" si="47"/>
        <v>0.12904899263111114</v>
      </c>
      <c r="CH32" s="11">
        <f t="shared" si="78"/>
        <v>2.1508725312709309E-2</v>
      </c>
      <c r="CI32" s="11">
        <f t="shared" si="79"/>
        <v>2.4052664922096456E-2</v>
      </c>
      <c r="CK32" s="11">
        <f t="shared" si="80"/>
        <v>1.376503738435475E-2</v>
      </c>
      <c r="CL32" s="11">
        <f t="shared" si="81"/>
        <v>1.6408311887919691E-2</v>
      </c>
      <c r="CN32" s="16">
        <f t="shared" si="49"/>
        <v>365.20420420419759</v>
      </c>
      <c r="CO32" s="16">
        <f t="shared" si="50"/>
        <v>408.39864864859919</v>
      </c>
      <c r="CP32" s="11"/>
      <c r="CQ32" s="16">
        <f t="shared" si="51"/>
        <v>265.8675675675986</v>
      </c>
      <c r="CR32" s="16">
        <f t="shared" si="52"/>
        <v>316.92162162160093</v>
      </c>
      <c r="CT32" s="106">
        <v>17765.518518518522</v>
      </c>
      <c r="CU32" s="104">
        <v>17344.555555555598</v>
      </c>
      <c r="CV32" s="104">
        <v>16414.183179723499</v>
      </c>
      <c r="CW32" s="104">
        <v>15805.561538461539</v>
      </c>
      <c r="CX32" s="104">
        <v>14857.928571428571</v>
      </c>
      <c r="CY32" s="104">
        <v>14406.171428571399</v>
      </c>
      <c r="CZ32" s="104">
        <v>14318.40981432361</v>
      </c>
      <c r="DA32" s="104">
        <v>14022.31593406594</v>
      </c>
      <c r="DB32" s="104">
        <v>13638.051164021161</v>
      </c>
      <c r="DC32" s="104">
        <v>13413.4545454545</v>
      </c>
      <c r="DD32" s="104">
        <v>12778.517094017101</v>
      </c>
      <c r="DE32" s="104">
        <v>12508.22222222223</v>
      </c>
      <c r="DF32" s="104">
        <v>11957.47105672969</v>
      </c>
      <c r="DG32" s="104">
        <v>11578.333333333299</v>
      </c>
      <c r="DH32" s="104">
        <v>10960.235732009918</v>
      </c>
      <c r="DI32" s="104">
        <v>10736.62034739453</v>
      </c>
      <c r="DJ32" s="104">
        <v>10315.45430107526</v>
      </c>
      <c r="DK32" s="104">
        <v>10068.0285714286</v>
      </c>
      <c r="DL32" s="104">
        <v>9601.573498964799</v>
      </c>
      <c r="DM32" s="104">
        <v>9129.2857142857301</v>
      </c>
      <c r="DN32" s="104">
        <v>8276.0285070532991</v>
      </c>
      <c r="DO32" s="104">
        <v>7972.3157894736796</v>
      </c>
      <c r="DP32" s="104">
        <v>7422.9780219780205</v>
      </c>
      <c r="DR32" s="4">
        <f t="shared" si="53"/>
        <v>436.56662865210006</v>
      </c>
      <c r="DS32" s="39">
        <v>445.6737611226601</v>
      </c>
      <c r="DT32" s="39">
        <v>512.64786970624004</v>
      </c>
      <c r="DU32" s="39">
        <v>514.21097300396991</v>
      </c>
      <c r="DV32" s="39">
        <v>510.26828126862006</v>
      </c>
      <c r="DW32" s="39">
        <v>499.72566630871995</v>
      </c>
      <c r="DX32" s="39">
        <v>483.35750265043998</v>
      </c>
      <c r="DY32" s="39">
        <v>456.21142649760003</v>
      </c>
      <c r="DZ32" s="39">
        <v>410.119276544</v>
      </c>
      <c r="EA32" s="39">
        <v>449.25255965499991</v>
      </c>
      <c r="EB32" s="39">
        <v>399.97086777710996</v>
      </c>
      <c r="EC32" s="39">
        <v>373.03128871713</v>
      </c>
      <c r="ED32" s="39">
        <v>372.70242749160002</v>
      </c>
      <c r="EE32" s="39">
        <v>346.41786928094007</v>
      </c>
      <c r="EF32" s="39">
        <v>334.32840756075001</v>
      </c>
      <c r="EG32" s="39">
        <v>274.77937288115999</v>
      </c>
      <c r="EH32" s="39">
        <v>306.84995721204007</v>
      </c>
      <c r="EI32" s="39">
        <v>349.33052976982009</v>
      </c>
      <c r="EJ32" s="39">
        <v>353.05252317139997</v>
      </c>
      <c r="EK32" s="39">
        <v>343.08194660255998</v>
      </c>
      <c r="EL32" s="39">
        <v>361.82152666373997</v>
      </c>
      <c r="EM32" s="39">
        <v>353.68666044490004</v>
      </c>
      <c r="EN32" s="39">
        <v>355.84253371512</v>
      </c>
      <c r="EP32" s="111">
        <v>46022</v>
      </c>
      <c r="EQ32" s="114">
        <f t="shared" si="82"/>
        <v>0</v>
      </c>
      <c r="ER32" s="114"/>
      <c r="ES32" s="4">
        <f t="shared" si="54"/>
        <v>12874</v>
      </c>
      <c r="ET32" s="4">
        <f t="shared" si="55"/>
        <v>14968</v>
      </c>
      <c r="EU32" s="4"/>
      <c r="EV32" s="4">
        <f t="shared" si="2"/>
        <v>16956.7096774194</v>
      </c>
      <c r="EW32" s="4">
        <f t="shared" si="3"/>
        <v>17194.3548387097</v>
      </c>
      <c r="EX32" s="4">
        <f t="shared" si="4"/>
        <v>17141.4666666667</v>
      </c>
      <c r="EY32" s="4"/>
      <c r="EZ32" s="4">
        <f t="shared" si="5"/>
        <v>19276.64</v>
      </c>
      <c r="FA32" s="4">
        <f t="shared" si="6"/>
        <v>19515.451612903198</v>
      </c>
      <c r="FB32" s="4">
        <f t="shared" si="7"/>
        <v>19522.3870967742</v>
      </c>
      <c r="FC32" s="4"/>
      <c r="FD32" s="4">
        <f t="shared" si="56"/>
        <v>21455.599999999999</v>
      </c>
      <c r="FE32" s="4">
        <f t="shared" si="57"/>
        <v>22064.588235294101</v>
      </c>
      <c r="FF32" s="4">
        <f t="shared" si="58"/>
        <v>21962.666666666697</v>
      </c>
      <c r="FH32" s="16">
        <f t="shared" si="59"/>
        <v>12874</v>
      </c>
      <c r="FI32" s="16">
        <f t="shared" si="8"/>
        <v>14968</v>
      </c>
      <c r="FJ32" s="16"/>
      <c r="FK32" s="16">
        <f t="shared" si="60"/>
        <v>16956.7096774194</v>
      </c>
      <c r="FL32" s="16">
        <f t="shared" si="61"/>
        <v>17194.3548387097</v>
      </c>
      <c r="FM32" s="16">
        <f t="shared" si="62"/>
        <v>17141.4666666667</v>
      </c>
      <c r="FN32" s="16"/>
      <c r="FO32" s="16">
        <f t="shared" si="63"/>
        <v>19276.64</v>
      </c>
      <c r="FP32" s="16">
        <f t="shared" si="64"/>
        <v>19515.451612903198</v>
      </c>
      <c r="FQ32" s="16">
        <f t="shared" si="65"/>
        <v>19522.3870967742</v>
      </c>
      <c r="FS32" s="4">
        <f t="shared" si="10"/>
        <v>13541</v>
      </c>
      <c r="FT32" s="4">
        <f t="shared" si="11"/>
        <v>15415</v>
      </c>
      <c r="FU32" s="4"/>
      <c r="FV32" s="4">
        <f t="shared" si="12"/>
        <v>16979.351351351401</v>
      </c>
      <c r="FW32" s="4">
        <f t="shared" si="13"/>
        <v>17344.555555555598</v>
      </c>
      <c r="FX32" s="4">
        <f t="shared" si="14"/>
        <v>17387.75</v>
      </c>
      <c r="FY32" s="4"/>
      <c r="FZ32" s="4">
        <f t="shared" si="15"/>
        <v>19314.7</v>
      </c>
      <c r="GA32" s="4">
        <f t="shared" si="16"/>
        <v>19580.567567567599</v>
      </c>
      <c r="GB32" s="4">
        <f t="shared" si="17"/>
        <v>19631.621621621602</v>
      </c>
      <c r="GC32" s="4"/>
      <c r="GD32" s="4">
        <f t="shared" si="18"/>
        <v>21562.799999999999</v>
      </c>
      <c r="GE32" s="4">
        <f t="shared" si="19"/>
        <v>22196.809523809501</v>
      </c>
      <c r="GF32" s="4">
        <f t="shared" si="20"/>
        <v>22166.304347826099</v>
      </c>
      <c r="GH32" s="16">
        <f t="shared" si="66"/>
        <v>13541</v>
      </c>
      <c r="GI32" s="16">
        <f t="shared" si="21"/>
        <v>15415</v>
      </c>
      <c r="GJ32" s="16"/>
      <c r="GK32" s="16">
        <f t="shared" si="67"/>
        <v>16979.351351351401</v>
      </c>
      <c r="GL32" s="16">
        <f t="shared" si="68"/>
        <v>17344.555555555598</v>
      </c>
      <c r="GM32" s="16">
        <f t="shared" si="69"/>
        <v>17387.75</v>
      </c>
      <c r="GN32" s="16"/>
      <c r="GO32" s="16">
        <f t="shared" si="22"/>
        <v>19314.7</v>
      </c>
      <c r="GP32" s="16">
        <f t="shared" si="23"/>
        <v>19580.567567567599</v>
      </c>
      <c r="GQ32" s="16">
        <f t="shared" si="70"/>
        <v>19631.621621621602</v>
      </c>
    </row>
    <row r="33" spans="2:199" ht="14.45" customHeight="1" x14ac:dyDescent="0.25">
      <c r="B33" s="28" t="s">
        <v>33</v>
      </c>
      <c r="C33" s="28" t="s">
        <v>576</v>
      </c>
      <c r="D33" s="23" t="str">
        <f>IFERROR(IF(MATCH($B33,Compounders!$A:$A,0),"yes"),"")</f>
        <v/>
      </c>
      <c r="F33" s="66"/>
      <c r="G33" s="66" t="s">
        <v>544</v>
      </c>
      <c r="H33" s="66"/>
      <c r="I33" s="66"/>
      <c r="J33" s="121" t="str">
        <f t="shared" si="24"/>
        <v/>
      </c>
      <c r="K33" s="70">
        <f t="shared" si="71"/>
        <v>5</v>
      </c>
      <c r="L33" s="70">
        <f t="shared" si="72"/>
        <v>8</v>
      </c>
      <c r="M33" s="70">
        <f t="shared" si="73"/>
        <v>0</v>
      </c>
      <c r="N33" s="70">
        <f t="shared" si="74"/>
        <v>0</v>
      </c>
      <c r="O33" s="66"/>
      <c r="P33" s="83" t="s">
        <v>500</v>
      </c>
      <c r="Q33" s="70">
        <f t="shared" si="25"/>
        <v>4</v>
      </c>
      <c r="R33" s="70">
        <f t="shared" si="26"/>
        <v>1</v>
      </c>
      <c r="S33" s="70">
        <f t="shared" si="27"/>
        <v>1</v>
      </c>
      <c r="T33" s="70">
        <f t="shared" si="28"/>
        <v>0</v>
      </c>
      <c r="U33" s="70">
        <f t="shared" si="29"/>
        <v>1</v>
      </c>
      <c r="V33" s="70">
        <f t="shared" si="30"/>
        <v>0</v>
      </c>
      <c r="W33" s="70">
        <f t="shared" si="31"/>
        <v>1</v>
      </c>
      <c r="X33" s="70">
        <f t="shared" si="32"/>
        <v>0</v>
      </c>
      <c r="Y33" s="70">
        <f t="shared" si="33"/>
        <v>0</v>
      </c>
      <c r="AA33" s="39">
        <v>215.00721540000004</v>
      </c>
      <c r="AB33" s="39">
        <v>266.81241186</v>
      </c>
      <c r="AC33" s="40">
        <v>397.90668077999999</v>
      </c>
      <c r="AE33" s="4">
        <f t="shared" si="34"/>
        <v>182.89946537999995</v>
      </c>
      <c r="AF33" s="4">
        <f t="shared" si="35"/>
        <v>131.09426891999999</v>
      </c>
      <c r="AH33" s="11">
        <f t="shared" si="36"/>
        <v>0.85066663944153342</v>
      </c>
      <c r="AI33" s="11">
        <f t="shared" si="37"/>
        <v>0.49133497203565968</v>
      </c>
      <c r="AK33" s="3">
        <v>3827.7719999999999</v>
      </c>
      <c r="AL33" s="7">
        <v>5358.2169999999996</v>
      </c>
      <c r="AM33" s="7"/>
      <c r="AN33" s="3">
        <v>6038.5238095238101</v>
      </c>
      <c r="AO33" s="3">
        <v>6679.6</v>
      </c>
      <c r="AP33" s="7">
        <v>7099.7826086956502</v>
      </c>
      <c r="AQ33" s="113"/>
      <c r="AR33" s="3">
        <v>6906.3333333333303</v>
      </c>
      <c r="AS33" s="3">
        <v>8747.2916666666697</v>
      </c>
      <c r="AT33" s="7">
        <v>9841.3043478260897</v>
      </c>
      <c r="AU33" s="7"/>
      <c r="AV33" s="3">
        <v>7531.9090909090901</v>
      </c>
      <c r="AW33" s="3">
        <v>9866.9230769230799</v>
      </c>
      <c r="AX33" s="7">
        <v>11952.285714285699</v>
      </c>
      <c r="AY33" s="113"/>
      <c r="AZ33" s="3">
        <v>3997.82</v>
      </c>
      <c r="BA33" s="7">
        <v>5330.2290000000003</v>
      </c>
      <c r="BB33" s="7"/>
      <c r="BC33" s="3">
        <v>6106.9259259259297</v>
      </c>
      <c r="BD33" s="3">
        <v>6716.0322580645197</v>
      </c>
      <c r="BE33" s="7">
        <v>7143.375</v>
      </c>
      <c r="BF33" s="113"/>
      <c r="BG33" s="3">
        <v>7098.9130434782601</v>
      </c>
      <c r="BH33" s="3">
        <v>8776.5666666666693</v>
      </c>
      <c r="BI33" s="7">
        <v>9905.34375</v>
      </c>
      <c r="BJ33" s="113"/>
      <c r="BK33" s="3">
        <v>7736.1333333333305</v>
      </c>
      <c r="BL33" s="3">
        <v>9811</v>
      </c>
      <c r="BM33" s="7">
        <v>11627.380952381001</v>
      </c>
      <c r="BO33" s="2">
        <f t="shared" si="83"/>
        <v>4673.1505890410963</v>
      </c>
      <c r="BP33" s="2">
        <f t="shared" si="84"/>
        <v>6249.2208082191783</v>
      </c>
      <c r="BQ33" s="2"/>
      <c r="BR33" s="2">
        <f t="shared" si="85"/>
        <v>6609.7139170140972</v>
      </c>
      <c r="BS33" s="2">
        <f t="shared" si="86"/>
        <v>7760.4127117395819</v>
      </c>
      <c r="BT33" s="2">
        <f t="shared" si="87"/>
        <v>8543.2769691780813</v>
      </c>
      <c r="BU33" s="2"/>
      <c r="BV33" s="2">
        <f t="shared" si="88"/>
        <v>7421.8877109390487</v>
      </c>
      <c r="BW33" s="2">
        <f t="shared" si="89"/>
        <v>9300.8684931506868</v>
      </c>
      <c r="BX33" s="2">
        <f t="shared" si="90"/>
        <v>10778.157126549275</v>
      </c>
      <c r="BZ33" s="16">
        <f t="shared" si="75"/>
        <v>1576.070219178082</v>
      </c>
      <c r="CA33" s="16">
        <f t="shared" si="76"/>
        <v>2294.0561609589031</v>
      </c>
      <c r="CB33" s="16">
        <f t="shared" si="77"/>
        <v>2234.8801573711935</v>
      </c>
      <c r="CD33" s="5">
        <f t="shared" si="46"/>
        <v>0.33726073858481898</v>
      </c>
      <c r="CE33" s="5">
        <f t="shared" si="1"/>
        <v>0.36709475170755468</v>
      </c>
      <c r="CF33" s="5">
        <f t="shared" si="47"/>
        <v>0.26159518946114702</v>
      </c>
      <c r="CH33" s="11">
        <f t="shared" si="78"/>
        <v>0.17409207254242354</v>
      </c>
      <c r="CI33" s="11">
        <f t="shared" si="79"/>
        <v>0.29253354629869688</v>
      </c>
      <c r="CK33" s="11">
        <f t="shared" si="80"/>
        <v>0.25316750338895955</v>
      </c>
      <c r="CL33" s="11">
        <f t="shared" si="81"/>
        <v>0.45221236784052299</v>
      </c>
      <c r="CN33" s="16">
        <f t="shared" si="49"/>
        <v>1150.6987947254847</v>
      </c>
      <c r="CO33" s="16">
        <f t="shared" si="50"/>
        <v>1933.5630521639841</v>
      </c>
      <c r="CP33" s="11"/>
      <c r="CQ33" s="16">
        <f t="shared" si="51"/>
        <v>1878.9807822116381</v>
      </c>
      <c r="CR33" s="16">
        <f t="shared" si="52"/>
        <v>3356.2694156102261</v>
      </c>
      <c r="CT33" s="106">
        <v>9266.4166666666606</v>
      </c>
      <c r="CU33" s="104">
        <v>7720.67</v>
      </c>
      <c r="CV33" s="104">
        <v>6193.0304347826095</v>
      </c>
      <c r="CW33" s="104">
        <v>5651.7241379310299</v>
      </c>
      <c r="CX33" s="104">
        <v>5280.6466666666702</v>
      </c>
      <c r="CY33" s="104">
        <v>4955.4653846153897</v>
      </c>
      <c r="CZ33" s="104">
        <v>4712.54347826087</v>
      </c>
      <c r="DA33" s="104">
        <v>4636.9629629629599</v>
      </c>
      <c r="DB33" s="104">
        <v>4399.1980519480448</v>
      </c>
      <c r="DC33" s="104">
        <v>4104.8169590643247</v>
      </c>
      <c r="DD33" s="104">
        <v>3727.6219298245619</v>
      </c>
      <c r="DE33" s="104">
        <v>3515.1818181818198</v>
      </c>
      <c r="DF33" s="104">
        <v>3149.5081699346415</v>
      </c>
      <c r="DG33" s="104">
        <v>3268.0526315789471</v>
      </c>
      <c r="DH33" s="104">
        <v>4077.0395596835247</v>
      </c>
      <c r="DI33" s="104">
        <v>5044.04347826087</v>
      </c>
      <c r="DJ33" s="104">
        <v>4868.5882352941208</v>
      </c>
      <c r="DK33" s="104">
        <v>4997.6875</v>
      </c>
      <c r="DL33" s="104">
        <v>4931.7666666666701</v>
      </c>
      <c r="DM33" s="104">
        <v>4774.75</v>
      </c>
      <c r="DN33" s="104">
        <v>4472.1568627450906</v>
      </c>
      <c r="DO33" s="104">
        <v>3697.6929824561394</v>
      </c>
      <c r="DP33" s="104">
        <v>3289.4044117647045</v>
      </c>
      <c r="DR33" s="4">
        <f t="shared" si="53"/>
        <v>397.90668077999999</v>
      </c>
      <c r="DS33" s="39">
        <v>266.81241186</v>
      </c>
      <c r="DT33" s="39">
        <v>215.00721540000004</v>
      </c>
      <c r="DU33" s="39">
        <v>168.85222497000001</v>
      </c>
      <c r="DV33" s="39">
        <v>124.50934612</v>
      </c>
      <c r="DW33" s="39">
        <v>93.322227400000003</v>
      </c>
      <c r="DX33" s="39">
        <v>92.937257549999998</v>
      </c>
      <c r="DY33" s="39">
        <v>105.77333006975999</v>
      </c>
      <c r="DZ33" s="39">
        <v>139.21422959999992</v>
      </c>
      <c r="EA33" s="39">
        <v>127.37574171000001</v>
      </c>
      <c r="EB33" s="39">
        <v>103.22740191999999</v>
      </c>
      <c r="EC33" s="39">
        <v>83.054358835769989</v>
      </c>
      <c r="ED33" s="39">
        <v>86.362117115640018</v>
      </c>
      <c r="EE33" s="39">
        <v>71.532383115080009</v>
      </c>
      <c r="EF33" s="39">
        <v>57.320234920800004</v>
      </c>
      <c r="EG33" s="39">
        <v>50.081437248</v>
      </c>
      <c r="EH33" s="39">
        <v>59.113408756049978</v>
      </c>
      <c r="EI33" s="39">
        <v>74.996671878229989</v>
      </c>
      <c r="EJ33" s="39">
        <v>101.25538294754999</v>
      </c>
      <c r="EK33" s="39">
        <v>80.137872072050001</v>
      </c>
      <c r="EL33" s="39">
        <v>92.802408442200019</v>
      </c>
      <c r="EM33" s="39">
        <v>85.064745420599991</v>
      </c>
      <c r="EN33" s="39">
        <v>68.011234329399983</v>
      </c>
      <c r="EP33" s="111">
        <v>45837</v>
      </c>
      <c r="EQ33" s="114">
        <f t="shared" si="82"/>
        <v>0.50684931506849318</v>
      </c>
      <c r="ER33" s="114"/>
      <c r="ES33" s="4">
        <f t="shared" si="54"/>
        <v>3827.7719999999999</v>
      </c>
      <c r="ET33" s="4">
        <f t="shared" si="55"/>
        <v>5358.2169999999996</v>
      </c>
      <c r="EU33" s="4"/>
      <c r="EV33" s="4">
        <f t="shared" si="2"/>
        <v>6038.5238095238101</v>
      </c>
      <c r="EW33" s="4">
        <f t="shared" si="3"/>
        <v>6679.6</v>
      </c>
      <c r="EX33" s="4">
        <f t="shared" si="4"/>
        <v>7099.7826086956502</v>
      </c>
      <c r="EY33" s="4"/>
      <c r="EZ33" s="4">
        <f t="shared" si="5"/>
        <v>6906.3333333333303</v>
      </c>
      <c r="FA33" s="4">
        <f t="shared" si="6"/>
        <v>8747.2916666666697</v>
      </c>
      <c r="FB33" s="4">
        <f t="shared" si="7"/>
        <v>9841.3043478260897</v>
      </c>
      <c r="FC33" s="4"/>
      <c r="FD33" s="4">
        <f t="shared" si="56"/>
        <v>7531.9090909090901</v>
      </c>
      <c r="FE33" s="4">
        <f t="shared" si="57"/>
        <v>9866.9230769230799</v>
      </c>
      <c r="FF33" s="4">
        <f t="shared" si="58"/>
        <v>11952.285714285699</v>
      </c>
      <c r="FH33" s="16">
        <f t="shared" si="59"/>
        <v>4603.4769999999999</v>
      </c>
      <c r="FI33" s="16">
        <f t="shared" si="8"/>
        <v>6240.9283359142337</v>
      </c>
      <c r="FJ33" s="16"/>
      <c r="FK33" s="16">
        <f t="shared" si="60"/>
        <v>6478.3724722765801</v>
      </c>
      <c r="FL33" s="16">
        <f t="shared" si="61"/>
        <v>7727.6081050228331</v>
      </c>
      <c r="FM33" s="16">
        <f t="shared" si="62"/>
        <v>8489.3210244192978</v>
      </c>
      <c r="FN33" s="16"/>
      <c r="FO33" s="16">
        <f t="shared" si="63"/>
        <v>7223.4059775840578</v>
      </c>
      <c r="FP33" s="16">
        <f t="shared" si="64"/>
        <v>9314.7760800843025</v>
      </c>
      <c r="FQ33" s="16">
        <f t="shared" si="65"/>
        <v>10911.253807538495</v>
      </c>
      <c r="FS33" s="4">
        <f t="shared" si="10"/>
        <v>3997.82</v>
      </c>
      <c r="FT33" s="4">
        <f t="shared" si="11"/>
        <v>5330.2290000000003</v>
      </c>
      <c r="FU33" s="4"/>
      <c r="FV33" s="4">
        <f t="shared" si="12"/>
        <v>6106.9259259259297</v>
      </c>
      <c r="FW33" s="4">
        <f t="shared" si="13"/>
        <v>6716.0322580645197</v>
      </c>
      <c r="FX33" s="4">
        <f t="shared" si="14"/>
        <v>7143.375</v>
      </c>
      <c r="FY33" s="4"/>
      <c r="FZ33" s="4">
        <f t="shared" si="15"/>
        <v>7098.9130434782601</v>
      </c>
      <c r="GA33" s="4">
        <f t="shared" si="16"/>
        <v>8776.5666666666693</v>
      </c>
      <c r="GB33" s="4">
        <f t="shared" si="17"/>
        <v>9905.34375</v>
      </c>
      <c r="GC33" s="4"/>
      <c r="GD33" s="4">
        <f t="shared" si="18"/>
        <v>7736.1333333333305</v>
      </c>
      <c r="GE33" s="4">
        <f t="shared" si="19"/>
        <v>9811</v>
      </c>
      <c r="GF33" s="4">
        <f t="shared" si="20"/>
        <v>11627.380952381001</v>
      </c>
      <c r="GH33" s="16">
        <f t="shared" si="66"/>
        <v>4673.1505890410963</v>
      </c>
      <c r="GI33" s="16">
        <f t="shared" si="21"/>
        <v>6249.2208082191783</v>
      </c>
      <c r="GJ33" s="16"/>
      <c r="GK33" s="16">
        <f t="shared" si="67"/>
        <v>6609.7139170140972</v>
      </c>
      <c r="GL33" s="16">
        <f t="shared" si="68"/>
        <v>7760.4127117395819</v>
      </c>
      <c r="GM33" s="16">
        <f t="shared" si="69"/>
        <v>8543.2769691780813</v>
      </c>
      <c r="GN33" s="16"/>
      <c r="GO33" s="16">
        <f t="shared" si="22"/>
        <v>7421.8877109390487</v>
      </c>
      <c r="GP33" s="16">
        <f t="shared" si="23"/>
        <v>9300.8684931506868</v>
      </c>
      <c r="GQ33" s="16">
        <f t="shared" si="70"/>
        <v>10778.157126549275</v>
      </c>
    </row>
    <row r="34" spans="2:199" ht="14.45" customHeight="1" x14ac:dyDescent="0.25">
      <c r="B34" s="28" t="s">
        <v>57</v>
      </c>
      <c r="C34" s="28" t="s">
        <v>948</v>
      </c>
      <c r="D34" s="23" t="str">
        <f>IFERROR(IF(MATCH($B34,Compounders!$A:$A,0),"yes"),"")</f>
        <v/>
      </c>
      <c r="F34" s="66"/>
      <c r="G34" s="66"/>
      <c r="H34" s="66"/>
      <c r="I34" s="66"/>
      <c r="J34" s="121" t="str">
        <f t="shared" si="24"/>
        <v>yes</v>
      </c>
      <c r="K34" s="70">
        <f t="shared" si="71"/>
        <v>5</v>
      </c>
      <c r="L34" s="70">
        <f t="shared" si="72"/>
        <v>8</v>
      </c>
      <c r="M34" s="70">
        <f t="shared" si="73"/>
        <v>0</v>
      </c>
      <c r="N34" s="70">
        <f t="shared" si="74"/>
        <v>0</v>
      </c>
      <c r="O34" s="66"/>
      <c r="P34" s="83"/>
      <c r="Q34" s="70">
        <f t="shared" si="25"/>
        <v>4</v>
      </c>
      <c r="R34" s="70">
        <f t="shared" si="26"/>
        <v>1</v>
      </c>
      <c r="S34" s="70">
        <f t="shared" si="27"/>
        <v>1</v>
      </c>
      <c r="T34" s="70">
        <f t="shared" si="28"/>
        <v>0</v>
      </c>
      <c r="U34" s="70">
        <f t="shared" si="29"/>
        <v>1</v>
      </c>
      <c r="V34" s="70">
        <f t="shared" si="30"/>
        <v>0</v>
      </c>
      <c r="W34" s="70">
        <f t="shared" si="31"/>
        <v>1</v>
      </c>
      <c r="X34" s="70">
        <f t="shared" si="32"/>
        <v>0</v>
      </c>
      <c r="Y34" s="70">
        <f t="shared" si="33"/>
        <v>0</v>
      </c>
      <c r="AA34" s="39">
        <v>403.82971456567998</v>
      </c>
      <c r="AB34" s="39">
        <v>384.68812937373002</v>
      </c>
      <c r="AC34" s="40">
        <v>384.66613298812001</v>
      </c>
      <c r="AE34" s="4">
        <f t="shared" si="34"/>
        <v>-19.163581577559967</v>
      </c>
      <c r="AF34" s="4">
        <f t="shared" si="35"/>
        <v>-2.1996385610009384E-2</v>
      </c>
      <c r="AH34" s="11">
        <f t="shared" si="36"/>
        <v>-4.7454609916881552E-2</v>
      </c>
      <c r="AI34" s="11">
        <f t="shared" si="37"/>
        <v>-5.7179787808392391E-5</v>
      </c>
      <c r="AK34" s="3">
        <v>4278</v>
      </c>
      <c r="AL34" s="7">
        <v>4226</v>
      </c>
      <c r="AM34" s="7"/>
      <c r="AN34" s="3">
        <v>18462.849999999999</v>
      </c>
      <c r="AO34" s="3">
        <v>18547</v>
      </c>
      <c r="AP34" s="7">
        <v>17128.523809523798</v>
      </c>
      <c r="AQ34" s="113"/>
      <c r="AR34" s="3">
        <v>21414.647058823502</v>
      </c>
      <c r="AS34" s="3">
        <v>23626.277777777803</v>
      </c>
      <c r="AT34" s="7">
        <v>22283.3</v>
      </c>
      <c r="AU34" s="7"/>
      <c r="AV34" s="3">
        <v>23820.071428571398</v>
      </c>
      <c r="AW34" s="3">
        <v>26593.588235294101</v>
      </c>
      <c r="AX34" s="7">
        <v>25101.2631578947</v>
      </c>
      <c r="AY34" s="113"/>
      <c r="AZ34" s="3">
        <v>18001</v>
      </c>
      <c r="BA34" s="7">
        <v>17784</v>
      </c>
      <c r="BB34" s="7"/>
      <c r="BC34" s="3">
        <v>25023.909090909099</v>
      </c>
      <c r="BD34" s="3">
        <v>25875.3</v>
      </c>
      <c r="BE34" s="7">
        <v>25230.0952380952</v>
      </c>
      <c r="BF34" s="113"/>
      <c r="BG34" s="3">
        <v>28125.9047619048</v>
      </c>
      <c r="BH34" s="3">
        <v>27928.5</v>
      </c>
      <c r="BI34" s="7">
        <v>28061.173913043498</v>
      </c>
      <c r="BJ34" s="113"/>
      <c r="BK34" s="3">
        <v>31495.125</v>
      </c>
      <c r="BL34" s="3">
        <v>31312.285714285703</v>
      </c>
      <c r="BM34" s="7">
        <v>30918</v>
      </c>
      <c r="BO34" s="2">
        <f t="shared" si="83"/>
        <v>18001</v>
      </c>
      <c r="BP34" s="2">
        <f t="shared" si="84"/>
        <v>17784</v>
      </c>
      <c r="BQ34" s="2"/>
      <c r="BR34" s="2">
        <f t="shared" si="85"/>
        <v>25023.909090909099</v>
      </c>
      <c r="BS34" s="2">
        <f t="shared" si="86"/>
        <v>25875.3</v>
      </c>
      <c r="BT34" s="2">
        <f t="shared" si="87"/>
        <v>25230.0952380952</v>
      </c>
      <c r="BU34" s="2"/>
      <c r="BV34" s="2">
        <f t="shared" si="88"/>
        <v>28125.9047619048</v>
      </c>
      <c r="BW34" s="2">
        <f t="shared" si="89"/>
        <v>27928.5</v>
      </c>
      <c r="BX34" s="2">
        <f t="shared" si="90"/>
        <v>28061.173913043498</v>
      </c>
      <c r="BZ34" s="16">
        <f t="shared" si="75"/>
        <v>-217</v>
      </c>
      <c r="CA34" s="16">
        <f t="shared" si="76"/>
        <v>7446.0952380952003</v>
      </c>
      <c r="CB34" s="16">
        <f t="shared" si="77"/>
        <v>2831.0786749482977</v>
      </c>
      <c r="CD34" s="5">
        <f t="shared" si="46"/>
        <v>-1.2054885839675622E-2</v>
      </c>
      <c r="CE34" s="5">
        <f t="shared" si="1"/>
        <v>0.41869631343315339</v>
      </c>
      <c r="CF34" s="5">
        <f t="shared" si="47"/>
        <v>0.11221038399702987</v>
      </c>
      <c r="CH34" s="11">
        <f t="shared" si="78"/>
        <v>3.4023097909998468E-2</v>
      </c>
      <c r="CI34" s="11">
        <f t="shared" si="79"/>
        <v>8.239565866270171E-3</v>
      </c>
      <c r="CK34" s="11">
        <f t="shared" si="80"/>
        <v>-7.0186101949749613E-3</v>
      </c>
      <c r="CL34" s="11">
        <f t="shared" si="81"/>
        <v>-2.3014672562277072E-3</v>
      </c>
      <c r="CN34" s="16">
        <f t="shared" si="49"/>
        <v>851.3909090909001</v>
      </c>
      <c r="CO34" s="16">
        <f t="shared" si="50"/>
        <v>206.18614718610115</v>
      </c>
      <c r="CP34" s="11"/>
      <c r="CQ34" s="16">
        <f t="shared" si="51"/>
        <v>-197.40476190479967</v>
      </c>
      <c r="CR34" s="16">
        <f t="shared" si="52"/>
        <v>-64.730848861301638</v>
      </c>
      <c r="CT34" s="106">
        <v>26366.033333333329</v>
      </c>
      <c r="CU34" s="104">
        <v>25875.3</v>
      </c>
      <c r="CV34" s="104">
        <v>23740.936752136749</v>
      </c>
      <c r="CW34" s="104">
        <v>23441.519480519477</v>
      </c>
      <c r="CX34" s="104">
        <v>22652.113157894739</v>
      </c>
      <c r="CY34" s="104">
        <v>21875</v>
      </c>
      <c r="CZ34" s="104">
        <v>20974.142857142848</v>
      </c>
      <c r="DA34" s="104">
        <v>20792.878431372552</v>
      </c>
      <c r="DB34" s="104">
        <v>20680.25</v>
      </c>
      <c r="DC34" s="104">
        <v>19845.133333333302</v>
      </c>
      <c r="DD34" s="104">
        <v>19690.017857142848</v>
      </c>
      <c r="DE34" s="104">
        <v>19336.279761904763</v>
      </c>
      <c r="DF34" s="104">
        <v>19532.661764705892</v>
      </c>
      <c r="DG34" s="104">
        <v>19605.384615384603</v>
      </c>
      <c r="DH34" s="104">
        <v>22414.85</v>
      </c>
      <c r="DI34" s="104">
        <v>23544.708333333328</v>
      </c>
      <c r="DJ34" s="104">
        <v>24794.25</v>
      </c>
      <c r="DK34" s="104">
        <v>25302.809523809501</v>
      </c>
      <c r="DL34" s="104">
        <v>23969.660714285721</v>
      </c>
      <c r="DM34" s="104">
        <v>23286.079254079257</v>
      </c>
      <c r="DN34" s="104">
        <v>23046.064102564102</v>
      </c>
      <c r="DO34" s="104">
        <v>22154.5333333333</v>
      </c>
      <c r="DP34" s="104">
        <v>21097.599999999999</v>
      </c>
      <c r="DR34" s="4">
        <f t="shared" si="53"/>
        <v>384.66613298812001</v>
      </c>
      <c r="DS34" s="39">
        <v>384.68812937373002</v>
      </c>
      <c r="DT34" s="39">
        <v>403.82971456567998</v>
      </c>
      <c r="DU34" s="39">
        <v>409.02889789961995</v>
      </c>
      <c r="DV34" s="39">
        <v>327.87972987174004</v>
      </c>
      <c r="DW34" s="39">
        <v>370.63632880656002</v>
      </c>
      <c r="DX34" s="39">
        <v>314.02083539710003</v>
      </c>
      <c r="DY34" s="39">
        <v>348.81756276259995</v>
      </c>
      <c r="DZ34" s="39">
        <v>302.88164179711998</v>
      </c>
      <c r="EA34" s="39">
        <v>322.43481560430001</v>
      </c>
      <c r="EB34" s="39">
        <v>273.60533413237005</v>
      </c>
      <c r="EC34" s="39">
        <v>263.09785812079997</v>
      </c>
      <c r="ED34" s="39">
        <v>237.70274858639999</v>
      </c>
      <c r="EE34" s="39">
        <v>281.98927337827001</v>
      </c>
      <c r="EF34" s="39">
        <v>285.80413489788003</v>
      </c>
      <c r="EG34" s="39">
        <v>237.29623059395001</v>
      </c>
      <c r="EH34" s="39">
        <v>270.65058031228</v>
      </c>
      <c r="EI34" s="39">
        <v>286.33244902964003</v>
      </c>
      <c r="EJ34" s="39">
        <v>239.37101496099999</v>
      </c>
      <c r="EK34" s="39">
        <v>190.62522463683999</v>
      </c>
      <c r="EL34" s="39">
        <v>198.94728392704002</v>
      </c>
      <c r="EM34" s="39">
        <v>191.10371649180001</v>
      </c>
      <c r="EN34" s="39">
        <v>189.17053084945002</v>
      </c>
      <c r="EP34" s="111">
        <v>46022</v>
      </c>
      <c r="EQ34" s="114">
        <f t="shared" si="82"/>
        <v>0</v>
      </c>
      <c r="ER34" s="114"/>
      <c r="ES34" s="4">
        <f t="shared" si="54"/>
        <v>4278</v>
      </c>
      <c r="ET34" s="4">
        <f t="shared" si="55"/>
        <v>4226</v>
      </c>
      <c r="EU34" s="4"/>
      <c r="EV34" s="4">
        <f t="shared" si="2"/>
        <v>18462.849999999999</v>
      </c>
      <c r="EW34" s="4">
        <f t="shared" si="3"/>
        <v>18547</v>
      </c>
      <c r="EX34" s="4">
        <f t="shared" si="4"/>
        <v>17128.523809523798</v>
      </c>
      <c r="EY34" s="4"/>
      <c r="EZ34" s="4">
        <f t="shared" si="5"/>
        <v>21414.647058823502</v>
      </c>
      <c r="FA34" s="4">
        <f t="shared" si="6"/>
        <v>23626.277777777803</v>
      </c>
      <c r="FB34" s="4">
        <f t="shared" si="7"/>
        <v>22283.3</v>
      </c>
      <c r="FC34" s="4"/>
      <c r="FD34" s="4">
        <f t="shared" si="56"/>
        <v>23820.071428571398</v>
      </c>
      <c r="FE34" s="4">
        <f t="shared" si="57"/>
        <v>26593.588235294101</v>
      </c>
      <c r="FF34" s="4">
        <f t="shared" si="58"/>
        <v>25101.2631578947</v>
      </c>
      <c r="FH34" s="16">
        <f t="shared" si="59"/>
        <v>4278</v>
      </c>
      <c r="FI34" s="16">
        <f t="shared" si="8"/>
        <v>4226</v>
      </c>
      <c r="FJ34" s="16"/>
      <c r="FK34" s="16">
        <f t="shared" si="60"/>
        <v>18462.849999999999</v>
      </c>
      <c r="FL34" s="16">
        <f t="shared" si="61"/>
        <v>18547</v>
      </c>
      <c r="FM34" s="16">
        <f t="shared" si="62"/>
        <v>17128.523809523798</v>
      </c>
      <c r="FN34" s="16"/>
      <c r="FO34" s="16">
        <f t="shared" si="63"/>
        <v>21414.647058823502</v>
      </c>
      <c r="FP34" s="16">
        <f t="shared" si="64"/>
        <v>23626.277777777803</v>
      </c>
      <c r="FQ34" s="16">
        <f t="shared" si="65"/>
        <v>22283.3</v>
      </c>
      <c r="FS34" s="4">
        <f t="shared" si="10"/>
        <v>18001</v>
      </c>
      <c r="FT34" s="4">
        <f t="shared" si="11"/>
        <v>17784</v>
      </c>
      <c r="FU34" s="4"/>
      <c r="FV34" s="4">
        <f t="shared" si="12"/>
        <v>25023.909090909099</v>
      </c>
      <c r="FW34" s="4">
        <f t="shared" si="13"/>
        <v>25875.3</v>
      </c>
      <c r="FX34" s="4">
        <f t="shared" si="14"/>
        <v>25230.0952380952</v>
      </c>
      <c r="FY34" s="4"/>
      <c r="FZ34" s="4">
        <f t="shared" si="15"/>
        <v>28125.9047619048</v>
      </c>
      <c r="GA34" s="4">
        <f t="shared" si="16"/>
        <v>27928.5</v>
      </c>
      <c r="GB34" s="4">
        <f t="shared" si="17"/>
        <v>28061.173913043498</v>
      </c>
      <c r="GC34" s="4"/>
      <c r="GD34" s="4">
        <f t="shared" si="18"/>
        <v>31495.125</v>
      </c>
      <c r="GE34" s="4">
        <f t="shared" si="19"/>
        <v>31312.285714285703</v>
      </c>
      <c r="GF34" s="4">
        <f t="shared" si="20"/>
        <v>30918</v>
      </c>
      <c r="GH34" s="16">
        <f t="shared" si="66"/>
        <v>18001</v>
      </c>
      <c r="GI34" s="16">
        <f t="shared" si="21"/>
        <v>17784</v>
      </c>
      <c r="GJ34" s="16"/>
      <c r="GK34" s="16">
        <f t="shared" si="67"/>
        <v>25023.909090909099</v>
      </c>
      <c r="GL34" s="16">
        <f t="shared" si="68"/>
        <v>25875.3</v>
      </c>
      <c r="GM34" s="16">
        <f t="shared" si="69"/>
        <v>25230.0952380952</v>
      </c>
      <c r="GN34" s="16"/>
      <c r="GO34" s="16">
        <f t="shared" si="22"/>
        <v>28125.9047619048</v>
      </c>
      <c r="GP34" s="16">
        <f t="shared" si="23"/>
        <v>27928.5</v>
      </c>
      <c r="GQ34" s="16">
        <f t="shared" si="70"/>
        <v>28061.173913043498</v>
      </c>
    </row>
    <row r="35" spans="2:199" ht="14.45" customHeight="1" x14ac:dyDescent="0.25">
      <c r="B35" s="28" t="s">
        <v>16</v>
      </c>
      <c r="C35" s="28" t="s">
        <v>577</v>
      </c>
      <c r="D35" s="23" t="str">
        <f>IFERROR(IF(MATCH($B35,Compounders!$A:$A,0),"yes"),"")</f>
        <v/>
      </c>
      <c r="F35" s="66"/>
      <c r="G35" s="66"/>
      <c r="H35" s="66"/>
      <c r="I35" s="66"/>
      <c r="J35" s="121" t="str">
        <f t="shared" si="24"/>
        <v>yes</v>
      </c>
      <c r="K35" s="70">
        <f t="shared" si="71"/>
        <v>5</v>
      </c>
      <c r="L35" s="70">
        <f t="shared" si="72"/>
        <v>8</v>
      </c>
      <c r="M35" s="70">
        <f t="shared" si="73"/>
        <v>0</v>
      </c>
      <c r="N35" s="70">
        <f t="shared" si="74"/>
        <v>0</v>
      </c>
      <c r="O35" s="66"/>
      <c r="P35" s="83"/>
      <c r="Q35" s="70">
        <f t="shared" si="25"/>
        <v>4</v>
      </c>
      <c r="R35" s="70">
        <f t="shared" si="26"/>
        <v>1</v>
      </c>
      <c r="S35" s="70">
        <f t="shared" si="27"/>
        <v>1</v>
      </c>
      <c r="T35" s="70">
        <f t="shared" si="28"/>
        <v>0</v>
      </c>
      <c r="U35" s="70">
        <f t="shared" si="29"/>
        <v>1</v>
      </c>
      <c r="V35" s="70">
        <f t="shared" si="30"/>
        <v>0</v>
      </c>
      <c r="W35" s="70">
        <f t="shared" si="31"/>
        <v>1</v>
      </c>
      <c r="X35" s="70">
        <f t="shared" si="32"/>
        <v>0</v>
      </c>
      <c r="Y35" s="70">
        <f t="shared" si="33"/>
        <v>0</v>
      </c>
      <c r="AA35" s="39">
        <v>428.43585495040003</v>
      </c>
      <c r="AB35" s="39">
        <v>405.96089072250004</v>
      </c>
      <c r="AC35" s="40">
        <v>362.21288937856002</v>
      </c>
      <c r="AE35" s="4">
        <f t="shared" si="34"/>
        <v>-66.222965571840007</v>
      </c>
      <c r="AF35" s="4">
        <f t="shared" si="35"/>
        <v>-43.748001343940018</v>
      </c>
      <c r="AH35" s="11">
        <f t="shared" si="36"/>
        <v>-0.15456914916588071</v>
      </c>
      <c r="AI35" s="11">
        <f t="shared" si="37"/>
        <v>-0.10776407861870752</v>
      </c>
      <c r="AK35" s="3">
        <v>8711.6309999999994</v>
      </c>
      <c r="AL35" s="7">
        <v>10981.200999999999</v>
      </c>
      <c r="AM35" s="7"/>
      <c r="AN35" s="3">
        <v>13829.369565217399</v>
      </c>
      <c r="AO35" s="3">
        <v>13631.444444444402</v>
      </c>
      <c r="AP35" s="7">
        <v>15347.58</v>
      </c>
      <c r="AQ35" s="113"/>
      <c r="AR35" s="3">
        <v>16533.868421052601</v>
      </c>
      <c r="AS35" s="3">
        <v>16275.8</v>
      </c>
      <c r="AT35" s="7">
        <v>16183.9591836735</v>
      </c>
      <c r="AU35" s="7"/>
      <c r="AV35" s="3">
        <v>19247.181818181802</v>
      </c>
      <c r="AW35" s="3">
        <v>19176.621621621602</v>
      </c>
      <c r="AX35" s="7">
        <v>19078.5</v>
      </c>
      <c r="AY35" s="113"/>
      <c r="AZ35" s="3">
        <v>8984.2189999999991</v>
      </c>
      <c r="BA35" s="7">
        <v>11349.65</v>
      </c>
      <c r="BB35" s="7"/>
      <c r="BC35" s="3">
        <v>13786.714285714301</v>
      </c>
      <c r="BD35" s="3">
        <v>13536.875</v>
      </c>
      <c r="BE35" s="7">
        <v>15384.166666666701</v>
      </c>
      <c r="BF35" s="113"/>
      <c r="BG35" s="3">
        <v>16300.4</v>
      </c>
      <c r="BH35" s="3">
        <v>16609.125</v>
      </c>
      <c r="BI35" s="7">
        <v>16162.666666666701</v>
      </c>
      <c r="BJ35" s="113"/>
      <c r="BK35" s="3">
        <v>18509.5</v>
      </c>
      <c r="BL35" s="3">
        <v>19854.272727272702</v>
      </c>
      <c r="BM35" s="7">
        <v>19105</v>
      </c>
      <c r="BO35" s="2">
        <f t="shared" si="83"/>
        <v>8984.2189999999991</v>
      </c>
      <c r="BP35" s="2">
        <f t="shared" si="84"/>
        <v>11349.65</v>
      </c>
      <c r="BQ35" s="2"/>
      <c r="BR35" s="2">
        <f t="shared" si="85"/>
        <v>13786.714285714301</v>
      </c>
      <c r="BS35" s="2">
        <f t="shared" si="86"/>
        <v>13536.875</v>
      </c>
      <c r="BT35" s="2">
        <f t="shared" si="87"/>
        <v>15384.166666666701</v>
      </c>
      <c r="BU35" s="2"/>
      <c r="BV35" s="2">
        <f t="shared" si="88"/>
        <v>16300.4</v>
      </c>
      <c r="BW35" s="2">
        <f t="shared" si="89"/>
        <v>16609.125</v>
      </c>
      <c r="BX35" s="2">
        <f t="shared" si="90"/>
        <v>16162.666666666701</v>
      </c>
      <c r="BZ35" s="16">
        <f t="shared" si="75"/>
        <v>2365.4310000000005</v>
      </c>
      <c r="CA35" s="16">
        <f t="shared" si="76"/>
        <v>4034.516666666701</v>
      </c>
      <c r="CB35" s="16">
        <f t="shared" si="77"/>
        <v>778.5</v>
      </c>
      <c r="CD35" s="5">
        <f t="shared" si="46"/>
        <v>0.26328732636637642</v>
      </c>
      <c r="CE35" s="5">
        <f t="shared" si="1"/>
        <v>0.35547498527855059</v>
      </c>
      <c r="CF35" s="5">
        <f t="shared" si="47"/>
        <v>5.0603975949298441E-2</v>
      </c>
      <c r="CH35" s="11">
        <f t="shared" si="78"/>
        <v>-1.8121742464278223E-2</v>
      </c>
      <c r="CI35" s="11">
        <f t="shared" si="79"/>
        <v>0.11586896978112238</v>
      </c>
      <c r="CK35" s="11">
        <f t="shared" si="80"/>
        <v>1.8939719270692823E-2</v>
      </c>
      <c r="CL35" s="11">
        <f t="shared" si="81"/>
        <v>-8.4496903961436276E-3</v>
      </c>
      <c r="CN35" s="16">
        <f t="shared" si="49"/>
        <v>-249.83928571430079</v>
      </c>
      <c r="CO35" s="16">
        <f t="shared" si="50"/>
        <v>1597.4523809523998</v>
      </c>
      <c r="CP35" s="11"/>
      <c r="CQ35" s="16">
        <f t="shared" si="51"/>
        <v>308.72500000000036</v>
      </c>
      <c r="CR35" s="16">
        <f t="shared" si="52"/>
        <v>-137.73333333329902</v>
      </c>
      <c r="CT35" s="106">
        <v>14179.05952380953</v>
      </c>
      <c r="CU35" s="104">
        <v>13536.875</v>
      </c>
      <c r="CV35" s="104">
        <v>13409.027777777781</v>
      </c>
      <c r="CW35" s="104">
        <v>12571.08333333333</v>
      </c>
      <c r="CX35" s="104">
        <v>11786.722222222219</v>
      </c>
      <c r="CY35" s="104">
        <v>10695.347826087</v>
      </c>
      <c r="CZ35" s="104">
        <v>10025.16448479057</v>
      </c>
      <c r="DA35" s="104">
        <v>9108.3730158730104</v>
      </c>
      <c r="DB35" s="104">
        <v>8409.1842105263204</v>
      </c>
      <c r="DC35" s="104">
        <v>7543.7916666666697</v>
      </c>
      <c r="DD35" s="104">
        <v>6776.01111111111</v>
      </c>
      <c r="DE35" s="104">
        <v>6055.75158730159</v>
      </c>
      <c r="DF35" s="104">
        <v>5784.8235294117694</v>
      </c>
      <c r="DG35" s="104">
        <v>5206.6666666666697</v>
      </c>
      <c r="DH35" s="104">
        <v>4750.5824175824209</v>
      </c>
      <c r="DI35" s="104">
        <v>4626.6538461538476</v>
      </c>
      <c r="DJ35" s="104">
        <v>5155.174603174597</v>
      </c>
      <c r="DK35" s="104">
        <v>5396</v>
      </c>
      <c r="DL35" s="104">
        <v>5358.6666666666606</v>
      </c>
      <c r="DM35" s="104">
        <v>4853.6000000000004</v>
      </c>
      <c r="DN35" s="104">
        <v>4956.8</v>
      </c>
      <c r="DO35" s="104">
        <v>4874.25</v>
      </c>
      <c r="DP35" s="104">
        <v>4514.8333333333303</v>
      </c>
      <c r="DR35" s="4">
        <f t="shared" si="53"/>
        <v>362.21288937856002</v>
      </c>
      <c r="DS35" s="39">
        <v>405.96089072250004</v>
      </c>
      <c r="DT35" s="39">
        <v>428.43585495040003</v>
      </c>
      <c r="DU35" s="39">
        <v>509.45269474632005</v>
      </c>
      <c r="DV35" s="39">
        <v>569.89524943858009</v>
      </c>
      <c r="DW35" s="39">
        <v>398.89632846299992</v>
      </c>
      <c r="DX35" s="39">
        <v>381.00196617048005</v>
      </c>
      <c r="DY35" s="39">
        <v>304.39358648104991</v>
      </c>
      <c r="DZ35" s="39">
        <v>290.80657553567994</v>
      </c>
      <c r="EA35" s="39">
        <v>262.82787815072004</v>
      </c>
      <c r="EB35" s="39">
        <v>213.09747724272</v>
      </c>
      <c r="EC35" s="39">
        <v>167.33221317760004</v>
      </c>
      <c r="ED35" s="39">
        <v>195.81591618683998</v>
      </c>
      <c r="EE35" s="39">
        <v>153.85840417247999</v>
      </c>
      <c r="EF35" s="39">
        <v>131.22764327071999</v>
      </c>
      <c r="EG35" s="39">
        <v>104.70148434504002</v>
      </c>
      <c r="EH35" s="39">
        <v>77.690168149499996</v>
      </c>
      <c r="EI35" s="39">
        <v>166.30414025112992</v>
      </c>
      <c r="EJ35" s="39">
        <v>266.85211975336006</v>
      </c>
      <c r="EK35" s="39">
        <v>270.13397428192002</v>
      </c>
      <c r="EL35" s="39">
        <v>234.20975918256002</v>
      </c>
      <c r="EM35" s="39">
        <v>231.04074185326002</v>
      </c>
      <c r="EN35" s="39">
        <v>238.89181467583995</v>
      </c>
      <c r="EP35" s="111">
        <v>46022</v>
      </c>
      <c r="EQ35" s="114">
        <f t="shared" si="82"/>
        <v>0</v>
      </c>
      <c r="ER35" s="114"/>
      <c r="ES35" s="4">
        <f t="shared" si="54"/>
        <v>8711.6309999999994</v>
      </c>
      <c r="ET35" s="4">
        <f t="shared" si="55"/>
        <v>10981.200999999999</v>
      </c>
      <c r="EU35" s="4"/>
      <c r="EV35" s="4">
        <f t="shared" si="2"/>
        <v>13829.369565217399</v>
      </c>
      <c r="EW35" s="4">
        <f t="shared" si="3"/>
        <v>13631.444444444402</v>
      </c>
      <c r="EX35" s="4">
        <f t="shared" si="4"/>
        <v>15347.58</v>
      </c>
      <c r="EY35" s="4"/>
      <c r="EZ35" s="4">
        <f t="shared" si="5"/>
        <v>16533.868421052601</v>
      </c>
      <c r="FA35" s="4">
        <f t="shared" si="6"/>
        <v>16275.8</v>
      </c>
      <c r="FB35" s="4">
        <f t="shared" si="7"/>
        <v>16183.9591836735</v>
      </c>
      <c r="FC35" s="4"/>
      <c r="FD35" s="4">
        <f t="shared" si="56"/>
        <v>19247.181818181802</v>
      </c>
      <c r="FE35" s="4">
        <f t="shared" si="57"/>
        <v>19176.621621621602</v>
      </c>
      <c r="FF35" s="4">
        <f t="shared" si="58"/>
        <v>19078.5</v>
      </c>
      <c r="FH35" s="16">
        <f t="shared" si="59"/>
        <v>8711.6309999999994</v>
      </c>
      <c r="FI35" s="16">
        <f t="shared" si="8"/>
        <v>10981.200999999999</v>
      </c>
      <c r="FJ35" s="16"/>
      <c r="FK35" s="16">
        <f t="shared" si="60"/>
        <v>13829.369565217399</v>
      </c>
      <c r="FL35" s="16">
        <f t="shared" si="61"/>
        <v>13631.444444444402</v>
      </c>
      <c r="FM35" s="16">
        <f t="shared" si="62"/>
        <v>15347.58</v>
      </c>
      <c r="FN35" s="16"/>
      <c r="FO35" s="16">
        <f t="shared" si="63"/>
        <v>16533.868421052601</v>
      </c>
      <c r="FP35" s="16">
        <f t="shared" si="64"/>
        <v>16275.8</v>
      </c>
      <c r="FQ35" s="16">
        <f t="shared" si="65"/>
        <v>16183.9591836735</v>
      </c>
      <c r="FS35" s="4">
        <f t="shared" si="10"/>
        <v>8984.2189999999991</v>
      </c>
      <c r="FT35" s="4">
        <f t="shared" si="11"/>
        <v>11349.65</v>
      </c>
      <c r="FU35" s="4"/>
      <c r="FV35" s="4">
        <f t="shared" si="12"/>
        <v>13786.714285714301</v>
      </c>
      <c r="FW35" s="4">
        <f t="shared" si="13"/>
        <v>13536.875</v>
      </c>
      <c r="FX35" s="4">
        <f t="shared" si="14"/>
        <v>15384.166666666701</v>
      </c>
      <c r="FY35" s="4"/>
      <c r="FZ35" s="4">
        <f t="shared" si="15"/>
        <v>16300.4</v>
      </c>
      <c r="GA35" s="4">
        <f t="shared" si="16"/>
        <v>16609.125</v>
      </c>
      <c r="GB35" s="4">
        <f t="shared" si="17"/>
        <v>16162.666666666701</v>
      </c>
      <c r="GC35" s="4"/>
      <c r="GD35" s="4">
        <f t="shared" si="18"/>
        <v>18509.5</v>
      </c>
      <c r="GE35" s="4">
        <f t="shared" si="19"/>
        <v>19854.272727272702</v>
      </c>
      <c r="GF35" s="4">
        <f t="shared" si="20"/>
        <v>19105</v>
      </c>
      <c r="GH35" s="16">
        <f t="shared" si="66"/>
        <v>8984.2189999999991</v>
      </c>
      <c r="GI35" s="16">
        <f t="shared" si="21"/>
        <v>11349.65</v>
      </c>
      <c r="GJ35" s="16"/>
      <c r="GK35" s="16">
        <f t="shared" si="67"/>
        <v>13786.714285714301</v>
      </c>
      <c r="GL35" s="16">
        <f t="shared" si="68"/>
        <v>13536.875</v>
      </c>
      <c r="GM35" s="16">
        <f t="shared" si="69"/>
        <v>15384.166666666701</v>
      </c>
      <c r="GN35" s="16"/>
      <c r="GO35" s="16">
        <f t="shared" si="22"/>
        <v>16300.4</v>
      </c>
      <c r="GP35" s="16">
        <f t="shared" si="23"/>
        <v>16609.125</v>
      </c>
      <c r="GQ35" s="16">
        <f t="shared" si="70"/>
        <v>16162.666666666701</v>
      </c>
    </row>
    <row r="36" spans="2:199" ht="14.45" customHeight="1" x14ac:dyDescent="0.25">
      <c r="B36" s="28" t="s">
        <v>30</v>
      </c>
      <c r="C36" s="28" t="s">
        <v>578</v>
      </c>
      <c r="D36" s="23" t="str">
        <f>IFERROR(IF(MATCH($B36,Compounders!$A:$A,0),"yes"),"")</f>
        <v/>
      </c>
      <c r="F36" s="66"/>
      <c r="G36" s="66" t="s">
        <v>544</v>
      </c>
      <c r="H36" s="66"/>
      <c r="I36" s="66"/>
      <c r="J36" s="121" t="str">
        <f t="shared" si="24"/>
        <v/>
      </c>
      <c r="K36" s="70">
        <f t="shared" si="71"/>
        <v>5</v>
      </c>
      <c r="L36" s="70">
        <f t="shared" si="72"/>
        <v>9</v>
      </c>
      <c r="M36" s="70">
        <f t="shared" si="73"/>
        <v>0</v>
      </c>
      <c r="N36" s="70">
        <f t="shared" si="74"/>
        <v>0</v>
      </c>
      <c r="O36" s="66"/>
      <c r="P36" s="83" t="s">
        <v>500</v>
      </c>
      <c r="Q36" s="70">
        <f t="shared" si="25"/>
        <v>4</v>
      </c>
      <c r="R36" s="70">
        <f t="shared" si="26"/>
        <v>1</v>
      </c>
      <c r="S36" s="70">
        <f t="shared" si="27"/>
        <v>2</v>
      </c>
      <c r="T36" s="70">
        <f t="shared" si="28"/>
        <v>0</v>
      </c>
      <c r="U36" s="70">
        <f t="shared" si="29"/>
        <v>1</v>
      </c>
      <c r="V36" s="70">
        <f t="shared" si="30"/>
        <v>0</v>
      </c>
      <c r="W36" s="70">
        <f t="shared" si="31"/>
        <v>1</v>
      </c>
      <c r="X36" s="70">
        <f t="shared" si="32"/>
        <v>0</v>
      </c>
      <c r="Y36" s="70">
        <f t="shared" si="33"/>
        <v>0</v>
      </c>
      <c r="AA36" s="39">
        <v>203.77851562834002</v>
      </c>
      <c r="AB36" s="39">
        <v>271.24791644192999</v>
      </c>
      <c r="AC36" s="40">
        <v>357.32938106580002</v>
      </c>
      <c r="AE36" s="4">
        <f t="shared" si="34"/>
        <v>153.55086543746</v>
      </c>
      <c r="AF36" s="4">
        <f t="shared" si="35"/>
        <v>86.081464623870033</v>
      </c>
      <c r="AH36" s="11">
        <f t="shared" si="36"/>
        <v>0.75351842152738335</v>
      </c>
      <c r="AI36" s="11">
        <f t="shared" si="37"/>
        <v>0.31735345934831827</v>
      </c>
      <c r="AK36" s="3">
        <v>7177</v>
      </c>
      <c r="AL36" s="7">
        <v>6998</v>
      </c>
      <c r="AM36" s="7"/>
      <c r="AN36" s="3">
        <v>7444.6086956521704</v>
      </c>
      <c r="AO36" s="3">
        <v>8821.722222222219</v>
      </c>
      <c r="AP36" s="7">
        <v>10351.0869565217</v>
      </c>
      <c r="AQ36" s="113"/>
      <c r="AR36" s="3">
        <v>8880.5238095238092</v>
      </c>
      <c r="AS36" s="3">
        <v>11118.166666666701</v>
      </c>
      <c r="AT36" s="7">
        <v>13141.5454545455</v>
      </c>
      <c r="AU36" s="7"/>
      <c r="AV36" s="3">
        <v>9008</v>
      </c>
      <c r="AW36" s="3">
        <v>12035.9</v>
      </c>
      <c r="AX36" s="7">
        <v>15750.461538461501</v>
      </c>
      <c r="AY36" s="113"/>
      <c r="AZ36" s="3">
        <v>7210</v>
      </c>
      <c r="BA36" s="7">
        <v>7607</v>
      </c>
      <c r="BB36" s="7"/>
      <c r="BC36" s="3">
        <v>7467.1153846153902</v>
      </c>
      <c r="BD36" s="3">
        <v>8787.9583333333303</v>
      </c>
      <c r="BE36" s="7">
        <v>9752.2758620689692</v>
      </c>
      <c r="BF36" s="113"/>
      <c r="BG36" s="3">
        <v>8923.6363636363603</v>
      </c>
      <c r="BH36" s="3">
        <v>11073.4</v>
      </c>
      <c r="BI36" s="7">
        <v>13012.59375</v>
      </c>
      <c r="BJ36" s="113"/>
      <c r="BK36" s="3">
        <v>9187.1538461538512</v>
      </c>
      <c r="BL36" s="3">
        <v>12101.666666666701</v>
      </c>
      <c r="BM36" s="7">
        <v>15577.0588235294</v>
      </c>
      <c r="BO36" s="2">
        <f t="shared" si="83"/>
        <v>7281.7863013698625</v>
      </c>
      <c r="BP36" s="2">
        <f t="shared" si="84"/>
        <v>7994.9128956069917</v>
      </c>
      <c r="BQ36" s="2"/>
      <c r="BR36" s="2">
        <f t="shared" si="85"/>
        <v>7730.4863013698669</v>
      </c>
      <c r="BS36" s="2">
        <f t="shared" si="86"/>
        <v>9201.21627853881</v>
      </c>
      <c r="BT36" s="2">
        <f t="shared" si="87"/>
        <v>10341.8127952291</v>
      </c>
      <c r="BU36" s="2"/>
      <c r="BV36" s="2">
        <f t="shared" si="88"/>
        <v>8971.2861002011668</v>
      </c>
      <c r="BW36" s="2">
        <f t="shared" si="89"/>
        <v>11259.333150684939</v>
      </c>
      <c r="BX36" s="2">
        <f t="shared" si="90"/>
        <v>13476.305242747781</v>
      </c>
      <c r="BZ36" s="16">
        <f t="shared" si="75"/>
        <v>713.12659423712921</v>
      </c>
      <c r="CA36" s="16">
        <f t="shared" si="76"/>
        <v>2346.899899622108</v>
      </c>
      <c r="CB36" s="16">
        <f t="shared" si="77"/>
        <v>3134.4924475186817</v>
      </c>
      <c r="CD36" s="5">
        <f t="shared" si="46"/>
        <v>9.793291985278052E-2</v>
      </c>
      <c r="CE36" s="5">
        <f t="shared" si="1"/>
        <v>0.29354915185025621</v>
      </c>
      <c r="CF36" s="5">
        <f t="shared" si="47"/>
        <v>0.30308926583593654</v>
      </c>
      <c r="CH36" s="11">
        <f t="shared" si="78"/>
        <v>0.19025064139992387</v>
      </c>
      <c r="CI36" s="11">
        <f t="shared" si="79"/>
        <v>0.33779588916631265</v>
      </c>
      <c r="CK36" s="11">
        <f t="shared" si="80"/>
        <v>0.25504114180824833</v>
      </c>
      <c r="CL36" s="11">
        <f t="shared" si="81"/>
        <v>0.5021597898260759</v>
      </c>
      <c r="CN36" s="16">
        <f t="shared" si="49"/>
        <v>1470.7299771689432</v>
      </c>
      <c r="CO36" s="16">
        <f t="shared" si="50"/>
        <v>2611.3264938592329</v>
      </c>
      <c r="CP36" s="11"/>
      <c r="CQ36" s="16">
        <f t="shared" si="51"/>
        <v>2288.0470504837722</v>
      </c>
      <c r="CR36" s="16">
        <f t="shared" si="52"/>
        <v>4505.0191425466146</v>
      </c>
      <c r="CT36" s="106">
        <v>11670.125210727971</v>
      </c>
      <c r="CU36" s="104">
        <v>9482.4234782608692</v>
      </c>
      <c r="CV36" s="104">
        <v>7467.1153846153902</v>
      </c>
      <c r="CW36" s="104">
        <v>7182.8333333333403</v>
      </c>
      <c r="CX36" s="104">
        <v>7719.1285897435891</v>
      </c>
      <c r="CY36" s="104">
        <v>7609.62157809984</v>
      </c>
      <c r="CZ36" s="104">
        <v>7661.25</v>
      </c>
      <c r="DA36" s="104">
        <v>7723.7849999999999</v>
      </c>
      <c r="DB36" s="104">
        <v>7306.5695670995601</v>
      </c>
      <c r="DC36" s="104">
        <v>6967.4650856389999</v>
      </c>
      <c r="DD36" s="104">
        <v>6443.7826086956502</v>
      </c>
      <c r="DE36" s="104">
        <v>6397.2984189723302</v>
      </c>
      <c r="DF36" s="104">
        <v>5548.48606734226</v>
      </c>
      <c r="DG36" s="104">
        <v>5444.55</v>
      </c>
      <c r="DH36" s="104">
        <v>5738.3793103448297</v>
      </c>
      <c r="DI36" s="104">
        <v>6907.9707602339195</v>
      </c>
      <c r="DJ36" s="104">
        <v>7042.5964946952308</v>
      </c>
      <c r="DK36" s="104">
        <v>7690.2460907704099</v>
      </c>
      <c r="DL36" s="104">
        <v>7330.55</v>
      </c>
      <c r="DM36" s="104">
        <v>7258.1419895893505</v>
      </c>
      <c r="DN36" s="104">
        <v>6575.470588235291</v>
      </c>
      <c r="DO36" s="104">
        <v>5691.4058823529394</v>
      </c>
      <c r="DP36" s="104">
        <v>4594.8999999999996</v>
      </c>
      <c r="DR36" s="4">
        <f t="shared" si="53"/>
        <v>357.32938106580002</v>
      </c>
      <c r="DS36" s="39">
        <v>271.24791644192999</v>
      </c>
      <c r="DT36" s="39">
        <v>203.77851562834002</v>
      </c>
      <c r="DU36" s="39">
        <v>163.10457050398</v>
      </c>
      <c r="DV36" s="39">
        <v>146.91334858619001</v>
      </c>
      <c r="DW36" s="39">
        <v>117.90141600688</v>
      </c>
      <c r="DX36" s="39">
        <v>132.32953267793997</v>
      </c>
      <c r="DY36" s="39">
        <v>166.57084598040004</v>
      </c>
      <c r="DZ36" s="39">
        <v>195.39377965972002</v>
      </c>
      <c r="EA36" s="39">
        <v>171.35596172787999</v>
      </c>
      <c r="EB36" s="39">
        <v>134.69104570734999</v>
      </c>
      <c r="EC36" s="39">
        <v>115.81811180939999</v>
      </c>
      <c r="ED36" s="39">
        <v>121.3770913641</v>
      </c>
      <c r="EE36" s="39">
        <v>103.80589638840999</v>
      </c>
      <c r="EF36" s="39">
        <v>82.202326128359999</v>
      </c>
      <c r="EG36" s="39">
        <v>70.485147257609995</v>
      </c>
      <c r="EH36" s="39">
        <v>79.147803261460012</v>
      </c>
      <c r="EI36" s="39">
        <v>116.43141342020002</v>
      </c>
      <c r="EJ36" s="39">
        <v>139.81644470527999</v>
      </c>
      <c r="EK36" s="39">
        <v>116.23398580499999</v>
      </c>
      <c r="EL36" s="39">
        <v>130.15085965440002</v>
      </c>
      <c r="EM36" s="39">
        <v>122.59948715519999</v>
      </c>
      <c r="EN36" s="39">
        <v>78.907903510699995</v>
      </c>
      <c r="EP36" s="111">
        <v>45956</v>
      </c>
      <c r="EQ36" s="114">
        <f t="shared" si="82"/>
        <v>0.18082191780821918</v>
      </c>
      <c r="ER36" s="114"/>
      <c r="ES36" s="4">
        <f t="shared" si="54"/>
        <v>7177</v>
      </c>
      <c r="ET36" s="4">
        <f t="shared" si="55"/>
        <v>6998</v>
      </c>
      <c r="EU36" s="4"/>
      <c r="EV36" s="4">
        <f t="shared" si="2"/>
        <v>7444.6086956521704</v>
      </c>
      <c r="EW36" s="4">
        <f t="shared" si="3"/>
        <v>8821.722222222219</v>
      </c>
      <c r="EX36" s="4">
        <f t="shared" si="4"/>
        <v>10351.0869565217</v>
      </c>
      <c r="EY36" s="4"/>
      <c r="EZ36" s="4">
        <f t="shared" si="5"/>
        <v>8880.5238095238092</v>
      </c>
      <c r="FA36" s="4">
        <f t="shared" si="6"/>
        <v>11118.166666666701</v>
      </c>
      <c r="FB36" s="4">
        <f t="shared" si="7"/>
        <v>13141.5454545455</v>
      </c>
      <c r="FC36" s="4"/>
      <c r="FD36" s="4">
        <f t="shared" si="56"/>
        <v>9008</v>
      </c>
      <c r="FE36" s="4">
        <f t="shared" si="57"/>
        <v>12035.9</v>
      </c>
      <c r="FF36" s="4">
        <f t="shared" si="58"/>
        <v>15750.461538461501</v>
      </c>
      <c r="FH36" s="16">
        <f t="shared" si="59"/>
        <v>7144.6328767123287</v>
      </c>
      <c r="FI36" s="16">
        <f t="shared" si="8"/>
        <v>7604.3116140559778</v>
      </c>
      <c r="FJ36" s="16"/>
      <c r="FK36" s="16">
        <f t="shared" si="60"/>
        <v>7704.2536203522477</v>
      </c>
      <c r="FL36" s="16">
        <f t="shared" si="61"/>
        <v>9236.9697108067012</v>
      </c>
      <c r="FM36" s="16">
        <f t="shared" si="62"/>
        <v>10855.663013698606</v>
      </c>
      <c r="FN36" s="16"/>
      <c r="FO36" s="16">
        <f t="shared" si="63"/>
        <v>8903.574298760599</v>
      </c>
      <c r="FP36" s="16">
        <f t="shared" si="64"/>
        <v>11284.112968036558</v>
      </c>
      <c r="FQ36" s="16">
        <f t="shared" si="65"/>
        <v>13613.2946642399</v>
      </c>
      <c r="FS36" s="4">
        <f t="shared" si="10"/>
        <v>7210</v>
      </c>
      <c r="FT36" s="4">
        <f t="shared" si="11"/>
        <v>7607</v>
      </c>
      <c r="FU36" s="4"/>
      <c r="FV36" s="4">
        <f t="shared" si="12"/>
        <v>7467.1153846153902</v>
      </c>
      <c r="FW36" s="4">
        <f t="shared" si="13"/>
        <v>8787.9583333333303</v>
      </c>
      <c r="FX36" s="4">
        <f t="shared" si="14"/>
        <v>9752.2758620689692</v>
      </c>
      <c r="FY36" s="4"/>
      <c r="FZ36" s="4">
        <f t="shared" si="15"/>
        <v>8923.6363636363603</v>
      </c>
      <c r="GA36" s="4">
        <f t="shared" si="16"/>
        <v>11073.4</v>
      </c>
      <c r="GB36" s="4">
        <f t="shared" si="17"/>
        <v>13012.59375</v>
      </c>
      <c r="GC36" s="4"/>
      <c r="GD36" s="4">
        <f t="shared" si="18"/>
        <v>9187.1538461538512</v>
      </c>
      <c r="GE36" s="4">
        <f t="shared" si="19"/>
        <v>12101.666666666701</v>
      </c>
      <c r="GF36" s="4">
        <f t="shared" si="20"/>
        <v>15577.0588235294</v>
      </c>
      <c r="GH36" s="16">
        <f t="shared" si="66"/>
        <v>7281.7863013698625</v>
      </c>
      <c r="GI36" s="16">
        <f t="shared" si="21"/>
        <v>7994.9128956069917</v>
      </c>
      <c r="GJ36" s="16"/>
      <c r="GK36" s="16">
        <f t="shared" si="67"/>
        <v>7730.4863013698669</v>
      </c>
      <c r="GL36" s="16">
        <f t="shared" si="68"/>
        <v>9201.21627853881</v>
      </c>
      <c r="GM36" s="16">
        <f t="shared" si="69"/>
        <v>10341.8127952291</v>
      </c>
      <c r="GN36" s="16"/>
      <c r="GO36" s="16">
        <f t="shared" si="22"/>
        <v>8971.2861002011668</v>
      </c>
      <c r="GP36" s="16">
        <f t="shared" si="23"/>
        <v>11259.333150684939</v>
      </c>
      <c r="GQ36" s="16">
        <f t="shared" si="70"/>
        <v>13476.305242747781</v>
      </c>
    </row>
    <row r="37" spans="2:199" ht="14.45" customHeight="1" x14ac:dyDescent="0.25">
      <c r="B37" s="28" t="s">
        <v>21</v>
      </c>
      <c r="C37" s="28" t="s">
        <v>949</v>
      </c>
      <c r="D37" s="23" t="str">
        <f>IFERROR(IF(MATCH($B37,Compounders!$A:$A,0),"yes"),"")</f>
        <v>yes</v>
      </c>
      <c r="F37" s="66"/>
      <c r="G37" s="66"/>
      <c r="H37" s="66"/>
      <c r="I37" s="66"/>
      <c r="J37" s="121" t="str">
        <f t="shared" si="24"/>
        <v>yes</v>
      </c>
      <c r="K37" s="70">
        <f t="shared" si="71"/>
        <v>5</v>
      </c>
      <c r="L37" s="70">
        <f t="shared" si="72"/>
        <v>9</v>
      </c>
      <c r="M37" s="70">
        <f t="shared" si="73"/>
        <v>0</v>
      </c>
      <c r="N37" s="70">
        <f t="shared" si="74"/>
        <v>0</v>
      </c>
      <c r="O37" s="66"/>
      <c r="P37" s="83"/>
      <c r="Q37" s="70">
        <f t="shared" si="25"/>
        <v>4</v>
      </c>
      <c r="R37" s="70">
        <f t="shared" si="26"/>
        <v>1</v>
      </c>
      <c r="S37" s="70">
        <f t="shared" si="27"/>
        <v>2</v>
      </c>
      <c r="T37" s="70">
        <f t="shared" si="28"/>
        <v>0</v>
      </c>
      <c r="U37" s="70">
        <f t="shared" si="29"/>
        <v>1</v>
      </c>
      <c r="V37" s="70">
        <f t="shared" si="30"/>
        <v>0</v>
      </c>
      <c r="W37" s="70">
        <f t="shared" si="31"/>
        <v>1</v>
      </c>
      <c r="X37" s="70">
        <f t="shared" si="32"/>
        <v>0</v>
      </c>
      <c r="Y37" s="70">
        <f t="shared" si="33"/>
        <v>0</v>
      </c>
      <c r="AA37" s="39">
        <v>299.02638684819999</v>
      </c>
      <c r="AB37" s="39">
        <v>245.60800527500999</v>
      </c>
      <c r="AC37" s="40">
        <v>345.37639828523999</v>
      </c>
      <c r="AE37" s="4">
        <f t="shared" si="34"/>
        <v>46.350011437039996</v>
      </c>
      <c r="AF37" s="4">
        <f t="shared" si="35"/>
        <v>99.76839301023</v>
      </c>
      <c r="AH37" s="11">
        <f t="shared" si="36"/>
        <v>0.1550030815861394</v>
      </c>
      <c r="AI37" s="11">
        <f t="shared" si="37"/>
        <v>0.40620985825978373</v>
      </c>
      <c r="AK37" s="3">
        <v>14405</v>
      </c>
      <c r="AL37" s="7">
        <v>12056</v>
      </c>
      <c r="AM37" s="7"/>
      <c r="AN37" s="3">
        <v>14866.7</v>
      </c>
      <c r="AO37" s="3">
        <v>15346.809523809499</v>
      </c>
      <c r="AP37" s="7">
        <v>15574.8</v>
      </c>
      <c r="AQ37" s="113"/>
      <c r="AR37" s="3">
        <v>16602.631578947399</v>
      </c>
      <c r="AS37" s="3">
        <v>17102.900000000001</v>
      </c>
      <c r="AT37" s="7">
        <v>17166.150000000001</v>
      </c>
      <c r="AU37" s="7"/>
      <c r="AV37" s="3">
        <v>20835.75</v>
      </c>
      <c r="AW37" s="3">
        <v>19854.428571428602</v>
      </c>
      <c r="AX37" s="7">
        <v>20642.785714285703</v>
      </c>
      <c r="AY37" s="113"/>
      <c r="AZ37" s="3">
        <v>25699</v>
      </c>
      <c r="BA37" s="7">
        <v>14897</v>
      </c>
      <c r="BB37" s="7"/>
      <c r="BC37" s="3">
        <v>16011.652173913</v>
      </c>
      <c r="BD37" s="3">
        <v>16291.142857142901</v>
      </c>
      <c r="BE37" s="7">
        <v>16605.458333333299</v>
      </c>
      <c r="BF37" s="113"/>
      <c r="BG37" s="3">
        <v>18702.454545454497</v>
      </c>
      <c r="BH37" s="3">
        <v>17989.454545454497</v>
      </c>
      <c r="BI37" s="7">
        <v>18843.791666666697</v>
      </c>
      <c r="BJ37" s="113"/>
      <c r="BK37" s="3">
        <v>22256.2</v>
      </c>
      <c r="BL37" s="3">
        <v>21178</v>
      </c>
      <c r="BM37" s="7">
        <v>21985.166666666697</v>
      </c>
      <c r="BO37" s="2">
        <f t="shared" si="83"/>
        <v>25699</v>
      </c>
      <c r="BP37" s="2">
        <f t="shared" si="84"/>
        <v>14897</v>
      </c>
      <c r="BQ37" s="2"/>
      <c r="BR37" s="2">
        <f t="shared" si="85"/>
        <v>16011.652173913</v>
      </c>
      <c r="BS37" s="2">
        <f t="shared" si="86"/>
        <v>16291.142857142901</v>
      </c>
      <c r="BT37" s="2">
        <f t="shared" si="87"/>
        <v>16605.458333333299</v>
      </c>
      <c r="BU37" s="2"/>
      <c r="BV37" s="2">
        <f t="shared" si="88"/>
        <v>18702.454545454497</v>
      </c>
      <c r="BW37" s="2">
        <f t="shared" si="89"/>
        <v>17989.454545454497</v>
      </c>
      <c r="BX37" s="2">
        <f t="shared" si="90"/>
        <v>18843.791666666697</v>
      </c>
      <c r="BZ37" s="16">
        <f t="shared" si="75"/>
        <v>-10802</v>
      </c>
      <c r="CA37" s="16">
        <f t="shared" si="76"/>
        <v>1708.4583333332994</v>
      </c>
      <c r="CB37" s="16">
        <f t="shared" si="77"/>
        <v>2238.3333333333976</v>
      </c>
      <c r="CD37" s="5">
        <f t="shared" si="46"/>
        <v>-0.42032763920775129</v>
      </c>
      <c r="CE37" s="5">
        <f t="shared" si="1"/>
        <v>0.11468472399364305</v>
      </c>
      <c r="CF37" s="5">
        <f t="shared" si="47"/>
        <v>0.13479503476517918</v>
      </c>
      <c r="CH37" s="11">
        <f t="shared" si="78"/>
        <v>1.7455455576611989E-2</v>
      </c>
      <c r="CI37" s="11">
        <f t="shared" si="79"/>
        <v>3.7085876770903026E-2</v>
      </c>
      <c r="CK37" s="11">
        <f t="shared" si="80"/>
        <v>-3.8123338210346858E-2</v>
      </c>
      <c r="CL37" s="11">
        <f t="shared" si="81"/>
        <v>7.5571428802938545E-3</v>
      </c>
      <c r="CN37" s="16">
        <f t="shared" si="49"/>
        <v>279.49068322990024</v>
      </c>
      <c r="CO37" s="16">
        <f t="shared" si="50"/>
        <v>593.80615942029908</v>
      </c>
      <c r="CP37" s="11"/>
      <c r="CQ37" s="16">
        <f t="shared" si="51"/>
        <v>-713</v>
      </c>
      <c r="CR37" s="16">
        <f t="shared" si="52"/>
        <v>141.33712121220015</v>
      </c>
      <c r="CT37" s="106">
        <v>17123.09226190476</v>
      </c>
      <c r="CU37" s="104">
        <v>16291.142857142901</v>
      </c>
      <c r="CV37" s="104">
        <v>15249.42894736842</v>
      </c>
      <c r="CW37" s="104">
        <v>14299.75163398692</v>
      </c>
      <c r="CX37" s="104">
        <v>20620.576973684212</v>
      </c>
      <c r="CY37" s="104">
        <v>27188.863636363603</v>
      </c>
      <c r="CZ37" s="104">
        <v>26610.127777777772</v>
      </c>
      <c r="DA37" s="104">
        <v>26667.490604575174</v>
      </c>
      <c r="DB37" s="104">
        <v>25647.318369453049</v>
      </c>
      <c r="DC37" s="104">
        <v>25424.68</v>
      </c>
      <c r="DD37" s="104">
        <v>24915.764705882364</v>
      </c>
      <c r="DE37" s="104">
        <v>24346.011904761901</v>
      </c>
      <c r="DF37" s="104">
        <v>23500.462550607288</v>
      </c>
      <c r="DG37" s="104">
        <v>23045.703703703701</v>
      </c>
      <c r="DH37" s="104">
        <v>22361.933823529413</v>
      </c>
      <c r="DI37" s="104">
        <v>21732.87171052632</v>
      </c>
      <c r="DJ37" s="104">
        <v>21133.232478632479</v>
      </c>
      <c r="DK37" s="104">
        <v>20301.3461538462</v>
      </c>
      <c r="DL37" s="104">
        <v>19610.21428571429</v>
      </c>
      <c r="DM37" s="104">
        <v>18319.42788461539</v>
      </c>
      <c r="DN37" s="104">
        <v>17522.890151515152</v>
      </c>
      <c r="DO37" s="104">
        <v>17324.833333333303</v>
      </c>
      <c r="DP37" s="104">
        <v>15149.490384615379</v>
      </c>
      <c r="DR37" s="4">
        <f t="shared" si="53"/>
        <v>345.37639828523999</v>
      </c>
      <c r="DS37" s="39">
        <v>245.60800527500999</v>
      </c>
      <c r="DT37" s="39">
        <v>299.02638684819999</v>
      </c>
      <c r="DU37" s="39">
        <v>312.72910271249998</v>
      </c>
      <c r="DV37" s="39">
        <v>283.00060337876999</v>
      </c>
      <c r="DW37" s="39">
        <v>479.08058440874993</v>
      </c>
      <c r="DX37" s="39">
        <v>465.53503319724001</v>
      </c>
      <c r="DY37" s="39">
        <v>539.90412394199996</v>
      </c>
      <c r="DZ37" s="39">
        <v>468.71530329450002</v>
      </c>
      <c r="EA37" s="39">
        <v>456.0808037223</v>
      </c>
      <c r="EB37" s="39">
        <v>486.94541900570999</v>
      </c>
      <c r="EC37" s="39">
        <v>467.03378803241003</v>
      </c>
      <c r="ED37" s="39">
        <v>447.49123489919992</v>
      </c>
      <c r="EE37" s="39">
        <v>440.85397563917991</v>
      </c>
      <c r="EF37" s="39">
        <v>495.37319152313995</v>
      </c>
      <c r="EG37" s="39">
        <v>472.40568385839998</v>
      </c>
      <c r="EH37" s="39">
        <v>481.87308044888999</v>
      </c>
      <c r="EI37" s="39">
        <v>479.83033748562002</v>
      </c>
      <c r="EJ37" s="39">
        <v>472.94118667499998</v>
      </c>
      <c r="EK37" s="39">
        <v>368.43553159084001</v>
      </c>
      <c r="EL37" s="39">
        <v>377.89607693279999</v>
      </c>
      <c r="EM37" s="39">
        <v>351.72499064628005</v>
      </c>
      <c r="EN37" s="39">
        <v>332.73244658279998</v>
      </c>
      <c r="EP37" s="111">
        <v>46022</v>
      </c>
      <c r="EQ37" s="114">
        <f t="shared" si="82"/>
        <v>0</v>
      </c>
      <c r="ER37" s="114"/>
      <c r="ES37" s="4">
        <f t="shared" si="54"/>
        <v>14405</v>
      </c>
      <c r="ET37" s="4">
        <f t="shared" si="55"/>
        <v>12056</v>
      </c>
      <c r="EU37" s="4"/>
      <c r="EV37" s="4">
        <f t="shared" si="2"/>
        <v>14866.7</v>
      </c>
      <c r="EW37" s="4">
        <f t="shared" si="3"/>
        <v>15346.809523809499</v>
      </c>
      <c r="EX37" s="4">
        <f t="shared" si="4"/>
        <v>15574.8</v>
      </c>
      <c r="EY37" s="4"/>
      <c r="EZ37" s="4">
        <f t="shared" si="5"/>
        <v>16602.631578947399</v>
      </c>
      <c r="FA37" s="4">
        <f t="shared" si="6"/>
        <v>17102.900000000001</v>
      </c>
      <c r="FB37" s="4">
        <f t="shared" si="7"/>
        <v>17166.150000000001</v>
      </c>
      <c r="FC37" s="4"/>
      <c r="FD37" s="4">
        <f t="shared" si="56"/>
        <v>20835.75</v>
      </c>
      <c r="FE37" s="4">
        <f t="shared" si="57"/>
        <v>19854.428571428602</v>
      </c>
      <c r="FF37" s="4">
        <f t="shared" si="58"/>
        <v>20642.785714285703</v>
      </c>
      <c r="FH37" s="16">
        <f t="shared" si="59"/>
        <v>14405</v>
      </c>
      <c r="FI37" s="16">
        <f t="shared" si="8"/>
        <v>12056</v>
      </c>
      <c r="FJ37" s="16"/>
      <c r="FK37" s="16">
        <f t="shared" si="60"/>
        <v>14866.7</v>
      </c>
      <c r="FL37" s="16">
        <f t="shared" si="61"/>
        <v>15346.809523809499</v>
      </c>
      <c r="FM37" s="16">
        <f t="shared" si="62"/>
        <v>15574.8</v>
      </c>
      <c r="FN37" s="16"/>
      <c r="FO37" s="16">
        <f t="shared" si="63"/>
        <v>16602.631578947399</v>
      </c>
      <c r="FP37" s="16">
        <f t="shared" si="64"/>
        <v>17102.900000000001</v>
      </c>
      <c r="FQ37" s="16">
        <f t="shared" si="65"/>
        <v>17166.150000000001</v>
      </c>
      <c r="FS37" s="4">
        <f t="shared" si="10"/>
        <v>25699</v>
      </c>
      <c r="FT37" s="4">
        <f t="shared" si="11"/>
        <v>14897</v>
      </c>
      <c r="FU37" s="4"/>
      <c r="FV37" s="4">
        <f t="shared" si="12"/>
        <v>16011.652173913</v>
      </c>
      <c r="FW37" s="4">
        <f t="shared" si="13"/>
        <v>16291.142857142901</v>
      </c>
      <c r="FX37" s="4">
        <f t="shared" si="14"/>
        <v>16605.458333333299</v>
      </c>
      <c r="FY37" s="4"/>
      <c r="FZ37" s="4">
        <f t="shared" si="15"/>
        <v>18702.454545454497</v>
      </c>
      <c r="GA37" s="4">
        <f t="shared" si="16"/>
        <v>17989.454545454497</v>
      </c>
      <c r="GB37" s="4">
        <f t="shared" si="17"/>
        <v>18843.791666666697</v>
      </c>
      <c r="GC37" s="4"/>
      <c r="GD37" s="4">
        <f t="shared" si="18"/>
        <v>22256.2</v>
      </c>
      <c r="GE37" s="4">
        <f t="shared" si="19"/>
        <v>21178</v>
      </c>
      <c r="GF37" s="4">
        <f t="shared" si="20"/>
        <v>21985.166666666697</v>
      </c>
      <c r="GH37" s="16">
        <f t="shared" si="66"/>
        <v>25699</v>
      </c>
      <c r="GI37" s="16">
        <f t="shared" si="21"/>
        <v>14897</v>
      </c>
      <c r="GJ37" s="16"/>
      <c r="GK37" s="16">
        <f t="shared" si="67"/>
        <v>16011.652173913</v>
      </c>
      <c r="GL37" s="16">
        <f t="shared" si="68"/>
        <v>16291.142857142901</v>
      </c>
      <c r="GM37" s="16">
        <f t="shared" si="69"/>
        <v>16605.458333333299</v>
      </c>
      <c r="GN37" s="16"/>
      <c r="GO37" s="16">
        <f t="shared" si="22"/>
        <v>18702.454545454497</v>
      </c>
      <c r="GP37" s="16">
        <f t="shared" si="23"/>
        <v>17989.454545454497</v>
      </c>
      <c r="GQ37" s="16">
        <f t="shared" si="70"/>
        <v>18843.791666666697</v>
      </c>
    </row>
    <row r="38" spans="2:199" ht="14.45" customHeight="1" x14ac:dyDescent="0.25">
      <c r="B38" s="28" t="s">
        <v>53</v>
      </c>
      <c r="C38" s="28" t="s">
        <v>579</v>
      </c>
      <c r="D38" s="23" t="str">
        <f>IFERROR(IF(MATCH($B38,Compounders!$A:$A,0),"yes"),"")</f>
        <v/>
      </c>
      <c r="F38" s="66"/>
      <c r="G38" s="66"/>
      <c r="H38" s="66"/>
      <c r="I38" s="66"/>
      <c r="J38" s="121" t="str">
        <f t="shared" si="24"/>
        <v>yes</v>
      </c>
      <c r="K38" s="70">
        <f t="shared" si="71"/>
        <v>5</v>
      </c>
      <c r="L38" s="70">
        <f t="shared" si="72"/>
        <v>9</v>
      </c>
      <c r="M38" s="70">
        <f t="shared" si="73"/>
        <v>0</v>
      </c>
      <c r="N38" s="70">
        <f t="shared" si="74"/>
        <v>0</v>
      </c>
      <c r="O38" s="66"/>
      <c r="P38" s="83"/>
      <c r="Q38" s="70">
        <f t="shared" si="25"/>
        <v>4</v>
      </c>
      <c r="R38" s="70">
        <f t="shared" si="26"/>
        <v>1</v>
      </c>
      <c r="S38" s="70">
        <f t="shared" si="27"/>
        <v>2</v>
      </c>
      <c r="T38" s="70">
        <f t="shared" si="28"/>
        <v>0</v>
      </c>
      <c r="U38" s="70">
        <f t="shared" si="29"/>
        <v>1</v>
      </c>
      <c r="V38" s="70">
        <f t="shared" si="30"/>
        <v>0</v>
      </c>
      <c r="W38" s="70">
        <f t="shared" si="31"/>
        <v>1</v>
      </c>
      <c r="X38" s="70">
        <f t="shared" si="32"/>
        <v>0</v>
      </c>
      <c r="Y38" s="70">
        <f t="shared" si="33"/>
        <v>0</v>
      </c>
      <c r="AA38" s="39">
        <v>334.87728490719002</v>
      </c>
      <c r="AB38" s="39">
        <v>335.67865894140004</v>
      </c>
      <c r="AC38" s="40">
        <v>334.29366928167997</v>
      </c>
      <c r="AE38" s="4">
        <f t="shared" si="34"/>
        <v>-0.58361562551004909</v>
      </c>
      <c r="AF38" s="4">
        <f t="shared" si="35"/>
        <v>-1.3849896597200768</v>
      </c>
      <c r="AH38" s="11">
        <f t="shared" si="36"/>
        <v>-1.7427745977808273E-3</v>
      </c>
      <c r="AI38" s="11">
        <f t="shared" si="37"/>
        <v>-4.1259389682019032E-3</v>
      </c>
      <c r="AK38" s="3">
        <v>14879</v>
      </c>
      <c r="AL38" s="7">
        <v>15974</v>
      </c>
      <c r="AM38" s="7"/>
      <c r="AN38" s="3">
        <v>16822.900000000001</v>
      </c>
      <c r="AO38" s="3">
        <v>16677.416666666701</v>
      </c>
      <c r="AP38" s="7">
        <v>16508.8461538462</v>
      </c>
      <c r="AQ38" s="113"/>
      <c r="AR38" s="3">
        <v>17484.599999999999</v>
      </c>
      <c r="AS38" s="3">
        <v>17401.416666666697</v>
      </c>
      <c r="AT38" s="7">
        <v>16971.642857142899</v>
      </c>
      <c r="AU38" s="7"/>
      <c r="AV38" s="3">
        <v>18361.875</v>
      </c>
      <c r="AW38" s="3">
        <v>18290</v>
      </c>
      <c r="AX38" s="7">
        <v>17918.583333333303</v>
      </c>
      <c r="AY38" s="113"/>
      <c r="AZ38" s="3">
        <v>16281</v>
      </c>
      <c r="BA38" s="7">
        <v>16775</v>
      </c>
      <c r="BB38" s="7"/>
      <c r="BC38" s="3">
        <v>17030</v>
      </c>
      <c r="BD38" s="3">
        <v>16873.857142857101</v>
      </c>
      <c r="BE38" s="7">
        <v>16690.1052631579</v>
      </c>
      <c r="BF38" s="113"/>
      <c r="BG38" s="3">
        <v>17737</v>
      </c>
      <c r="BH38" s="3">
        <v>17602.523809523798</v>
      </c>
      <c r="BI38" s="7">
        <v>17035.05</v>
      </c>
      <c r="BJ38" s="113"/>
      <c r="BK38" s="3">
        <v>18563.5625</v>
      </c>
      <c r="BL38" s="3">
        <v>18487.7647058824</v>
      </c>
      <c r="BM38" s="7">
        <v>17958.1875</v>
      </c>
      <c r="BO38" s="2">
        <f t="shared" si="83"/>
        <v>16530.030136986301</v>
      </c>
      <c r="BP38" s="2">
        <f t="shared" si="84"/>
        <v>16732.203749098779</v>
      </c>
      <c r="BQ38" s="2"/>
      <c r="BR38" s="2">
        <f t="shared" si="85"/>
        <v>17386.405479452056</v>
      </c>
      <c r="BS38" s="2">
        <f t="shared" si="86"/>
        <v>17241.184996738397</v>
      </c>
      <c r="BT38" s="2">
        <f t="shared" si="87"/>
        <v>16863.99521268926</v>
      </c>
      <c r="BU38" s="2"/>
      <c r="BV38" s="2">
        <f t="shared" si="88"/>
        <v>18153.678082191778</v>
      </c>
      <c r="BW38" s="2">
        <f t="shared" si="89"/>
        <v>18048.782233989506</v>
      </c>
      <c r="BX38" s="2">
        <f t="shared" si="90"/>
        <v>17500.412465753427</v>
      </c>
      <c r="BZ38" s="16">
        <f t="shared" si="75"/>
        <v>202.17361211247771</v>
      </c>
      <c r="CA38" s="16">
        <f t="shared" si="76"/>
        <v>131.79146359048173</v>
      </c>
      <c r="CB38" s="16">
        <f t="shared" si="77"/>
        <v>636.41725306416629</v>
      </c>
      <c r="CD38" s="5">
        <f t="shared" si="46"/>
        <v>1.2230686238140054E-2</v>
      </c>
      <c r="CE38" s="5">
        <f t="shared" si="1"/>
        <v>7.8765155843611989E-3</v>
      </c>
      <c r="CF38" s="5">
        <f t="shared" si="47"/>
        <v>3.7738225434581274E-2</v>
      </c>
      <c r="CH38" s="11">
        <f t="shared" si="78"/>
        <v>-8.3525305380278692E-3</v>
      </c>
      <c r="CI38" s="11">
        <f t="shared" si="79"/>
        <v>-3.004705414124853E-2</v>
      </c>
      <c r="CK38" s="11">
        <f t="shared" si="80"/>
        <v>-5.7782146255623834E-3</v>
      </c>
      <c r="CL38" s="11">
        <f t="shared" si="81"/>
        <v>-3.5985303555602144E-2</v>
      </c>
      <c r="CN38" s="16">
        <f t="shared" si="49"/>
        <v>-145.22048271365929</v>
      </c>
      <c r="CO38" s="16">
        <f t="shared" si="50"/>
        <v>-522.4102667627958</v>
      </c>
      <c r="CP38" s="11"/>
      <c r="CQ38" s="16">
        <f t="shared" si="51"/>
        <v>-104.89584820227174</v>
      </c>
      <c r="CR38" s="16">
        <f t="shared" si="52"/>
        <v>-653.26561643835157</v>
      </c>
      <c r="CT38" s="106">
        <v>16754.80238095238</v>
      </c>
      <c r="CU38" s="104">
        <v>17214.372794117648</v>
      </c>
      <c r="CV38" s="104">
        <v>17176.137254901969</v>
      </c>
      <c r="CW38" s="104">
        <v>16952.227272727301</v>
      </c>
      <c r="CX38" s="104">
        <v>16818.7970265029</v>
      </c>
      <c r="CY38" s="104">
        <v>17242.45054945055</v>
      </c>
      <c r="CZ38" s="104">
        <v>17246.64444444445</v>
      </c>
      <c r="DA38" s="104">
        <v>17014.32</v>
      </c>
      <c r="DB38" s="104">
        <v>16718.117647058829</v>
      </c>
      <c r="DC38" s="104">
        <v>16350.63797313798</v>
      </c>
      <c r="DD38" s="104">
        <v>15995.78333333334</v>
      </c>
      <c r="DE38" s="104">
        <v>15698.625</v>
      </c>
      <c r="DF38" s="104">
        <v>15282.191950464399</v>
      </c>
      <c r="DG38" s="104">
        <v>14950.076470588239</v>
      </c>
      <c r="DH38" s="104">
        <v>14683.677777777772</v>
      </c>
      <c r="DI38" s="104">
        <v>14816.9047619048</v>
      </c>
      <c r="DJ38" s="104">
        <v>15058.83193277311</v>
      </c>
      <c r="DK38" s="104">
        <v>15486.875</v>
      </c>
      <c r="DL38" s="104">
        <v>15359.85</v>
      </c>
      <c r="DM38" s="104">
        <v>15078.857142857099</v>
      </c>
      <c r="DN38" s="104">
        <v>14735.090909090901</v>
      </c>
      <c r="DO38" s="104">
        <v>15100.063436563438</v>
      </c>
      <c r="DP38" s="104">
        <v>14598.762121212119</v>
      </c>
      <c r="DR38" s="4">
        <f t="shared" si="53"/>
        <v>334.29366928167997</v>
      </c>
      <c r="DS38" s="39">
        <v>335.67865894140004</v>
      </c>
      <c r="DT38" s="39">
        <v>334.87728490719002</v>
      </c>
      <c r="DU38" s="39">
        <v>359.61556050629997</v>
      </c>
      <c r="DV38" s="39">
        <v>373.53243685687994</v>
      </c>
      <c r="DW38" s="39">
        <v>399.60964614187998</v>
      </c>
      <c r="DX38" s="39">
        <v>394.82274586685003</v>
      </c>
      <c r="DY38" s="39">
        <v>406.96938091439995</v>
      </c>
      <c r="DZ38" s="39">
        <v>389.23351070744002</v>
      </c>
      <c r="EA38" s="39">
        <v>381.7776660115</v>
      </c>
      <c r="EB38" s="39">
        <v>345.37810535993998</v>
      </c>
      <c r="EC38" s="39">
        <v>343.77651522785999</v>
      </c>
      <c r="ED38" s="39">
        <v>357.64652492028</v>
      </c>
      <c r="EE38" s="39">
        <v>350.78113563424</v>
      </c>
      <c r="EF38" s="39">
        <v>359.15125640471996</v>
      </c>
      <c r="EG38" s="39">
        <v>301.68117772875001</v>
      </c>
      <c r="EH38" s="39">
        <v>344.99489276738996</v>
      </c>
      <c r="EI38" s="39">
        <v>366.27163987680001</v>
      </c>
      <c r="EJ38" s="39">
        <v>395.85506423202003</v>
      </c>
      <c r="EK38" s="39">
        <v>339.47853024659997</v>
      </c>
      <c r="EL38" s="39">
        <v>330.34004981498003</v>
      </c>
      <c r="EM38" s="39">
        <v>333.49313063891998</v>
      </c>
      <c r="EN38" s="39">
        <v>345.01236395201994</v>
      </c>
      <c r="EP38" s="111">
        <v>45838</v>
      </c>
      <c r="EQ38" s="114">
        <f t="shared" si="82"/>
        <v>0.50410958904109593</v>
      </c>
      <c r="ER38" s="114"/>
      <c r="ES38" s="4">
        <f t="shared" si="54"/>
        <v>14879</v>
      </c>
      <c r="ET38" s="4">
        <f t="shared" si="55"/>
        <v>15974</v>
      </c>
      <c r="EU38" s="4"/>
      <c r="EV38" s="4">
        <f t="shared" si="2"/>
        <v>16822.900000000001</v>
      </c>
      <c r="EW38" s="4">
        <f t="shared" si="3"/>
        <v>16677.416666666701</v>
      </c>
      <c r="EX38" s="4">
        <f t="shared" si="4"/>
        <v>16508.8461538462</v>
      </c>
      <c r="EY38" s="4"/>
      <c r="EZ38" s="4">
        <f t="shared" si="5"/>
        <v>17484.599999999999</v>
      </c>
      <c r="FA38" s="4">
        <f t="shared" si="6"/>
        <v>17401.416666666697</v>
      </c>
      <c r="FB38" s="4">
        <f t="shared" si="7"/>
        <v>16971.642857142899</v>
      </c>
      <c r="FC38" s="4"/>
      <c r="FD38" s="4">
        <f t="shared" si="56"/>
        <v>18361.875</v>
      </c>
      <c r="FE38" s="4">
        <f t="shared" si="57"/>
        <v>18290</v>
      </c>
      <c r="FF38" s="4">
        <f t="shared" si="58"/>
        <v>17918.583333333303</v>
      </c>
      <c r="FH38" s="16">
        <f t="shared" si="59"/>
        <v>15431</v>
      </c>
      <c r="FI38" s="16">
        <f t="shared" si="8"/>
        <v>16243.621074815619</v>
      </c>
      <c r="FJ38" s="16"/>
      <c r="FK38" s="16">
        <f t="shared" si="60"/>
        <v>17156.469315068491</v>
      </c>
      <c r="FL38" s="16">
        <f t="shared" si="61"/>
        <v>17042.392009132454</v>
      </c>
      <c r="FM38" s="16">
        <f t="shared" si="62"/>
        <v>16742.14640975467</v>
      </c>
      <c r="FN38" s="16"/>
      <c r="FO38" s="16">
        <f t="shared" si="63"/>
        <v>17926.842739726028</v>
      </c>
      <c r="FP38" s="16">
        <f t="shared" si="64"/>
        <v>17849.360045662113</v>
      </c>
      <c r="FQ38" s="16">
        <f t="shared" si="65"/>
        <v>17449.004631441625</v>
      </c>
      <c r="FS38" s="4">
        <f t="shared" si="10"/>
        <v>16281</v>
      </c>
      <c r="FT38" s="4">
        <f t="shared" si="11"/>
        <v>16775</v>
      </c>
      <c r="FU38" s="4"/>
      <c r="FV38" s="4">
        <f t="shared" si="12"/>
        <v>17030</v>
      </c>
      <c r="FW38" s="4">
        <f t="shared" si="13"/>
        <v>16873.857142857101</v>
      </c>
      <c r="FX38" s="4">
        <f t="shared" si="14"/>
        <v>16690.1052631579</v>
      </c>
      <c r="FY38" s="4"/>
      <c r="FZ38" s="4">
        <f t="shared" si="15"/>
        <v>17737</v>
      </c>
      <c r="GA38" s="4">
        <f t="shared" si="16"/>
        <v>17602.523809523798</v>
      </c>
      <c r="GB38" s="4">
        <f t="shared" si="17"/>
        <v>17035.05</v>
      </c>
      <c r="GC38" s="4"/>
      <c r="GD38" s="4">
        <f t="shared" si="18"/>
        <v>18563.5625</v>
      </c>
      <c r="GE38" s="4">
        <f t="shared" si="19"/>
        <v>18487.7647058824</v>
      </c>
      <c r="GF38" s="4">
        <f t="shared" si="20"/>
        <v>17958.1875</v>
      </c>
      <c r="GH38" s="16">
        <f t="shared" si="66"/>
        <v>16530.030136986301</v>
      </c>
      <c r="GI38" s="16">
        <f t="shared" si="21"/>
        <v>16732.203749098779</v>
      </c>
      <c r="GJ38" s="16"/>
      <c r="GK38" s="16">
        <f t="shared" si="67"/>
        <v>17386.405479452056</v>
      </c>
      <c r="GL38" s="16">
        <f t="shared" si="68"/>
        <v>17241.184996738397</v>
      </c>
      <c r="GM38" s="16">
        <f t="shared" si="69"/>
        <v>16863.99521268926</v>
      </c>
      <c r="GN38" s="16"/>
      <c r="GO38" s="16">
        <f t="shared" si="22"/>
        <v>18153.678082191778</v>
      </c>
      <c r="GP38" s="16">
        <f t="shared" si="23"/>
        <v>18048.782233989506</v>
      </c>
      <c r="GQ38" s="16">
        <f t="shared" si="70"/>
        <v>17500.412465753427</v>
      </c>
    </row>
    <row r="39" spans="2:199" ht="14.45" customHeight="1" x14ac:dyDescent="0.25">
      <c r="B39" s="28" t="s">
        <v>50</v>
      </c>
      <c r="C39" s="28" t="s">
        <v>580</v>
      </c>
      <c r="D39" s="23" t="str">
        <f>IFERROR(IF(MATCH($B39,Compounders!$A:$A,0),"yes"),"")</f>
        <v/>
      </c>
      <c r="F39" s="66"/>
      <c r="G39" s="66"/>
      <c r="H39" s="66"/>
      <c r="I39" s="66"/>
      <c r="J39" s="121" t="str">
        <f t="shared" si="24"/>
        <v>yes</v>
      </c>
      <c r="K39" s="70">
        <f t="shared" si="71"/>
        <v>5</v>
      </c>
      <c r="L39" s="70">
        <f t="shared" si="72"/>
        <v>9</v>
      </c>
      <c r="M39" s="70">
        <f t="shared" si="73"/>
        <v>0</v>
      </c>
      <c r="N39" s="70">
        <f t="shared" si="74"/>
        <v>0</v>
      </c>
      <c r="O39" s="66"/>
      <c r="P39" s="83"/>
      <c r="Q39" s="70">
        <f t="shared" si="25"/>
        <v>4</v>
      </c>
      <c r="R39" s="70">
        <f t="shared" si="26"/>
        <v>1</v>
      </c>
      <c r="S39" s="70">
        <f t="shared" si="27"/>
        <v>2</v>
      </c>
      <c r="T39" s="70">
        <f t="shared" si="28"/>
        <v>0</v>
      </c>
      <c r="U39" s="70">
        <f t="shared" si="29"/>
        <v>1</v>
      </c>
      <c r="V39" s="70">
        <f t="shared" si="30"/>
        <v>0</v>
      </c>
      <c r="W39" s="70">
        <f t="shared" si="31"/>
        <v>1</v>
      </c>
      <c r="X39" s="70">
        <f t="shared" si="32"/>
        <v>0</v>
      </c>
      <c r="Y39" s="70">
        <f t="shared" si="33"/>
        <v>0</v>
      </c>
      <c r="AA39" s="39">
        <v>306.88082659876994</v>
      </c>
      <c r="AB39" s="39">
        <v>412.84526801910005</v>
      </c>
      <c r="AC39" s="40">
        <v>363.38692218072003</v>
      </c>
      <c r="AE39" s="4">
        <f t="shared" si="34"/>
        <v>56.506095581950092</v>
      </c>
      <c r="AF39" s="4">
        <f t="shared" si="35"/>
        <v>-49.458345838380012</v>
      </c>
      <c r="AH39" s="11">
        <f t="shared" si="36"/>
        <v>0.18413042029448379</v>
      </c>
      <c r="AI39" s="11">
        <f t="shared" si="37"/>
        <v>-0.11979874706010163</v>
      </c>
      <c r="AK39" s="3">
        <v>17661</v>
      </c>
      <c r="AL39" s="7">
        <v>12299</v>
      </c>
      <c r="AM39" s="7"/>
      <c r="AN39" s="3">
        <v>14247.833333333299</v>
      </c>
      <c r="AO39" s="3">
        <v>17838</v>
      </c>
      <c r="AP39" s="7">
        <v>29405.590909090901</v>
      </c>
      <c r="AQ39" s="113"/>
      <c r="AR39" s="3">
        <v>18381.428571428602</v>
      </c>
      <c r="AS39" s="3">
        <v>19026.68</v>
      </c>
      <c r="AT39" s="7">
        <v>24303.136363636397</v>
      </c>
      <c r="AU39" s="7"/>
      <c r="AV39" s="3">
        <v>19765.833333333303</v>
      </c>
      <c r="AW39" s="3">
        <v>20506.526315789502</v>
      </c>
      <c r="AX39" s="7">
        <v>24301.470588235297</v>
      </c>
      <c r="AY39" s="113"/>
      <c r="AZ39" s="3">
        <v>18256</v>
      </c>
      <c r="BA39" s="7">
        <v>13521</v>
      </c>
      <c r="BB39" s="7"/>
      <c r="BC39" s="3">
        <v>14299.2</v>
      </c>
      <c r="BD39" s="3">
        <v>17716.629629629602</v>
      </c>
      <c r="BE39" s="7">
        <v>29120.913043478296</v>
      </c>
      <c r="BF39" s="113"/>
      <c r="BG39" s="3">
        <v>18374.272727272702</v>
      </c>
      <c r="BH39" s="3">
        <v>19023.730769230802</v>
      </c>
      <c r="BI39" s="7">
        <v>24069.652173912997</v>
      </c>
      <c r="BJ39" s="113"/>
      <c r="BK39" s="3">
        <v>19765.833333333303</v>
      </c>
      <c r="BL39" s="3">
        <v>20454.45</v>
      </c>
      <c r="BM39" s="7">
        <v>24042.222222222197</v>
      </c>
      <c r="BO39" s="2">
        <f t="shared" si="83"/>
        <v>18256</v>
      </c>
      <c r="BP39" s="2">
        <f t="shared" si="84"/>
        <v>13521</v>
      </c>
      <c r="BQ39" s="2"/>
      <c r="BR39" s="2">
        <f t="shared" si="85"/>
        <v>14299.2</v>
      </c>
      <c r="BS39" s="2">
        <f t="shared" si="86"/>
        <v>17716.629629629602</v>
      </c>
      <c r="BT39" s="2">
        <f t="shared" si="87"/>
        <v>29120.913043478296</v>
      </c>
      <c r="BU39" s="2"/>
      <c r="BV39" s="2">
        <f t="shared" si="88"/>
        <v>18374.272727272702</v>
      </c>
      <c r="BW39" s="2">
        <f t="shared" si="89"/>
        <v>19023.730769230802</v>
      </c>
      <c r="BX39" s="2">
        <f t="shared" si="90"/>
        <v>24069.652173912997</v>
      </c>
      <c r="BZ39" s="16">
        <f t="shared" si="75"/>
        <v>-4735</v>
      </c>
      <c r="CA39" s="16">
        <f t="shared" si="76"/>
        <v>15599.913043478296</v>
      </c>
      <c r="CB39" s="16">
        <f t="shared" si="77"/>
        <v>-5051.2608695652998</v>
      </c>
      <c r="CD39" s="5">
        <f t="shared" si="46"/>
        <v>-0.25936678352322529</v>
      </c>
      <c r="CE39" s="5">
        <f t="shared" si="1"/>
        <v>1.1537543852879444</v>
      </c>
      <c r="CF39" s="5">
        <f t="shared" si="47"/>
        <v>-0.17345819006511343</v>
      </c>
      <c r="CH39" s="11">
        <f t="shared" si="78"/>
        <v>0.23899446330071616</v>
      </c>
      <c r="CI39" s="11">
        <f t="shared" si="79"/>
        <v>1.0365414179449406</v>
      </c>
      <c r="CK39" s="11">
        <f t="shared" si="80"/>
        <v>3.5346054322689779E-2</v>
      </c>
      <c r="CL39" s="11">
        <f t="shared" si="81"/>
        <v>0.30996489119194992</v>
      </c>
      <c r="CN39" s="16">
        <f t="shared" si="49"/>
        <v>3417.4296296296015</v>
      </c>
      <c r="CO39" s="16">
        <f t="shared" si="50"/>
        <v>14821.713043478296</v>
      </c>
      <c r="CP39" s="11"/>
      <c r="CQ39" s="16">
        <f t="shared" si="51"/>
        <v>649.45804195809978</v>
      </c>
      <c r="CR39" s="16">
        <f t="shared" si="52"/>
        <v>5695.3794466402942</v>
      </c>
      <c r="CT39" s="106">
        <v>33279.1875</v>
      </c>
      <c r="CU39" s="104">
        <v>17716.629629629602</v>
      </c>
      <c r="CV39" s="104">
        <v>13391.986928104579</v>
      </c>
      <c r="CW39" s="104">
        <v>15818.054248366021</v>
      </c>
      <c r="CX39" s="104">
        <v>14833.162337662339</v>
      </c>
      <c r="CY39" s="104">
        <v>18461.333333333303</v>
      </c>
      <c r="CZ39" s="104">
        <v>18565.678571428569</v>
      </c>
      <c r="DA39" s="104">
        <v>19915.859935897439</v>
      </c>
      <c r="DB39" s="104">
        <v>26177.266899766902</v>
      </c>
      <c r="DC39" s="104">
        <v>24345.238095238099</v>
      </c>
      <c r="DD39" s="104">
        <v>27718.519047619047</v>
      </c>
      <c r="DE39" s="104">
        <v>25986.072733918118</v>
      </c>
      <c r="DF39" s="104">
        <v>24568.63942208463</v>
      </c>
      <c r="DG39" s="104">
        <v>28192.958333333303</v>
      </c>
      <c r="DH39" s="104">
        <v>31310.47697368421</v>
      </c>
      <c r="DI39" s="104">
        <v>33785.467948717946</v>
      </c>
      <c r="DJ39" s="104">
        <v>33432.417446524058</v>
      </c>
      <c r="DK39" s="104">
        <v>25399.888888888901</v>
      </c>
      <c r="DL39" s="104">
        <v>19203.727272727272</v>
      </c>
      <c r="DM39" s="104">
        <v>15608.837878787879</v>
      </c>
      <c r="DN39" s="104">
        <v>12298.86363636364</v>
      </c>
      <c r="DO39" s="104">
        <v>9895.7058823529387</v>
      </c>
      <c r="DP39" s="104">
        <v>4071.9148629148681</v>
      </c>
      <c r="DR39" s="4">
        <f t="shared" si="53"/>
        <v>363.38692218072003</v>
      </c>
      <c r="DS39" s="39">
        <v>412.84526801910005</v>
      </c>
      <c r="DT39" s="39">
        <v>306.88082659876994</v>
      </c>
      <c r="DU39" s="39">
        <v>317.93979950744995</v>
      </c>
      <c r="DV39" s="39">
        <v>250.06614325694997</v>
      </c>
      <c r="DW39" s="39">
        <v>292.70995283619999</v>
      </c>
      <c r="DX39" s="39">
        <v>260.29070751300003</v>
      </c>
      <c r="DY39" s="39">
        <v>269.34462323150996</v>
      </c>
      <c r="DZ39" s="39">
        <v>288.95778657900001</v>
      </c>
      <c r="EA39" s="39">
        <v>292.9656372984</v>
      </c>
      <c r="EB39" s="39">
        <v>281.57659087140001</v>
      </c>
      <c r="EC39" s="39">
        <v>314.85488865916</v>
      </c>
      <c r="ED39" s="39">
        <v>298.12215267945004</v>
      </c>
      <c r="EE39" s="39">
        <v>311.09293701903999</v>
      </c>
      <c r="EF39" s="39">
        <v>347.06878262154004</v>
      </c>
      <c r="EG39" s="39">
        <v>281.22465972737996</v>
      </c>
      <c r="EH39" s="39">
        <v>284.46569215967997</v>
      </c>
      <c r="EI39" s="39">
        <v>317.12011132918002</v>
      </c>
      <c r="EJ39" s="39">
        <v>226.21394259465001</v>
      </c>
      <c r="EK39" s="39">
        <v>196.19536671880002</v>
      </c>
      <c r="EL39" s="39">
        <v>202.43719640845995</v>
      </c>
      <c r="EM39" s="39">
        <v>201.86502109956004</v>
      </c>
      <c r="EN39" s="39">
        <v>162.56768066745002</v>
      </c>
      <c r="EP39" s="111">
        <v>46022</v>
      </c>
      <c r="EQ39" s="114">
        <f t="shared" si="82"/>
        <v>0</v>
      </c>
      <c r="ER39" s="114"/>
      <c r="ES39" s="4">
        <f t="shared" si="54"/>
        <v>17661</v>
      </c>
      <c r="ET39" s="4">
        <f t="shared" si="55"/>
        <v>12299</v>
      </c>
      <c r="EU39" s="4"/>
      <c r="EV39" s="4">
        <f t="shared" si="2"/>
        <v>14247.833333333299</v>
      </c>
      <c r="EW39" s="4">
        <f t="shared" si="3"/>
        <v>17838</v>
      </c>
      <c r="EX39" s="4">
        <f t="shared" si="4"/>
        <v>29405.590909090901</v>
      </c>
      <c r="EY39" s="4"/>
      <c r="EZ39" s="4">
        <f t="shared" si="5"/>
        <v>18381.428571428602</v>
      </c>
      <c r="FA39" s="4">
        <f t="shared" si="6"/>
        <v>19026.68</v>
      </c>
      <c r="FB39" s="4">
        <f t="shared" si="7"/>
        <v>24303.136363636397</v>
      </c>
      <c r="FC39" s="4"/>
      <c r="FD39" s="4">
        <f t="shared" si="56"/>
        <v>19765.833333333303</v>
      </c>
      <c r="FE39" s="4">
        <f t="shared" si="57"/>
        <v>20506.526315789502</v>
      </c>
      <c r="FF39" s="4">
        <f t="shared" si="58"/>
        <v>24301.470588235297</v>
      </c>
      <c r="FH39" s="16">
        <f t="shared" si="59"/>
        <v>17661</v>
      </c>
      <c r="FI39" s="16">
        <f t="shared" si="8"/>
        <v>12299</v>
      </c>
      <c r="FJ39" s="16"/>
      <c r="FK39" s="16">
        <f t="shared" si="60"/>
        <v>14247.833333333299</v>
      </c>
      <c r="FL39" s="16">
        <f t="shared" si="61"/>
        <v>17838</v>
      </c>
      <c r="FM39" s="16">
        <f t="shared" si="62"/>
        <v>29405.590909090901</v>
      </c>
      <c r="FN39" s="16"/>
      <c r="FO39" s="16">
        <f t="shared" si="63"/>
        <v>18381.428571428602</v>
      </c>
      <c r="FP39" s="16">
        <f t="shared" si="64"/>
        <v>19026.68</v>
      </c>
      <c r="FQ39" s="16">
        <f t="shared" si="65"/>
        <v>24303.136363636397</v>
      </c>
      <c r="FS39" s="4">
        <f t="shared" si="10"/>
        <v>18256</v>
      </c>
      <c r="FT39" s="4">
        <f t="shared" si="11"/>
        <v>13521</v>
      </c>
      <c r="FU39" s="4"/>
      <c r="FV39" s="4">
        <f t="shared" si="12"/>
        <v>14299.2</v>
      </c>
      <c r="FW39" s="4">
        <f t="shared" si="13"/>
        <v>17716.629629629602</v>
      </c>
      <c r="FX39" s="4">
        <f t="shared" si="14"/>
        <v>29120.913043478296</v>
      </c>
      <c r="FY39" s="4"/>
      <c r="FZ39" s="4">
        <f t="shared" si="15"/>
        <v>18374.272727272702</v>
      </c>
      <c r="GA39" s="4">
        <f t="shared" si="16"/>
        <v>19023.730769230802</v>
      </c>
      <c r="GB39" s="4">
        <f t="shared" si="17"/>
        <v>24069.652173912997</v>
      </c>
      <c r="GC39" s="4"/>
      <c r="GD39" s="4">
        <f t="shared" si="18"/>
        <v>19765.833333333303</v>
      </c>
      <c r="GE39" s="4">
        <f t="shared" si="19"/>
        <v>20454.45</v>
      </c>
      <c r="GF39" s="4">
        <f t="shared" si="20"/>
        <v>24042.222222222197</v>
      </c>
      <c r="GH39" s="16">
        <f t="shared" si="66"/>
        <v>18256</v>
      </c>
      <c r="GI39" s="16">
        <f t="shared" si="21"/>
        <v>13521</v>
      </c>
      <c r="GJ39" s="16"/>
      <c r="GK39" s="16">
        <f t="shared" si="67"/>
        <v>14299.2</v>
      </c>
      <c r="GL39" s="16">
        <f t="shared" si="68"/>
        <v>17716.629629629602</v>
      </c>
      <c r="GM39" s="16">
        <f t="shared" si="69"/>
        <v>29120.913043478296</v>
      </c>
      <c r="GN39" s="16"/>
      <c r="GO39" s="16">
        <f t="shared" si="22"/>
        <v>18374.272727272702</v>
      </c>
      <c r="GP39" s="16">
        <f t="shared" si="23"/>
        <v>19023.730769230802</v>
      </c>
      <c r="GQ39" s="16">
        <f t="shared" si="70"/>
        <v>24069.652173912997</v>
      </c>
    </row>
    <row r="40" spans="2:199" ht="14.45" customHeight="1" x14ac:dyDescent="0.25">
      <c r="B40" s="28" t="s">
        <v>32</v>
      </c>
      <c r="C40" s="28" t="s">
        <v>950</v>
      </c>
      <c r="D40" s="23" t="str">
        <f>IFERROR(IF(MATCH($B40,Compounders!$A:$A,0),"yes"),"")</f>
        <v/>
      </c>
      <c r="F40" s="66"/>
      <c r="G40" s="66"/>
      <c r="H40" s="66"/>
      <c r="I40" s="66"/>
      <c r="J40" s="121" t="str">
        <f t="shared" si="24"/>
        <v>yes</v>
      </c>
      <c r="K40" s="70">
        <f t="shared" si="71"/>
        <v>5</v>
      </c>
      <c r="L40" s="70">
        <f t="shared" si="72"/>
        <v>9</v>
      </c>
      <c r="M40" s="70">
        <f t="shared" si="73"/>
        <v>0</v>
      </c>
      <c r="N40" s="70">
        <f t="shared" si="74"/>
        <v>0</v>
      </c>
      <c r="O40" s="66"/>
      <c r="P40" s="83"/>
      <c r="Q40" s="70">
        <f t="shared" si="25"/>
        <v>4</v>
      </c>
      <c r="R40" s="70">
        <f t="shared" si="26"/>
        <v>1</v>
      </c>
      <c r="S40" s="70">
        <f t="shared" si="27"/>
        <v>2</v>
      </c>
      <c r="T40" s="70">
        <f t="shared" si="28"/>
        <v>0</v>
      </c>
      <c r="U40" s="70">
        <f t="shared" si="29"/>
        <v>1</v>
      </c>
      <c r="V40" s="70">
        <f t="shared" si="30"/>
        <v>0</v>
      </c>
      <c r="W40" s="70">
        <f t="shared" si="31"/>
        <v>1</v>
      </c>
      <c r="X40" s="70">
        <f t="shared" si="32"/>
        <v>0</v>
      </c>
      <c r="Y40" s="70">
        <f t="shared" si="33"/>
        <v>0</v>
      </c>
      <c r="AA40" s="39">
        <v>401.63725525000001</v>
      </c>
      <c r="AB40" s="39">
        <v>348.35332257375001</v>
      </c>
      <c r="AC40" s="40">
        <v>366.18407759160004</v>
      </c>
      <c r="AE40" s="4">
        <f t="shared" si="34"/>
        <v>-35.453177658399966</v>
      </c>
      <c r="AF40" s="4">
        <f t="shared" si="35"/>
        <v>17.830755017850038</v>
      </c>
      <c r="AH40" s="11">
        <f t="shared" si="36"/>
        <v>-8.8271636146731614E-2</v>
      </c>
      <c r="AI40" s="11">
        <f t="shared" si="37"/>
        <v>5.1185833067732833E-2</v>
      </c>
      <c r="AK40" s="3">
        <v>25503</v>
      </c>
      <c r="AL40" s="7">
        <v>29055</v>
      </c>
      <c r="AM40" s="7"/>
      <c r="AN40" s="3">
        <v>31657.0625</v>
      </c>
      <c r="AO40" s="3">
        <v>31666.066666666698</v>
      </c>
      <c r="AP40" s="7">
        <v>32557.125</v>
      </c>
      <c r="AQ40" s="113"/>
      <c r="AR40" s="3">
        <v>34428.666666666701</v>
      </c>
      <c r="AS40" s="3">
        <v>34210.666666666701</v>
      </c>
      <c r="AT40" s="7">
        <v>34709.25</v>
      </c>
      <c r="AU40" s="7"/>
      <c r="AV40" s="3">
        <v>36410</v>
      </c>
      <c r="AW40" s="3">
        <v>36901.800000000003</v>
      </c>
      <c r="AX40" s="7">
        <v>37039.166666666701</v>
      </c>
      <c r="AY40" s="113"/>
      <c r="AZ40" s="3">
        <v>25819</v>
      </c>
      <c r="BA40" s="7">
        <v>29055</v>
      </c>
      <c r="BB40" s="7"/>
      <c r="BC40" s="3">
        <v>32103.578947368402</v>
      </c>
      <c r="BD40" s="3">
        <v>32160.941176470602</v>
      </c>
      <c r="BE40" s="7">
        <v>32771.470588235301</v>
      </c>
      <c r="BF40" s="113"/>
      <c r="BG40" s="3">
        <v>35043.388888888898</v>
      </c>
      <c r="BH40" s="3">
        <v>34971.647058823502</v>
      </c>
      <c r="BI40" s="7">
        <v>35055.058823529405</v>
      </c>
      <c r="BJ40" s="113"/>
      <c r="BK40" s="3">
        <v>37130</v>
      </c>
      <c r="BL40" s="3">
        <v>37510.111111111102</v>
      </c>
      <c r="BM40" s="7">
        <v>37530.300000000003</v>
      </c>
      <c r="BO40" s="2">
        <f t="shared" si="83"/>
        <v>25819</v>
      </c>
      <c r="BP40" s="2">
        <f t="shared" si="84"/>
        <v>29055</v>
      </c>
      <c r="BQ40" s="2"/>
      <c r="BR40" s="2">
        <f t="shared" si="85"/>
        <v>32103.578947368402</v>
      </c>
      <c r="BS40" s="2">
        <f t="shared" si="86"/>
        <v>32160.941176470602</v>
      </c>
      <c r="BT40" s="2">
        <f t="shared" si="87"/>
        <v>32771.470588235301</v>
      </c>
      <c r="BU40" s="2"/>
      <c r="BV40" s="2">
        <f t="shared" si="88"/>
        <v>35043.388888888898</v>
      </c>
      <c r="BW40" s="2">
        <f t="shared" si="89"/>
        <v>34971.647058823502</v>
      </c>
      <c r="BX40" s="2">
        <f t="shared" si="90"/>
        <v>35055.058823529405</v>
      </c>
      <c r="BZ40" s="16">
        <f t="shared" si="75"/>
        <v>3236</v>
      </c>
      <c r="CA40" s="16">
        <f t="shared" si="76"/>
        <v>3716.470588235301</v>
      </c>
      <c r="CB40" s="16">
        <f t="shared" si="77"/>
        <v>2283.5882352941044</v>
      </c>
      <c r="CD40" s="5">
        <f t="shared" si="46"/>
        <v>0.12533405631511685</v>
      </c>
      <c r="CE40" s="5">
        <f t="shared" si="1"/>
        <v>0.12791156731148856</v>
      </c>
      <c r="CF40" s="5">
        <f t="shared" si="47"/>
        <v>6.9682202058820364E-2</v>
      </c>
      <c r="CH40" s="11">
        <f t="shared" si="78"/>
        <v>1.7867861149138964E-3</v>
      </c>
      <c r="CI40" s="11">
        <f t="shared" si="79"/>
        <v>2.0804273628241221E-2</v>
      </c>
      <c r="CK40" s="11">
        <f t="shared" si="80"/>
        <v>-2.0472286596728839E-3</v>
      </c>
      <c r="CL40" s="11">
        <f t="shared" si="81"/>
        <v>3.3301387253126258E-4</v>
      </c>
      <c r="CN40" s="16">
        <f t="shared" si="49"/>
        <v>57.362229102200217</v>
      </c>
      <c r="CO40" s="16">
        <f t="shared" si="50"/>
        <v>667.89164086689925</v>
      </c>
      <c r="CP40" s="11"/>
      <c r="CQ40" s="16">
        <f t="shared" si="51"/>
        <v>-71.741830065395334</v>
      </c>
      <c r="CR40" s="16">
        <f t="shared" si="52"/>
        <v>11.669934640507563</v>
      </c>
      <c r="CT40" s="106">
        <v>32965.622222222228</v>
      </c>
      <c r="CU40" s="104">
        <v>32160.941176470602</v>
      </c>
      <c r="CV40" s="104">
        <v>31306.815384615402</v>
      </c>
      <c r="CW40" s="104">
        <v>29307.403409090912</v>
      </c>
      <c r="CX40" s="104">
        <v>28033.4</v>
      </c>
      <c r="CY40" s="104">
        <v>28086.333333333303</v>
      </c>
      <c r="CZ40" s="104">
        <v>27002.790909090912</v>
      </c>
      <c r="DA40" s="104">
        <v>26104.857142857141</v>
      </c>
      <c r="DB40" s="104">
        <v>26038.830128205132</v>
      </c>
      <c r="DC40" s="104">
        <v>24789.526315789502</v>
      </c>
      <c r="DD40" s="104">
        <v>25002.2</v>
      </c>
      <c r="DE40" s="104">
        <v>25394.241452991446</v>
      </c>
      <c r="DF40" s="104">
        <v>26130.033333333329</v>
      </c>
      <c r="DG40" s="104">
        <v>27246.761904761901</v>
      </c>
      <c r="DH40" s="104">
        <v>28513.528846153851</v>
      </c>
      <c r="DI40" s="104">
        <v>27928.176136363632</v>
      </c>
      <c r="DJ40" s="104">
        <v>27426.6126984127</v>
      </c>
      <c r="DK40" s="104">
        <v>26378.863636363603</v>
      </c>
      <c r="DL40" s="104">
        <v>25659.055555555566</v>
      </c>
      <c r="DM40" s="104">
        <v>24292.866666666658</v>
      </c>
      <c r="DN40" s="104">
        <v>25052.045454545449</v>
      </c>
      <c r="DO40" s="104">
        <v>21476.277777777803</v>
      </c>
      <c r="DP40" s="104">
        <v>17925.87142857143</v>
      </c>
      <c r="DR40" s="4">
        <f t="shared" si="53"/>
        <v>366.18407759160004</v>
      </c>
      <c r="DS40" s="39">
        <v>348.35332257375001</v>
      </c>
      <c r="DT40" s="39">
        <v>401.63725525000001</v>
      </c>
      <c r="DU40" s="39">
        <v>382.12441182608006</v>
      </c>
      <c r="DV40" s="39">
        <v>356.40837719396001</v>
      </c>
      <c r="DW40" s="39">
        <v>317.26477410224993</v>
      </c>
      <c r="DX40" s="39">
        <v>337.22305837605006</v>
      </c>
      <c r="DY40" s="39">
        <v>307.90003174783999</v>
      </c>
      <c r="DZ40" s="39">
        <v>311.01612702985005</v>
      </c>
      <c r="EA40" s="39">
        <v>299.21302617791997</v>
      </c>
      <c r="EB40" s="39">
        <v>266.45535691138002</v>
      </c>
      <c r="EC40" s="39">
        <v>217.57165873403997</v>
      </c>
      <c r="ED40" s="39">
        <v>228.63499437711002</v>
      </c>
      <c r="EE40" s="39">
        <v>228.9098017492</v>
      </c>
      <c r="EF40" s="39">
        <v>265.70295575567997</v>
      </c>
      <c r="EG40" s="39">
        <v>242.66421855499999</v>
      </c>
      <c r="EH40" s="39">
        <v>250.81071683018999</v>
      </c>
      <c r="EI40" s="39">
        <v>332.43331691700001</v>
      </c>
      <c r="EJ40" s="39">
        <v>364.10989858367998</v>
      </c>
      <c r="EK40" s="39">
        <v>357.21266974845008</v>
      </c>
      <c r="EL40" s="39">
        <v>353.31296477168996</v>
      </c>
      <c r="EM40" s="39">
        <v>333.78840123688002</v>
      </c>
      <c r="EN40" s="39">
        <v>262.20543562514001</v>
      </c>
      <c r="EP40" s="111">
        <v>46022</v>
      </c>
      <c r="EQ40" s="114">
        <f t="shared" si="82"/>
        <v>0</v>
      </c>
      <c r="ER40" s="114"/>
      <c r="ES40" s="4">
        <f t="shared" si="54"/>
        <v>25503</v>
      </c>
      <c r="ET40" s="4">
        <f t="shared" si="55"/>
        <v>29055</v>
      </c>
      <c r="EU40" s="4"/>
      <c r="EV40" s="4">
        <f t="shared" si="2"/>
        <v>31657.0625</v>
      </c>
      <c r="EW40" s="4">
        <f t="shared" si="3"/>
        <v>31666.066666666698</v>
      </c>
      <c r="EX40" s="4">
        <f t="shared" si="4"/>
        <v>32557.125</v>
      </c>
      <c r="EY40" s="4"/>
      <c r="EZ40" s="4">
        <f t="shared" si="5"/>
        <v>34428.666666666701</v>
      </c>
      <c r="FA40" s="4">
        <f t="shared" si="6"/>
        <v>34210.666666666701</v>
      </c>
      <c r="FB40" s="4">
        <f t="shared" si="7"/>
        <v>34709.25</v>
      </c>
      <c r="FC40" s="4"/>
      <c r="FD40" s="4">
        <f t="shared" si="56"/>
        <v>36410</v>
      </c>
      <c r="FE40" s="4">
        <f t="shared" si="57"/>
        <v>36901.800000000003</v>
      </c>
      <c r="FF40" s="4">
        <f t="shared" si="58"/>
        <v>37039.166666666701</v>
      </c>
      <c r="FH40" s="16">
        <f t="shared" si="59"/>
        <v>25503</v>
      </c>
      <c r="FI40" s="16">
        <f t="shared" si="8"/>
        <v>29055</v>
      </c>
      <c r="FJ40" s="16"/>
      <c r="FK40" s="16">
        <f t="shared" si="60"/>
        <v>31657.0625</v>
      </c>
      <c r="FL40" s="16">
        <f t="shared" si="61"/>
        <v>31666.066666666698</v>
      </c>
      <c r="FM40" s="16">
        <f t="shared" si="62"/>
        <v>32557.125</v>
      </c>
      <c r="FN40" s="16"/>
      <c r="FO40" s="16">
        <f t="shared" si="63"/>
        <v>34428.666666666701</v>
      </c>
      <c r="FP40" s="16">
        <f t="shared" si="64"/>
        <v>34210.666666666701</v>
      </c>
      <c r="FQ40" s="16">
        <f t="shared" si="65"/>
        <v>34709.25</v>
      </c>
      <c r="FS40" s="4">
        <f t="shared" si="10"/>
        <v>25819</v>
      </c>
      <c r="FT40" s="4">
        <f t="shared" si="11"/>
        <v>29055</v>
      </c>
      <c r="FU40" s="4"/>
      <c r="FV40" s="4">
        <f t="shared" si="12"/>
        <v>32103.578947368402</v>
      </c>
      <c r="FW40" s="4">
        <f t="shared" si="13"/>
        <v>32160.941176470602</v>
      </c>
      <c r="FX40" s="4">
        <f t="shared" si="14"/>
        <v>32771.470588235301</v>
      </c>
      <c r="FY40" s="4"/>
      <c r="FZ40" s="4">
        <f t="shared" si="15"/>
        <v>35043.388888888898</v>
      </c>
      <c r="GA40" s="4">
        <f t="shared" si="16"/>
        <v>34971.647058823502</v>
      </c>
      <c r="GB40" s="4">
        <f t="shared" si="17"/>
        <v>35055.058823529405</v>
      </c>
      <c r="GC40" s="4"/>
      <c r="GD40" s="4">
        <f t="shared" si="18"/>
        <v>37130</v>
      </c>
      <c r="GE40" s="4">
        <f t="shared" si="19"/>
        <v>37510.111111111102</v>
      </c>
      <c r="GF40" s="4">
        <f t="shared" si="20"/>
        <v>37530.300000000003</v>
      </c>
      <c r="GH40" s="16">
        <f t="shared" si="66"/>
        <v>25819</v>
      </c>
      <c r="GI40" s="16">
        <f t="shared" si="21"/>
        <v>29055</v>
      </c>
      <c r="GJ40" s="16"/>
      <c r="GK40" s="16">
        <f t="shared" si="67"/>
        <v>32103.578947368402</v>
      </c>
      <c r="GL40" s="16">
        <f t="shared" si="68"/>
        <v>32160.941176470602</v>
      </c>
      <c r="GM40" s="16">
        <f t="shared" si="69"/>
        <v>32771.470588235301</v>
      </c>
      <c r="GN40" s="16"/>
      <c r="GO40" s="16">
        <f t="shared" si="22"/>
        <v>35043.388888888898</v>
      </c>
      <c r="GP40" s="16">
        <f t="shared" si="23"/>
        <v>34971.647058823502</v>
      </c>
      <c r="GQ40" s="16">
        <f t="shared" si="70"/>
        <v>35055.058823529405</v>
      </c>
    </row>
    <row r="41" spans="2:199" ht="14.45" customHeight="1" x14ac:dyDescent="0.25">
      <c r="B41" s="28" t="s">
        <v>55</v>
      </c>
      <c r="C41" s="28" t="s">
        <v>581</v>
      </c>
      <c r="D41" s="23" t="str">
        <f>IFERROR(IF(MATCH($B41,Compounders!$A:$A,0),"yes"),"")</f>
        <v>yes</v>
      </c>
      <c r="F41" s="66"/>
      <c r="G41" s="66"/>
      <c r="H41" s="66"/>
      <c r="I41" s="66"/>
      <c r="J41" s="121" t="str">
        <f t="shared" si="24"/>
        <v>yes</v>
      </c>
      <c r="K41" s="70">
        <f t="shared" si="71"/>
        <v>5</v>
      </c>
      <c r="L41" s="70">
        <f t="shared" si="72"/>
        <v>9</v>
      </c>
      <c r="M41" s="70">
        <f t="shared" si="73"/>
        <v>0</v>
      </c>
      <c r="N41" s="70">
        <f t="shared" si="74"/>
        <v>0</v>
      </c>
      <c r="O41" s="66"/>
      <c r="P41" s="83"/>
      <c r="Q41" s="70">
        <f t="shared" si="25"/>
        <v>4</v>
      </c>
      <c r="R41" s="70">
        <f t="shared" si="26"/>
        <v>1</v>
      </c>
      <c r="S41" s="70">
        <f t="shared" si="27"/>
        <v>2</v>
      </c>
      <c r="T41" s="70">
        <f t="shared" si="28"/>
        <v>0</v>
      </c>
      <c r="U41" s="70">
        <f t="shared" si="29"/>
        <v>1</v>
      </c>
      <c r="V41" s="70">
        <f t="shared" si="30"/>
        <v>0</v>
      </c>
      <c r="W41" s="70">
        <f t="shared" si="31"/>
        <v>1</v>
      </c>
      <c r="X41" s="70">
        <f t="shared" si="32"/>
        <v>0</v>
      </c>
      <c r="Y41" s="70">
        <f t="shared" si="33"/>
        <v>0</v>
      </c>
      <c r="AA41" s="39">
        <v>324.91432900532993</v>
      </c>
      <c r="AB41" s="39">
        <v>296.49129615954001</v>
      </c>
      <c r="AC41" s="40">
        <v>337.7908632036</v>
      </c>
      <c r="AE41" s="4">
        <f t="shared" si="34"/>
        <v>12.876534198270065</v>
      </c>
      <c r="AF41" s="4">
        <f t="shared" si="35"/>
        <v>41.299567044059984</v>
      </c>
      <c r="AH41" s="11">
        <f t="shared" si="36"/>
        <v>3.9630551960233351E-2</v>
      </c>
      <c r="AI41" s="11">
        <f t="shared" si="37"/>
        <v>0.1392943657335457</v>
      </c>
      <c r="AK41" s="3">
        <v>6670</v>
      </c>
      <c r="AL41" s="7">
        <v>8598</v>
      </c>
      <c r="AM41" s="7"/>
      <c r="AN41" s="3">
        <v>8348.125</v>
      </c>
      <c r="AO41" s="3">
        <v>8924.75</v>
      </c>
      <c r="AP41" s="7">
        <v>8683.7000000000007</v>
      </c>
      <c r="AQ41" s="113"/>
      <c r="AR41" s="3">
        <v>9492</v>
      </c>
      <c r="AS41" s="3">
        <v>9899.125</v>
      </c>
      <c r="AT41" s="7">
        <v>9891.6</v>
      </c>
      <c r="AU41" s="7"/>
      <c r="AV41" s="3">
        <v>10707.833333333299</v>
      </c>
      <c r="AW41" s="3">
        <v>10897.625</v>
      </c>
      <c r="AX41" s="7">
        <v>10883.8</v>
      </c>
      <c r="AY41" s="113"/>
      <c r="AZ41" s="3">
        <v>5035</v>
      </c>
      <c r="BA41" s="7">
        <v>6812</v>
      </c>
      <c r="BB41" s="7"/>
      <c r="BC41" s="3">
        <v>7530.875</v>
      </c>
      <c r="BD41" s="3">
        <v>7812.6666666666697</v>
      </c>
      <c r="BE41" s="7">
        <v>7932.8095238095202</v>
      </c>
      <c r="BF41" s="113"/>
      <c r="BG41" s="3">
        <v>8709.3846153846098</v>
      </c>
      <c r="BH41" s="3">
        <v>8904.2000000000007</v>
      </c>
      <c r="BI41" s="7">
        <v>8990.9</v>
      </c>
      <c r="BJ41" s="113"/>
      <c r="BK41" s="3">
        <v>9363.875</v>
      </c>
      <c r="BL41" s="3">
        <v>10024.142857142901</v>
      </c>
      <c r="BM41" s="7">
        <v>10023.388888888901</v>
      </c>
      <c r="BO41" s="2">
        <f t="shared" si="83"/>
        <v>5035</v>
      </c>
      <c r="BP41" s="2">
        <f t="shared" si="84"/>
        <v>6812</v>
      </c>
      <c r="BQ41" s="2"/>
      <c r="BR41" s="2">
        <f t="shared" si="85"/>
        <v>7530.875</v>
      </c>
      <c r="BS41" s="2">
        <f t="shared" si="86"/>
        <v>7812.6666666666697</v>
      </c>
      <c r="BT41" s="2">
        <f t="shared" si="87"/>
        <v>7932.8095238095202</v>
      </c>
      <c r="BU41" s="2"/>
      <c r="BV41" s="2">
        <f t="shared" si="88"/>
        <v>8709.3846153846098</v>
      </c>
      <c r="BW41" s="2">
        <f t="shared" si="89"/>
        <v>8904.2000000000007</v>
      </c>
      <c r="BX41" s="2">
        <f t="shared" si="90"/>
        <v>8990.9</v>
      </c>
      <c r="BZ41" s="16">
        <f t="shared" si="75"/>
        <v>1777</v>
      </c>
      <c r="CA41" s="16">
        <f t="shared" si="76"/>
        <v>1120.8095238095202</v>
      </c>
      <c r="CB41" s="16">
        <f t="shared" si="77"/>
        <v>1058.0904761904794</v>
      </c>
      <c r="CD41" s="5">
        <f t="shared" si="46"/>
        <v>0.35292949354518366</v>
      </c>
      <c r="CE41" s="5">
        <f t="shared" si="1"/>
        <v>0.16453457483991785</v>
      </c>
      <c r="CF41" s="5">
        <f t="shared" si="47"/>
        <v>0.13338155580500555</v>
      </c>
      <c r="CH41" s="11">
        <f t="shared" si="78"/>
        <v>3.7418184031293711E-2</v>
      </c>
      <c r="CI41" s="11">
        <f t="shared" si="79"/>
        <v>5.3371556931899766E-2</v>
      </c>
      <c r="CK41" s="11">
        <f t="shared" si="80"/>
        <v>2.2368444295278955E-2</v>
      </c>
      <c r="CL41" s="11">
        <f t="shared" si="81"/>
        <v>3.2323223401812928E-2</v>
      </c>
      <c r="CN41" s="16">
        <f t="shared" si="49"/>
        <v>281.7916666666697</v>
      </c>
      <c r="CO41" s="16">
        <f t="shared" si="50"/>
        <v>401.93452380952021</v>
      </c>
      <c r="CP41" s="11"/>
      <c r="CQ41" s="16">
        <f t="shared" si="51"/>
        <v>194.81538461539094</v>
      </c>
      <c r="CR41" s="16">
        <f t="shared" si="52"/>
        <v>281.51538461538985</v>
      </c>
      <c r="CT41" s="106">
        <v>8109.8819444444398</v>
      </c>
      <c r="CU41" s="104">
        <v>7812.6666666666697</v>
      </c>
      <c r="CV41" s="104">
        <v>7123.0259740259798</v>
      </c>
      <c r="CW41" s="104">
        <v>6330</v>
      </c>
      <c r="CX41" s="104">
        <v>5916.7142857142899</v>
      </c>
      <c r="CY41" s="104">
        <v>5825</v>
      </c>
      <c r="CZ41" s="104">
        <v>5238.5384615384601</v>
      </c>
      <c r="DA41" s="104">
        <v>4894.6524725274803</v>
      </c>
      <c r="DB41" s="104">
        <v>4651.6720779220705</v>
      </c>
      <c r="DC41" s="104">
        <v>5025.5714285714303</v>
      </c>
      <c r="DD41" s="104">
        <v>4251.0307692307688</v>
      </c>
      <c r="DE41" s="104">
        <v>3551.454545454546</v>
      </c>
      <c r="DF41" s="104">
        <v>2659.484848484849</v>
      </c>
      <c r="DG41" s="104">
        <v>2210</v>
      </c>
      <c r="DH41" s="104">
        <v>4225.0777777777803</v>
      </c>
      <c r="DI41" s="104">
        <v>3908.5818181818217</v>
      </c>
      <c r="DJ41" s="104">
        <v>3825.5454545454531</v>
      </c>
      <c r="DK41" s="104">
        <v>3705.23529411765</v>
      </c>
      <c r="DL41" s="104">
        <v>3696.9848484848517</v>
      </c>
      <c r="DM41" s="104">
        <v>3475.555555555562</v>
      </c>
      <c r="DN41" s="104">
        <v>2994.583333333333</v>
      </c>
      <c r="DO41" s="104">
        <v>2154.3636363636397</v>
      </c>
      <c r="DP41" s="104">
        <v>2377.8111111111111</v>
      </c>
      <c r="DR41" s="4">
        <f t="shared" si="53"/>
        <v>337.7908632036</v>
      </c>
      <c r="DS41" s="39">
        <v>296.49129615954001</v>
      </c>
      <c r="DT41" s="39">
        <v>324.91432900532993</v>
      </c>
      <c r="DU41" s="39">
        <v>319.00137639733998</v>
      </c>
      <c r="DV41" s="39">
        <v>274.47725804177003</v>
      </c>
      <c r="DW41" s="39">
        <v>213.47573961460003</v>
      </c>
      <c r="DX41" s="39">
        <v>180.51581692716005</v>
      </c>
      <c r="DY41" s="39">
        <v>204.47937139728006</v>
      </c>
      <c r="DZ41" s="39">
        <v>174.00962328372003</v>
      </c>
      <c r="EA41" s="39">
        <v>191.90117880231003</v>
      </c>
      <c r="EB41" s="39">
        <v>138.91071066808999</v>
      </c>
      <c r="EC41" s="39">
        <v>120.32020923614999</v>
      </c>
      <c r="ED41" s="39">
        <v>119.62225918565001</v>
      </c>
      <c r="EE41" s="39">
        <v>104.23104810800001</v>
      </c>
      <c r="EF41" s="39">
        <v>91.554663450600003</v>
      </c>
      <c r="EG41" s="39">
        <v>67.887602544819998</v>
      </c>
      <c r="EH41" s="39">
        <v>70.079339149260008</v>
      </c>
      <c r="EI41" s="39">
        <v>100.81024898250003</v>
      </c>
      <c r="EJ41" s="39">
        <v>103.74101448216003</v>
      </c>
      <c r="EK41" s="39">
        <v>113.09220662943002</v>
      </c>
      <c r="EL41" s="39">
        <v>118.16050786000001</v>
      </c>
      <c r="EM41" s="39">
        <v>115.34247147709003</v>
      </c>
      <c r="EN41" s="39">
        <v>94.606628400000005</v>
      </c>
      <c r="EP41" s="111">
        <v>46022</v>
      </c>
      <c r="EQ41" s="114">
        <f t="shared" si="82"/>
        <v>0</v>
      </c>
      <c r="ER41" s="114"/>
      <c r="ES41" s="4">
        <f t="shared" si="54"/>
        <v>6670</v>
      </c>
      <c r="ET41" s="4">
        <f t="shared" si="55"/>
        <v>8598</v>
      </c>
      <c r="EU41" s="4"/>
      <c r="EV41" s="4">
        <f t="shared" si="2"/>
        <v>8348.125</v>
      </c>
      <c r="EW41" s="4">
        <f t="shared" si="3"/>
        <v>8924.75</v>
      </c>
      <c r="EX41" s="4">
        <f t="shared" si="4"/>
        <v>8683.7000000000007</v>
      </c>
      <c r="EY41" s="4"/>
      <c r="EZ41" s="4">
        <f t="shared" si="5"/>
        <v>9492</v>
      </c>
      <c r="FA41" s="4">
        <f t="shared" si="6"/>
        <v>9899.125</v>
      </c>
      <c r="FB41" s="4">
        <f t="shared" si="7"/>
        <v>9891.6</v>
      </c>
      <c r="FC41" s="4"/>
      <c r="FD41" s="4">
        <f t="shared" si="56"/>
        <v>10707.833333333299</v>
      </c>
      <c r="FE41" s="4">
        <f t="shared" si="57"/>
        <v>10897.625</v>
      </c>
      <c r="FF41" s="4">
        <f t="shared" si="58"/>
        <v>10883.8</v>
      </c>
      <c r="FH41" s="16">
        <f t="shared" si="59"/>
        <v>6670</v>
      </c>
      <c r="FI41" s="16">
        <f t="shared" si="8"/>
        <v>8598</v>
      </c>
      <c r="FJ41" s="16"/>
      <c r="FK41" s="16">
        <f t="shared" si="60"/>
        <v>8348.125</v>
      </c>
      <c r="FL41" s="16">
        <f t="shared" si="61"/>
        <v>8924.75</v>
      </c>
      <c r="FM41" s="16">
        <f t="shared" si="62"/>
        <v>8683.7000000000007</v>
      </c>
      <c r="FN41" s="16"/>
      <c r="FO41" s="16">
        <f t="shared" si="63"/>
        <v>9492</v>
      </c>
      <c r="FP41" s="16">
        <f t="shared" si="64"/>
        <v>9899.125</v>
      </c>
      <c r="FQ41" s="16">
        <f t="shared" si="65"/>
        <v>9891.6</v>
      </c>
      <c r="FS41" s="4">
        <f t="shared" si="10"/>
        <v>5035</v>
      </c>
      <c r="FT41" s="4">
        <f t="shared" si="11"/>
        <v>6812</v>
      </c>
      <c r="FU41" s="4"/>
      <c r="FV41" s="4">
        <f t="shared" si="12"/>
        <v>7530.875</v>
      </c>
      <c r="FW41" s="4">
        <f t="shared" si="13"/>
        <v>7812.6666666666697</v>
      </c>
      <c r="FX41" s="4">
        <f t="shared" si="14"/>
        <v>7932.8095238095202</v>
      </c>
      <c r="FY41" s="4"/>
      <c r="FZ41" s="4">
        <f t="shared" si="15"/>
        <v>8709.3846153846098</v>
      </c>
      <c r="GA41" s="4">
        <f t="shared" si="16"/>
        <v>8904.2000000000007</v>
      </c>
      <c r="GB41" s="4">
        <f t="shared" si="17"/>
        <v>8990.9</v>
      </c>
      <c r="GC41" s="4"/>
      <c r="GD41" s="4">
        <f t="shared" si="18"/>
        <v>9363.875</v>
      </c>
      <c r="GE41" s="4">
        <f t="shared" si="19"/>
        <v>10024.142857142901</v>
      </c>
      <c r="GF41" s="4">
        <f t="shared" si="20"/>
        <v>10023.388888888901</v>
      </c>
      <c r="GH41" s="16">
        <f t="shared" si="66"/>
        <v>5035</v>
      </c>
      <c r="GI41" s="16">
        <f t="shared" si="21"/>
        <v>6812</v>
      </c>
      <c r="GJ41" s="16"/>
      <c r="GK41" s="16">
        <f t="shared" si="67"/>
        <v>7530.875</v>
      </c>
      <c r="GL41" s="16">
        <f t="shared" si="68"/>
        <v>7812.6666666666697</v>
      </c>
      <c r="GM41" s="16">
        <f t="shared" si="69"/>
        <v>7932.8095238095202</v>
      </c>
      <c r="GN41" s="16"/>
      <c r="GO41" s="16">
        <f t="shared" si="22"/>
        <v>8709.3846153846098</v>
      </c>
      <c r="GP41" s="16">
        <f t="shared" si="23"/>
        <v>8904.2000000000007</v>
      </c>
      <c r="GQ41" s="16">
        <f t="shared" si="70"/>
        <v>8990.9</v>
      </c>
    </row>
    <row r="42" spans="2:199" ht="14.45" customHeight="1" x14ac:dyDescent="0.25">
      <c r="B42" s="28" t="s">
        <v>13</v>
      </c>
      <c r="C42" s="28" t="s">
        <v>582</v>
      </c>
      <c r="D42" s="23" t="str">
        <f>IFERROR(IF(MATCH($B42,Compounders!$A:$A,0),"yes"),"")</f>
        <v>yes</v>
      </c>
      <c r="F42" s="66" t="s">
        <v>544</v>
      </c>
      <c r="G42" s="66"/>
      <c r="H42" s="66"/>
      <c r="I42" s="66"/>
      <c r="J42" s="121" t="str">
        <f t="shared" si="24"/>
        <v/>
      </c>
      <c r="K42" s="70">
        <f t="shared" si="71"/>
        <v>6</v>
      </c>
      <c r="L42" s="70">
        <f t="shared" si="72"/>
        <v>9</v>
      </c>
      <c r="M42" s="70">
        <f t="shared" si="73"/>
        <v>0</v>
      </c>
      <c r="N42" s="70">
        <f t="shared" si="74"/>
        <v>0</v>
      </c>
      <c r="O42" s="66"/>
      <c r="P42" s="83"/>
      <c r="Q42" s="70">
        <f t="shared" si="25"/>
        <v>4</v>
      </c>
      <c r="R42" s="70">
        <f t="shared" si="26"/>
        <v>1</v>
      </c>
      <c r="S42" s="70">
        <f t="shared" si="27"/>
        <v>2</v>
      </c>
      <c r="T42" s="70">
        <f t="shared" si="28"/>
        <v>0</v>
      </c>
      <c r="U42" s="70">
        <f t="shared" si="29"/>
        <v>1</v>
      </c>
      <c r="V42" s="70">
        <f t="shared" si="30"/>
        <v>0</v>
      </c>
      <c r="W42" s="70">
        <f t="shared" si="31"/>
        <v>1</v>
      </c>
      <c r="X42" s="70">
        <f t="shared" si="32"/>
        <v>0</v>
      </c>
      <c r="Y42" s="70">
        <f t="shared" si="33"/>
        <v>0</v>
      </c>
      <c r="AA42" s="39">
        <v>560.00176829999998</v>
      </c>
      <c r="AB42" s="39">
        <v>423.09512705999998</v>
      </c>
      <c r="AC42" s="40">
        <v>649.35366587999999</v>
      </c>
      <c r="AE42" s="4">
        <f t="shared" si="34"/>
        <v>89.351897580000013</v>
      </c>
      <c r="AF42" s="4">
        <f t="shared" si="35"/>
        <v>226.25853882000001</v>
      </c>
      <c r="AH42" s="11">
        <f t="shared" si="36"/>
        <v>0.15955645613628322</v>
      </c>
      <c r="AI42" s="11">
        <f t="shared" si="37"/>
        <v>0.5347699000747741</v>
      </c>
      <c r="AK42" s="3">
        <v>10467</v>
      </c>
      <c r="AL42" s="7">
        <v>12443</v>
      </c>
      <c r="AM42" s="7"/>
      <c r="AN42" s="3">
        <v>17189.090909090901</v>
      </c>
      <c r="AO42" s="3">
        <v>17206.8</v>
      </c>
      <c r="AP42" s="7">
        <v>17201.058823529398</v>
      </c>
      <c r="AQ42" s="113"/>
      <c r="AR42" s="3">
        <v>18869.515151515203</v>
      </c>
      <c r="AS42" s="3">
        <v>19036.733333333301</v>
      </c>
      <c r="AT42" s="7">
        <v>18923.588235294101</v>
      </c>
      <c r="AU42" s="7"/>
      <c r="AV42" s="3">
        <v>26769.6538461538</v>
      </c>
      <c r="AW42" s="3">
        <v>26867.192307692298</v>
      </c>
      <c r="AX42" s="7">
        <v>26746.344827586199</v>
      </c>
      <c r="AY42" s="113"/>
      <c r="AZ42" s="3">
        <v>15709</v>
      </c>
      <c r="BA42" s="7">
        <v>17284</v>
      </c>
      <c r="BB42" s="7"/>
      <c r="BC42" s="3">
        <v>21435.230769230802</v>
      </c>
      <c r="BD42" s="3">
        <v>21853.222222222197</v>
      </c>
      <c r="BE42" s="7">
        <v>21852.825000000001</v>
      </c>
      <c r="BF42" s="113"/>
      <c r="BG42" s="3">
        <v>23390.523809523798</v>
      </c>
      <c r="BH42" s="3">
        <v>23881.5</v>
      </c>
      <c r="BI42" s="7">
        <v>23821.125</v>
      </c>
      <c r="BJ42" s="113"/>
      <c r="BK42" s="3">
        <v>31730.787878787898</v>
      </c>
      <c r="BL42" s="3">
        <v>32937.833333333299</v>
      </c>
      <c r="BM42" s="7">
        <v>32613.205882352901</v>
      </c>
      <c r="BO42" s="2">
        <f t="shared" si="83"/>
        <v>16632.424657534248</v>
      </c>
      <c r="BP42" s="2">
        <f t="shared" si="84"/>
        <v>19962.708356164385</v>
      </c>
      <c r="BQ42" s="2"/>
      <c r="BR42" s="2">
        <f t="shared" si="85"/>
        <v>22581.621757238201</v>
      </c>
      <c r="BS42" s="2">
        <f t="shared" si="86"/>
        <v>23042.404261796029</v>
      </c>
      <c r="BT42" s="2">
        <f t="shared" si="87"/>
        <v>23006.84198630137</v>
      </c>
      <c r="BU42" s="2"/>
      <c r="BV42" s="2">
        <f t="shared" si="88"/>
        <v>28280.432058352613</v>
      </c>
      <c r="BW42" s="2">
        <f t="shared" si="89"/>
        <v>29191.240639269388</v>
      </c>
      <c r="BX42" s="2">
        <f t="shared" si="90"/>
        <v>28975.934065269917</v>
      </c>
      <c r="BZ42" s="16">
        <f t="shared" si="75"/>
        <v>3330.2836986301372</v>
      </c>
      <c r="CA42" s="16">
        <f t="shared" si="76"/>
        <v>3044.1336301369847</v>
      </c>
      <c r="CB42" s="16">
        <f t="shared" si="77"/>
        <v>5969.0920789685479</v>
      </c>
      <c r="CD42" s="5">
        <f t="shared" si="46"/>
        <v>0.20022839527017289</v>
      </c>
      <c r="CE42" s="5">
        <f t="shared" si="1"/>
        <v>0.15249101353509342</v>
      </c>
      <c r="CF42" s="5">
        <f t="shared" si="47"/>
        <v>0.25944856241124437</v>
      </c>
      <c r="CH42" s="11">
        <f t="shared" si="78"/>
        <v>2.0405199835132892E-2</v>
      </c>
      <c r="CI42" s="11">
        <f t="shared" si="79"/>
        <v>1.8830367173556573E-2</v>
      </c>
      <c r="CK42" s="11">
        <f t="shared" si="80"/>
        <v>3.2206317747814239E-2</v>
      </c>
      <c r="CL42" s="11">
        <f t="shared" si="81"/>
        <v>2.459304742877455E-2</v>
      </c>
      <c r="CN42" s="16">
        <f t="shared" si="49"/>
        <v>460.78250455782836</v>
      </c>
      <c r="CO42" s="16">
        <f t="shared" si="50"/>
        <v>425.22022906316852</v>
      </c>
      <c r="CP42" s="11"/>
      <c r="CQ42" s="16">
        <f t="shared" si="51"/>
        <v>910.8085809167751</v>
      </c>
      <c r="CR42" s="16">
        <f t="shared" si="52"/>
        <v>695.50200691730424</v>
      </c>
      <c r="CT42" s="106">
        <v>22580.382352941178</v>
      </c>
      <c r="CU42" s="104">
        <v>22625.0625</v>
      </c>
      <c r="CV42" s="104">
        <v>21482.631476050828</v>
      </c>
      <c r="CW42" s="104">
        <v>20717.73333333333</v>
      </c>
      <c r="CX42" s="104">
        <v>19563.939393939399</v>
      </c>
      <c r="CY42" s="104">
        <v>18571.42365591399</v>
      </c>
      <c r="CZ42" s="104">
        <v>18719.666025641029</v>
      </c>
      <c r="DA42" s="104">
        <v>18516.117588932808</v>
      </c>
      <c r="DB42" s="104">
        <v>17748.333333333303</v>
      </c>
      <c r="DC42" s="104">
        <v>17066</v>
      </c>
      <c r="DD42" s="104">
        <v>16519.6268115942</v>
      </c>
      <c r="DE42" s="104">
        <v>16116.004658385089</v>
      </c>
      <c r="DF42" s="104">
        <v>15324.8214285714</v>
      </c>
      <c r="DG42" s="104">
        <v>15056.99094202898</v>
      </c>
      <c r="DH42" s="104">
        <v>14203.51811594203</v>
      </c>
      <c r="DI42" s="104">
        <v>14007.60869565217</v>
      </c>
      <c r="DJ42" s="104">
        <v>14246.846153846202</v>
      </c>
      <c r="DK42" s="104">
        <v>13850.667965367969</v>
      </c>
      <c r="DL42" s="104">
        <v>13469.622727272721</v>
      </c>
      <c r="DM42" s="104">
        <v>13220.47222222223</v>
      </c>
      <c r="DN42" s="104">
        <v>13108.9047619048</v>
      </c>
      <c r="DO42" s="104">
        <v>13683.557894736839</v>
      </c>
      <c r="DP42" s="104">
        <v>13352.11363636364</v>
      </c>
      <c r="DR42" s="4">
        <f t="shared" si="53"/>
        <v>649.35366587999999</v>
      </c>
      <c r="DS42" s="39">
        <v>423.09512705999998</v>
      </c>
      <c r="DT42" s="39">
        <v>560.00176829999998</v>
      </c>
      <c r="DU42" s="39">
        <v>801.7569122302001</v>
      </c>
      <c r="DV42" s="39">
        <v>614.09515879000003</v>
      </c>
      <c r="DW42" s="39">
        <v>392.05995553999998</v>
      </c>
      <c r="DX42" s="39">
        <v>466.08474783999992</v>
      </c>
      <c r="DY42" s="39">
        <v>472.189153944</v>
      </c>
      <c r="DZ42" s="39">
        <v>389.127432</v>
      </c>
      <c r="EA42" s="39">
        <v>345.24084354000007</v>
      </c>
      <c r="EB42" s="39">
        <v>289.81884645999997</v>
      </c>
      <c r="EC42" s="39">
        <v>290.15471238112002</v>
      </c>
      <c r="ED42" s="39">
        <v>323.24110431000003</v>
      </c>
      <c r="EE42" s="39">
        <v>250.86560184000004</v>
      </c>
      <c r="EF42" s="39">
        <v>220.39172022</v>
      </c>
      <c r="EG42" s="39">
        <v>164.65487685705</v>
      </c>
      <c r="EH42" s="39">
        <v>186.19837962000003</v>
      </c>
      <c r="EI42" s="39">
        <v>220.73662861</v>
      </c>
      <c r="EJ42" s="39">
        <v>232.88968287</v>
      </c>
      <c r="EK42" s="39">
        <v>238.18606449093997</v>
      </c>
      <c r="EL42" s="39">
        <v>217.32928000000001</v>
      </c>
      <c r="EM42" s="39">
        <v>202.33765094999998</v>
      </c>
      <c r="EN42" s="39">
        <v>190.44955945999999</v>
      </c>
      <c r="EP42" s="111">
        <v>45808</v>
      </c>
      <c r="EQ42" s="114">
        <f t="shared" si="82"/>
        <v>0.58630136986301373</v>
      </c>
      <c r="ER42" s="114"/>
      <c r="ES42" s="4">
        <f t="shared" si="54"/>
        <v>10467</v>
      </c>
      <c r="ET42" s="4">
        <f t="shared" si="55"/>
        <v>12443</v>
      </c>
      <c r="EU42" s="4"/>
      <c r="EV42" s="4">
        <f t="shared" si="2"/>
        <v>17189.090909090901</v>
      </c>
      <c r="EW42" s="4">
        <f t="shared" si="3"/>
        <v>17206.8</v>
      </c>
      <c r="EX42" s="4">
        <f t="shared" si="4"/>
        <v>17201.058823529398</v>
      </c>
      <c r="EY42" s="4"/>
      <c r="EZ42" s="4">
        <f t="shared" si="5"/>
        <v>18869.515151515203</v>
      </c>
      <c r="FA42" s="4">
        <f t="shared" si="6"/>
        <v>19036.733333333301</v>
      </c>
      <c r="FB42" s="4">
        <f t="shared" si="7"/>
        <v>18923.588235294101</v>
      </c>
      <c r="FC42" s="4"/>
      <c r="FD42" s="4">
        <f t="shared" si="56"/>
        <v>26769.6538461538</v>
      </c>
      <c r="FE42" s="4">
        <f t="shared" si="57"/>
        <v>26867.192307692298</v>
      </c>
      <c r="FF42" s="4">
        <f t="shared" si="58"/>
        <v>26746.344827586199</v>
      </c>
      <c r="FH42" s="16">
        <f t="shared" si="59"/>
        <v>11625.531506849315</v>
      </c>
      <c r="FI42" s="16">
        <f t="shared" si="8"/>
        <v>15232.656406124086</v>
      </c>
      <c r="FJ42" s="16"/>
      <c r="FK42" s="16">
        <f t="shared" si="60"/>
        <v>18174.325944375287</v>
      </c>
      <c r="FL42" s="16">
        <f t="shared" si="61"/>
        <v>18279.692420091305</v>
      </c>
      <c r="FM42" s="16">
        <f t="shared" si="62"/>
        <v>18210.980177276375</v>
      </c>
      <c r="FN42" s="16"/>
      <c r="FO42" s="16">
        <f t="shared" si="63"/>
        <v>23501.377290289613</v>
      </c>
      <c r="FP42" s="16">
        <f t="shared" si="64"/>
        <v>23627.74215665611</v>
      </c>
      <c r="FQ42" s="16">
        <f t="shared" si="65"/>
        <v>23510.081141459879</v>
      </c>
      <c r="FS42" s="4">
        <f t="shared" si="10"/>
        <v>15709</v>
      </c>
      <c r="FT42" s="4">
        <f t="shared" si="11"/>
        <v>17284</v>
      </c>
      <c r="FU42" s="4"/>
      <c r="FV42" s="4">
        <f t="shared" si="12"/>
        <v>21435.230769230802</v>
      </c>
      <c r="FW42" s="4">
        <f t="shared" si="13"/>
        <v>21853.222222222197</v>
      </c>
      <c r="FX42" s="4">
        <f t="shared" si="14"/>
        <v>21852.825000000001</v>
      </c>
      <c r="FY42" s="4"/>
      <c r="FZ42" s="4">
        <f t="shared" si="15"/>
        <v>23390.523809523798</v>
      </c>
      <c r="GA42" s="4">
        <f t="shared" si="16"/>
        <v>23881.5</v>
      </c>
      <c r="GB42" s="4">
        <f t="shared" si="17"/>
        <v>23821.125</v>
      </c>
      <c r="GC42" s="4"/>
      <c r="GD42" s="4">
        <f t="shared" si="18"/>
        <v>31730.787878787898</v>
      </c>
      <c r="GE42" s="4">
        <f t="shared" si="19"/>
        <v>32937.833333333299</v>
      </c>
      <c r="GF42" s="4">
        <f t="shared" si="20"/>
        <v>32613.205882352901</v>
      </c>
      <c r="GH42" s="16">
        <f t="shared" si="66"/>
        <v>16632.424657534248</v>
      </c>
      <c r="GI42" s="16">
        <f t="shared" si="21"/>
        <v>19962.708356164385</v>
      </c>
      <c r="GJ42" s="16"/>
      <c r="GK42" s="16">
        <f t="shared" si="67"/>
        <v>22581.621757238201</v>
      </c>
      <c r="GL42" s="16">
        <f t="shared" si="68"/>
        <v>23042.404261796029</v>
      </c>
      <c r="GM42" s="16">
        <f t="shared" si="69"/>
        <v>23006.84198630137</v>
      </c>
      <c r="GN42" s="16"/>
      <c r="GO42" s="16">
        <f t="shared" si="22"/>
        <v>28280.432058352613</v>
      </c>
      <c r="GP42" s="16">
        <f t="shared" si="23"/>
        <v>29191.240639269388</v>
      </c>
      <c r="GQ42" s="16">
        <f t="shared" si="70"/>
        <v>28975.934065269917</v>
      </c>
    </row>
    <row r="43" spans="2:199" ht="14.45" customHeight="1" x14ac:dyDescent="0.25">
      <c r="B43" s="28" t="s">
        <v>45</v>
      </c>
      <c r="C43" s="28" t="s">
        <v>583</v>
      </c>
      <c r="D43" s="23" t="str">
        <f>IFERROR(IF(MATCH($B43,Compounders!$A:$A,0),"yes"),"")</f>
        <v/>
      </c>
      <c r="F43" s="66"/>
      <c r="G43" s="66"/>
      <c r="H43" s="66"/>
      <c r="I43" s="66"/>
      <c r="J43" s="121" t="str">
        <f t="shared" si="24"/>
        <v>yes</v>
      </c>
      <c r="K43" s="70">
        <f t="shared" si="71"/>
        <v>6</v>
      </c>
      <c r="L43" s="70">
        <f t="shared" si="72"/>
        <v>9</v>
      </c>
      <c r="M43" s="70">
        <f t="shared" si="73"/>
        <v>0</v>
      </c>
      <c r="N43" s="70">
        <f t="shared" si="74"/>
        <v>0</v>
      </c>
      <c r="O43" s="66"/>
      <c r="P43" s="83"/>
      <c r="Q43" s="70">
        <f t="shared" si="25"/>
        <v>4</v>
      </c>
      <c r="R43" s="70">
        <f t="shared" si="26"/>
        <v>1</v>
      </c>
      <c r="S43" s="70">
        <f t="shared" si="27"/>
        <v>2</v>
      </c>
      <c r="T43" s="70">
        <f t="shared" si="28"/>
        <v>0</v>
      </c>
      <c r="U43" s="70">
        <f t="shared" si="29"/>
        <v>1</v>
      </c>
      <c r="V43" s="70">
        <f t="shared" si="30"/>
        <v>0</v>
      </c>
      <c r="W43" s="70">
        <f t="shared" si="31"/>
        <v>1</v>
      </c>
      <c r="X43" s="70">
        <f t="shared" si="32"/>
        <v>0</v>
      </c>
      <c r="Y43" s="70">
        <f t="shared" si="33"/>
        <v>0</v>
      </c>
      <c r="AA43" s="39">
        <v>342.5555019885</v>
      </c>
      <c r="AB43" s="39">
        <v>327.57821105274002</v>
      </c>
      <c r="AC43" s="40">
        <v>316.22558452947999</v>
      </c>
      <c r="AE43" s="4">
        <f t="shared" si="34"/>
        <v>-26.32991745902001</v>
      </c>
      <c r="AF43" s="4">
        <f t="shared" si="35"/>
        <v>-11.352626523260028</v>
      </c>
      <c r="AH43" s="11">
        <f t="shared" si="36"/>
        <v>-7.686321575971633E-2</v>
      </c>
      <c r="AI43" s="11">
        <f t="shared" si="37"/>
        <v>-3.4656232130873543E-2</v>
      </c>
      <c r="AK43" s="3" t="e">
        <v>#N/A</v>
      </c>
      <c r="AL43" s="7">
        <v>14806</v>
      </c>
      <c r="AM43" s="7"/>
      <c r="AN43" s="3">
        <v>14088</v>
      </c>
      <c r="AO43" s="3">
        <v>14156</v>
      </c>
      <c r="AP43" s="7">
        <v>14156</v>
      </c>
      <c r="AQ43" s="113"/>
      <c r="AR43" s="3">
        <v>14768.826086956498</v>
      </c>
      <c r="AS43" s="3">
        <v>14794.208333333299</v>
      </c>
      <c r="AT43" s="7">
        <v>14632.625</v>
      </c>
      <c r="AU43" s="7"/>
      <c r="AV43" s="3">
        <v>16032.789473684201</v>
      </c>
      <c r="AW43" s="3">
        <v>15945.608695652201</v>
      </c>
      <c r="AX43" s="7">
        <v>15747.375</v>
      </c>
      <c r="AY43" s="113"/>
      <c r="AZ43" s="3">
        <v>14806</v>
      </c>
      <c r="BA43" s="7">
        <v>15133.32</v>
      </c>
      <c r="BB43" s="7"/>
      <c r="BC43" s="3">
        <v>14421.15</v>
      </c>
      <c r="BD43" s="3">
        <v>14616.55</v>
      </c>
      <c r="BE43" s="7">
        <v>14616.55</v>
      </c>
      <c r="BF43" s="113"/>
      <c r="BG43" s="3">
        <v>14901.964285714301</v>
      </c>
      <c r="BH43" s="3">
        <v>14911.9666666667</v>
      </c>
      <c r="BI43" s="7">
        <v>14905.107142857099</v>
      </c>
      <c r="BJ43" s="113"/>
      <c r="BK43" s="3">
        <v>15986.869565217399</v>
      </c>
      <c r="BL43" s="3">
        <v>16017.068965517201</v>
      </c>
      <c r="BM43" s="7">
        <v>15935.192307692301</v>
      </c>
      <c r="BO43" s="2">
        <f t="shared" si="83"/>
        <v>15104.623452054795</v>
      </c>
      <c r="BP43" s="2">
        <f t="shared" si="84"/>
        <v>14661.855863013698</v>
      </c>
      <c r="BQ43" s="2"/>
      <c r="BR43" s="2">
        <f t="shared" si="85"/>
        <v>14859.810704500993</v>
      </c>
      <c r="BS43" s="2">
        <f t="shared" si="86"/>
        <v>14886.067123287703</v>
      </c>
      <c r="BT43" s="2">
        <f t="shared" si="87"/>
        <v>14879.808982387436</v>
      </c>
      <c r="BU43" s="2"/>
      <c r="BV43" s="2">
        <f t="shared" si="88"/>
        <v>15891.754581808909</v>
      </c>
      <c r="BW43" s="2">
        <f t="shared" si="89"/>
        <v>15920.183284522089</v>
      </c>
      <c r="BX43" s="2">
        <f t="shared" si="90"/>
        <v>15844.883471323188</v>
      </c>
      <c r="BZ43" s="16">
        <f t="shared" si="75"/>
        <v>-442.76758904109738</v>
      </c>
      <c r="CA43" s="16">
        <f t="shared" si="76"/>
        <v>217.95311937373845</v>
      </c>
      <c r="CB43" s="16">
        <f t="shared" si="77"/>
        <v>965.07448893575202</v>
      </c>
      <c r="CD43" s="5">
        <f t="shared" si="46"/>
        <v>-2.9313381458765497E-2</v>
      </c>
      <c r="CE43" s="5">
        <f t="shared" si="1"/>
        <v>1.4865315919763811E-2</v>
      </c>
      <c r="CF43" s="5">
        <f t="shared" si="47"/>
        <v>6.4857989109810887E-2</v>
      </c>
      <c r="CH43" s="11">
        <f t="shared" si="78"/>
        <v>1.7669416730023979E-3</v>
      </c>
      <c r="CI43" s="11">
        <f t="shared" si="79"/>
        <v>1.3457962745371255E-3</v>
      </c>
      <c r="CK43" s="11">
        <f t="shared" si="80"/>
        <v>1.788896409570917E-3</v>
      </c>
      <c r="CL43" s="11">
        <f t="shared" si="81"/>
        <v>-2.9493980821585497E-3</v>
      </c>
      <c r="CN43" s="16">
        <f t="shared" si="49"/>
        <v>26.256418786710128</v>
      </c>
      <c r="CO43" s="16">
        <f t="shared" si="50"/>
        <v>19.998277886443248</v>
      </c>
      <c r="CP43" s="11"/>
      <c r="CQ43" s="16">
        <f t="shared" si="51"/>
        <v>28.428702713179518</v>
      </c>
      <c r="CR43" s="16">
        <f t="shared" si="52"/>
        <v>-46.871110485721147</v>
      </c>
      <c r="CT43" s="106">
        <v>15248.635714285709</v>
      </c>
      <c r="CU43" s="104">
        <v>14911.9666666667</v>
      </c>
      <c r="CV43" s="104">
        <v>15283.942857142851</v>
      </c>
      <c r="CW43" s="104">
        <v>15577.70416666667</v>
      </c>
      <c r="CX43" s="104">
        <v>15198.077655677662</v>
      </c>
      <c r="CY43" s="104">
        <v>14959.032258064501</v>
      </c>
      <c r="CZ43" s="104">
        <v>15494.223952569169</v>
      </c>
      <c r="DA43" s="104">
        <v>15065.689626239511</v>
      </c>
      <c r="DB43" s="104">
        <v>15323.247252747249</v>
      </c>
      <c r="DC43" s="104">
        <v>15165.0769230769</v>
      </c>
      <c r="DD43" s="104">
        <v>14941.59375</v>
      </c>
      <c r="DE43" s="104">
        <v>15468.70385395538</v>
      </c>
      <c r="DF43" s="104">
        <v>15041.629629629631</v>
      </c>
      <c r="DG43" s="104">
        <v>15977.3714285714</v>
      </c>
      <c r="DH43" s="104">
        <v>16909.15508021391</v>
      </c>
      <c r="DI43" s="104">
        <v>17161.28571428571</v>
      </c>
      <c r="DJ43" s="104">
        <v>17060.956666666669</v>
      </c>
      <c r="DK43" s="104">
        <v>16556.333333333299</v>
      </c>
      <c r="DL43" s="104">
        <v>16565.583333333328</v>
      </c>
      <c r="DM43" s="104">
        <v>15035.484848484841</v>
      </c>
      <c r="DN43" s="104">
        <v>14770.05909090909</v>
      </c>
      <c r="DO43" s="104">
        <v>13541.0769230769</v>
      </c>
      <c r="DP43" s="104">
        <v>13011.13636363636</v>
      </c>
      <c r="DR43" s="4">
        <f t="shared" si="53"/>
        <v>316.22558452947999</v>
      </c>
      <c r="DS43" s="39">
        <v>327.57821105274002</v>
      </c>
      <c r="DT43" s="39">
        <v>342.5555019885</v>
      </c>
      <c r="DU43" s="39">
        <v>403.32071549793</v>
      </c>
      <c r="DV43" s="39">
        <v>364.78039642040005</v>
      </c>
      <c r="DW43" s="39">
        <v>364.30284925031998</v>
      </c>
      <c r="DX43" s="39">
        <v>386.40812244187998</v>
      </c>
      <c r="DY43" s="39">
        <v>402.48247636039997</v>
      </c>
      <c r="DZ43" s="39">
        <v>341.35326738864001</v>
      </c>
      <c r="EA43" s="39">
        <v>380.15365052279998</v>
      </c>
      <c r="EB43" s="39">
        <v>344.90799203820001</v>
      </c>
      <c r="EC43" s="39">
        <v>302.17993712112002</v>
      </c>
      <c r="ED43" s="39">
        <v>312.31004102319997</v>
      </c>
      <c r="EE43" s="39">
        <v>299.53366893072001</v>
      </c>
      <c r="EF43" s="39">
        <v>321.92009690891996</v>
      </c>
      <c r="EG43" s="39">
        <v>282.48707468141998</v>
      </c>
      <c r="EH43" s="39">
        <v>281.88234903941998</v>
      </c>
      <c r="EI43" s="39">
        <v>309.31263544488996</v>
      </c>
      <c r="EJ43" s="39">
        <v>433.36970084676994</v>
      </c>
      <c r="EK43" s="39">
        <v>346.43204554895993</v>
      </c>
      <c r="EL43" s="39">
        <v>339.06248201826003</v>
      </c>
      <c r="EM43" s="39">
        <v>328.77542916074998</v>
      </c>
      <c r="EN43" s="39">
        <v>285.96669944922002</v>
      </c>
      <c r="EP43" s="111">
        <v>46054</v>
      </c>
      <c r="EQ43" s="114">
        <f t="shared" si="82"/>
        <v>-8.7671232876712329E-2</v>
      </c>
      <c r="ER43" s="114"/>
      <c r="ES43" s="4" t="e">
        <f t="shared" si="54"/>
        <v>#N/A</v>
      </c>
      <c r="ET43" s="4">
        <f t="shared" si="55"/>
        <v>14806</v>
      </c>
      <c r="EU43" s="4"/>
      <c r="EV43" s="4">
        <f t="shared" si="2"/>
        <v>14088</v>
      </c>
      <c r="EW43" s="4">
        <f t="shared" si="3"/>
        <v>14156</v>
      </c>
      <c r="EX43" s="4">
        <f t="shared" si="4"/>
        <v>14156</v>
      </c>
      <c r="EY43" s="4"/>
      <c r="EZ43" s="4">
        <f t="shared" si="5"/>
        <v>14768.826086956498</v>
      </c>
      <c r="FA43" s="4">
        <f t="shared" si="6"/>
        <v>14794.208333333299</v>
      </c>
      <c r="FB43" s="4">
        <f t="shared" si="7"/>
        <v>14632.625</v>
      </c>
      <c r="FC43" s="4"/>
      <c r="FD43" s="4">
        <f t="shared" si="56"/>
        <v>16032.789473684201</v>
      </c>
      <c r="FE43" s="4">
        <f t="shared" si="57"/>
        <v>15945.608695652201</v>
      </c>
      <c r="FF43" s="4">
        <f t="shared" si="58"/>
        <v>15747.375</v>
      </c>
      <c r="FH43" s="16" t="str">
        <f t="shared" si="59"/>
        <v/>
      </c>
      <c r="FI43" s="16">
        <f t="shared" si="8"/>
        <v>14212.986301369863</v>
      </c>
      <c r="FJ43" s="16"/>
      <c r="FK43" s="16">
        <f t="shared" si="60"/>
        <v>14709.137224538395</v>
      </c>
      <c r="FL43" s="16">
        <f t="shared" si="61"/>
        <v>14738.255821917779</v>
      </c>
      <c r="FM43" s="16">
        <f t="shared" si="62"/>
        <v>14590.838698630138</v>
      </c>
      <c r="FN43" s="16"/>
      <c r="FO43" s="16">
        <f t="shared" si="63"/>
        <v>15921.97624525876</v>
      </c>
      <c r="FP43" s="16">
        <f t="shared" si="64"/>
        <v>15844.66400635301</v>
      </c>
      <c r="FQ43" s="16">
        <f t="shared" si="65"/>
        <v>15649.643493150686</v>
      </c>
      <c r="FS43" s="4">
        <f t="shared" si="10"/>
        <v>14806</v>
      </c>
      <c r="FT43" s="4">
        <f t="shared" si="11"/>
        <v>15133.32</v>
      </c>
      <c r="FU43" s="4"/>
      <c r="FV43" s="4">
        <f t="shared" si="12"/>
        <v>14421.15</v>
      </c>
      <c r="FW43" s="4">
        <f t="shared" si="13"/>
        <v>14616.55</v>
      </c>
      <c r="FX43" s="4">
        <f t="shared" si="14"/>
        <v>14616.55</v>
      </c>
      <c r="FY43" s="4"/>
      <c r="FZ43" s="4">
        <f t="shared" si="15"/>
        <v>14901.964285714301</v>
      </c>
      <c r="GA43" s="4">
        <f t="shared" si="16"/>
        <v>14911.9666666667</v>
      </c>
      <c r="GB43" s="4">
        <f t="shared" si="17"/>
        <v>14905.107142857099</v>
      </c>
      <c r="GC43" s="4"/>
      <c r="GD43" s="4">
        <f t="shared" si="18"/>
        <v>15986.869565217399</v>
      </c>
      <c r="GE43" s="4">
        <f t="shared" si="19"/>
        <v>16017.068965517201</v>
      </c>
      <c r="GF43" s="4">
        <f t="shared" si="20"/>
        <v>15935.192307692301</v>
      </c>
      <c r="GH43" s="16">
        <f t="shared" si="66"/>
        <v>15104.623452054795</v>
      </c>
      <c r="GI43" s="16">
        <f t="shared" si="21"/>
        <v>14661.855863013698</v>
      </c>
      <c r="GJ43" s="16"/>
      <c r="GK43" s="16">
        <f t="shared" si="67"/>
        <v>14859.810704500993</v>
      </c>
      <c r="GL43" s="16">
        <f t="shared" si="68"/>
        <v>14886.067123287703</v>
      </c>
      <c r="GM43" s="16">
        <f t="shared" si="69"/>
        <v>14879.808982387436</v>
      </c>
      <c r="GN43" s="16"/>
      <c r="GO43" s="16">
        <f t="shared" si="22"/>
        <v>15891.754581808909</v>
      </c>
      <c r="GP43" s="16">
        <f t="shared" si="23"/>
        <v>15920.183284522089</v>
      </c>
      <c r="GQ43" s="16">
        <f t="shared" si="70"/>
        <v>15844.883471323188</v>
      </c>
    </row>
    <row r="44" spans="2:199" ht="14.45" customHeight="1" x14ac:dyDescent="0.25">
      <c r="B44" s="28" t="s">
        <v>64</v>
      </c>
      <c r="C44" s="28" t="s">
        <v>584</v>
      </c>
      <c r="D44" s="23" t="str">
        <f>IFERROR(IF(MATCH($B44,Compounders!$A:$A,0),"yes"),"")</f>
        <v/>
      </c>
      <c r="F44" s="66"/>
      <c r="G44" s="66"/>
      <c r="H44" s="66"/>
      <c r="I44" s="66"/>
      <c r="J44" s="121" t="str">
        <f t="shared" si="24"/>
        <v>yes</v>
      </c>
      <c r="K44" s="70">
        <f t="shared" si="71"/>
        <v>6</v>
      </c>
      <c r="L44" s="70">
        <f t="shared" si="72"/>
        <v>9</v>
      </c>
      <c r="M44" s="70">
        <f t="shared" si="73"/>
        <v>0</v>
      </c>
      <c r="N44" s="70">
        <f t="shared" si="74"/>
        <v>0</v>
      </c>
      <c r="O44" s="66"/>
      <c r="P44" s="83"/>
      <c r="Q44" s="70">
        <f t="shared" si="25"/>
        <v>4</v>
      </c>
      <c r="R44" s="70">
        <f t="shared" si="26"/>
        <v>1</v>
      </c>
      <c r="S44" s="70">
        <f t="shared" si="27"/>
        <v>2</v>
      </c>
      <c r="T44" s="70">
        <f t="shared" si="28"/>
        <v>0</v>
      </c>
      <c r="U44" s="70">
        <f t="shared" si="29"/>
        <v>1</v>
      </c>
      <c r="V44" s="70">
        <f t="shared" si="30"/>
        <v>0</v>
      </c>
      <c r="W44" s="70">
        <f t="shared" si="31"/>
        <v>1</v>
      </c>
      <c r="X44" s="70">
        <f t="shared" si="32"/>
        <v>0</v>
      </c>
      <c r="Y44" s="70">
        <f t="shared" si="33"/>
        <v>0</v>
      </c>
      <c r="AA44" s="39">
        <v>300.72547435394995</v>
      </c>
      <c r="AB44" s="39">
        <v>327.33082652399997</v>
      </c>
      <c r="AC44" s="40">
        <v>339.93913584617997</v>
      </c>
      <c r="AE44" s="4">
        <f t="shared" si="34"/>
        <v>39.213661492230017</v>
      </c>
      <c r="AF44" s="4">
        <f t="shared" si="35"/>
        <v>12.608309322179991</v>
      </c>
      <c r="AH44" s="11">
        <f t="shared" si="36"/>
        <v>0.13039687301673708</v>
      </c>
      <c r="AI44" s="11">
        <f t="shared" si="37"/>
        <v>3.851855157080819E-2</v>
      </c>
      <c r="AK44" s="3">
        <v>10631</v>
      </c>
      <c r="AL44" s="7">
        <v>13107</v>
      </c>
      <c r="AM44" s="7"/>
      <c r="AN44" s="3">
        <v>13864.6363636364</v>
      </c>
      <c r="AO44" s="3">
        <v>13907.666666666701</v>
      </c>
      <c r="AP44" s="7">
        <v>14106</v>
      </c>
      <c r="AQ44" s="113"/>
      <c r="AR44" s="3">
        <v>14779.1764705882</v>
      </c>
      <c r="AS44" s="3">
        <v>14861.333333333299</v>
      </c>
      <c r="AT44" s="7">
        <v>14963.9</v>
      </c>
      <c r="AU44" s="7"/>
      <c r="AV44" s="3">
        <v>15772.666666666701</v>
      </c>
      <c r="AW44" s="3">
        <v>15786.142857142901</v>
      </c>
      <c r="AX44" s="7">
        <v>15860.4285714286</v>
      </c>
      <c r="AY44" s="113"/>
      <c r="AZ44" s="3">
        <v>12463</v>
      </c>
      <c r="BA44" s="7">
        <v>12958</v>
      </c>
      <c r="BB44" s="7"/>
      <c r="BC44" s="3">
        <v>13860.869565217399</v>
      </c>
      <c r="BD44" s="3">
        <v>13905.9545454545</v>
      </c>
      <c r="BE44" s="7">
        <v>14104.380952381001</v>
      </c>
      <c r="BF44" s="113"/>
      <c r="BG44" s="3">
        <v>14760.444444444402</v>
      </c>
      <c r="BH44" s="3">
        <v>14860.272727272699</v>
      </c>
      <c r="BI44" s="7">
        <v>14962.857142857099</v>
      </c>
      <c r="BJ44" s="113"/>
      <c r="BK44" s="3">
        <v>15772.666666666701</v>
      </c>
      <c r="BL44" s="3">
        <v>15793.4666666667</v>
      </c>
      <c r="BM44" s="7">
        <v>15869.6</v>
      </c>
      <c r="BO44" s="2">
        <f t="shared" si="83"/>
        <v>12463</v>
      </c>
      <c r="BP44" s="2">
        <f t="shared" si="84"/>
        <v>12958</v>
      </c>
      <c r="BQ44" s="2"/>
      <c r="BR44" s="2">
        <f t="shared" si="85"/>
        <v>13860.869565217399</v>
      </c>
      <c r="BS44" s="2">
        <f t="shared" si="86"/>
        <v>13905.9545454545</v>
      </c>
      <c r="BT44" s="2">
        <f t="shared" si="87"/>
        <v>14104.380952381001</v>
      </c>
      <c r="BU44" s="2"/>
      <c r="BV44" s="2">
        <f t="shared" si="88"/>
        <v>14760.444444444402</v>
      </c>
      <c r="BW44" s="2">
        <f t="shared" si="89"/>
        <v>14860.272727272699</v>
      </c>
      <c r="BX44" s="2">
        <f t="shared" si="90"/>
        <v>14962.857142857099</v>
      </c>
      <c r="BZ44" s="16">
        <f t="shared" si="75"/>
        <v>495</v>
      </c>
      <c r="CA44" s="16">
        <f t="shared" si="76"/>
        <v>1146.3809523810014</v>
      </c>
      <c r="CB44" s="16">
        <f t="shared" si="77"/>
        <v>858.47619047609805</v>
      </c>
      <c r="CD44" s="5">
        <f t="shared" si="46"/>
        <v>3.9717563989408733E-2</v>
      </c>
      <c r="CE44" s="5">
        <f t="shared" si="1"/>
        <v>8.8468973019061758E-2</v>
      </c>
      <c r="CF44" s="5">
        <f t="shared" si="47"/>
        <v>6.0865924805524774E-2</v>
      </c>
      <c r="CH44" s="11">
        <f t="shared" si="78"/>
        <v>3.252680506440786E-3</v>
      </c>
      <c r="CI44" s="11">
        <f t="shared" si="79"/>
        <v>1.7568261934638896E-2</v>
      </c>
      <c r="CK44" s="11">
        <f t="shared" si="80"/>
        <v>6.7632301455442523E-3</v>
      </c>
      <c r="CL44" s="11">
        <f t="shared" si="81"/>
        <v>1.3713184530082634E-2</v>
      </c>
      <c r="CN44" s="16">
        <f t="shared" si="49"/>
        <v>45.084980237101263</v>
      </c>
      <c r="CO44" s="16">
        <f t="shared" si="50"/>
        <v>243.51138716360219</v>
      </c>
      <c r="CP44" s="11"/>
      <c r="CQ44" s="16">
        <f t="shared" si="51"/>
        <v>99.828282828297233</v>
      </c>
      <c r="CR44" s="16">
        <f t="shared" si="52"/>
        <v>202.41269841269786</v>
      </c>
      <c r="CT44" s="106">
        <v>14248.17254901961</v>
      </c>
      <c r="CU44" s="104">
        <v>13905.9545454545</v>
      </c>
      <c r="CV44" s="104">
        <v>13780.701388888889</v>
      </c>
      <c r="CW44" s="104">
        <v>13340.121517027859</v>
      </c>
      <c r="CX44" s="104">
        <v>13007.05098039216</v>
      </c>
      <c r="CY44" s="104">
        <v>12722.190476190501</v>
      </c>
      <c r="CZ44" s="104">
        <v>12554.271794871802</v>
      </c>
      <c r="DA44" s="104">
        <v>12594.176190476181</v>
      </c>
      <c r="DB44" s="104">
        <v>12301.966346153851</v>
      </c>
      <c r="DC44" s="104">
        <v>12167.190476190501</v>
      </c>
      <c r="DD44" s="104">
        <v>11964.058333333331</v>
      </c>
      <c r="DE44" s="104">
        <v>11764.852380952379</v>
      </c>
      <c r="DF44" s="104">
        <v>11467.805128205129</v>
      </c>
      <c r="DG44" s="104">
        <v>11282.652173913</v>
      </c>
      <c r="DH44" s="104">
        <v>10726.999999999991</v>
      </c>
      <c r="DI44" s="104">
        <v>10830.32467532468</v>
      </c>
      <c r="DJ44" s="104">
        <v>10850.42063492064</v>
      </c>
      <c r="DK44" s="104">
        <v>10674.5652173913</v>
      </c>
      <c r="DL44" s="104">
        <v>10335.85714285715</v>
      </c>
      <c r="DM44" s="104">
        <v>10053.183333333331</v>
      </c>
      <c r="DN44" s="104">
        <v>9619.8541666666697</v>
      </c>
      <c r="DO44" s="104">
        <v>9277.21052631579</v>
      </c>
      <c r="DP44" s="104">
        <v>8908.2167832167888</v>
      </c>
      <c r="DR44" s="4">
        <f t="shared" si="53"/>
        <v>339.93913584617997</v>
      </c>
      <c r="DS44" s="39">
        <v>327.33082652399997</v>
      </c>
      <c r="DT44" s="39">
        <v>300.72547435394995</v>
      </c>
      <c r="DU44" s="39">
        <v>285.41921215264</v>
      </c>
      <c r="DV44" s="39">
        <v>304.52687171349999</v>
      </c>
      <c r="DW44" s="39">
        <v>308.22145507544002</v>
      </c>
      <c r="DX44" s="39">
        <v>268.20344981187998</v>
      </c>
      <c r="DY44" s="39">
        <v>309.70712525900001</v>
      </c>
      <c r="DZ44" s="39">
        <v>274.20135529055</v>
      </c>
      <c r="EA44" s="39">
        <v>263.75864384464001</v>
      </c>
      <c r="EB44" s="39">
        <v>254.77877582330001</v>
      </c>
      <c r="EC44" s="39">
        <v>242.07682257576002</v>
      </c>
      <c r="ED44" s="39">
        <v>260.42609854157996</v>
      </c>
      <c r="EE44" s="39">
        <v>268.36073270822999</v>
      </c>
      <c r="EF44" s="39">
        <v>275.08228872304005</v>
      </c>
      <c r="EG44" s="39">
        <v>242.26572632747997</v>
      </c>
      <c r="EH44" s="39">
        <v>272.71665721556997</v>
      </c>
      <c r="EI44" s="39">
        <v>268.76968504000001</v>
      </c>
      <c r="EJ44" s="39">
        <v>255.75287217356001</v>
      </c>
      <c r="EK44" s="39">
        <v>226.49298334641</v>
      </c>
      <c r="EL44" s="39">
        <v>233.30504089136997</v>
      </c>
      <c r="EM44" s="39">
        <v>227.14381844196004</v>
      </c>
      <c r="EN44" s="39">
        <v>235.67131412208002</v>
      </c>
      <c r="EP44" s="111">
        <v>46022</v>
      </c>
      <c r="EQ44" s="114">
        <f t="shared" si="82"/>
        <v>0</v>
      </c>
      <c r="ER44" s="114"/>
      <c r="ES44" s="4">
        <f t="shared" si="54"/>
        <v>10631</v>
      </c>
      <c r="ET44" s="4">
        <f t="shared" si="55"/>
        <v>13107</v>
      </c>
      <c r="EU44" s="4"/>
      <c r="EV44" s="4">
        <f t="shared" si="2"/>
        <v>13864.6363636364</v>
      </c>
      <c r="EW44" s="4">
        <f t="shared" si="3"/>
        <v>13907.666666666701</v>
      </c>
      <c r="EX44" s="4">
        <f t="shared" si="4"/>
        <v>14106</v>
      </c>
      <c r="EY44" s="4"/>
      <c r="EZ44" s="4">
        <f t="shared" si="5"/>
        <v>14779.1764705882</v>
      </c>
      <c r="FA44" s="4">
        <f t="shared" si="6"/>
        <v>14861.333333333299</v>
      </c>
      <c r="FB44" s="4">
        <f t="shared" si="7"/>
        <v>14963.9</v>
      </c>
      <c r="FC44" s="4"/>
      <c r="FD44" s="4">
        <f t="shared" ref="FD44:FD74" si="91">AV44</f>
        <v>15772.666666666701</v>
      </c>
      <c r="FE44" s="4">
        <f t="shared" si="57"/>
        <v>15786.142857142901</v>
      </c>
      <c r="FF44" s="4">
        <f t="shared" si="58"/>
        <v>15860.4285714286</v>
      </c>
      <c r="FH44" s="16">
        <f t="shared" si="59"/>
        <v>10631</v>
      </c>
      <c r="FI44" s="16">
        <f t="shared" si="8"/>
        <v>13107</v>
      </c>
      <c r="FJ44" s="16"/>
      <c r="FK44" s="16">
        <f t="shared" si="60"/>
        <v>13864.6363636364</v>
      </c>
      <c r="FL44" s="16">
        <f t="shared" si="61"/>
        <v>13907.666666666701</v>
      </c>
      <c r="FM44" s="16">
        <f t="shared" si="62"/>
        <v>14106</v>
      </c>
      <c r="FN44" s="16"/>
      <c r="FO44" s="16">
        <f t="shared" si="63"/>
        <v>14779.1764705882</v>
      </c>
      <c r="FP44" s="16">
        <f t="shared" si="64"/>
        <v>14861.333333333299</v>
      </c>
      <c r="FQ44" s="16">
        <f t="shared" si="65"/>
        <v>14963.9</v>
      </c>
      <c r="FS44" s="4">
        <f t="shared" si="10"/>
        <v>12463</v>
      </c>
      <c r="FT44" s="4">
        <f t="shared" si="11"/>
        <v>12958</v>
      </c>
      <c r="FU44" s="4"/>
      <c r="FV44" s="4">
        <f t="shared" si="12"/>
        <v>13860.869565217399</v>
      </c>
      <c r="FW44" s="4">
        <f t="shared" si="13"/>
        <v>13905.9545454545</v>
      </c>
      <c r="FX44" s="4">
        <f t="shared" si="14"/>
        <v>14104.380952381001</v>
      </c>
      <c r="FY44" s="4"/>
      <c r="FZ44" s="4">
        <f t="shared" si="15"/>
        <v>14760.444444444402</v>
      </c>
      <c r="GA44" s="4">
        <f t="shared" si="16"/>
        <v>14860.272727272699</v>
      </c>
      <c r="GB44" s="4">
        <f t="shared" si="17"/>
        <v>14962.857142857099</v>
      </c>
      <c r="GC44" s="4"/>
      <c r="GD44" s="4">
        <f t="shared" si="18"/>
        <v>15772.666666666701</v>
      </c>
      <c r="GE44" s="4">
        <f t="shared" si="19"/>
        <v>15793.4666666667</v>
      </c>
      <c r="GF44" s="4">
        <f t="shared" si="20"/>
        <v>15869.6</v>
      </c>
      <c r="GH44" s="16">
        <f t="shared" si="66"/>
        <v>12463</v>
      </c>
      <c r="GI44" s="16">
        <f t="shared" si="21"/>
        <v>12958</v>
      </c>
      <c r="GJ44" s="16"/>
      <c r="GK44" s="16">
        <f t="shared" si="67"/>
        <v>13860.869565217399</v>
      </c>
      <c r="GL44" s="16">
        <f t="shared" si="68"/>
        <v>13905.9545454545</v>
      </c>
      <c r="GM44" s="16">
        <f t="shared" si="69"/>
        <v>14104.380952381001</v>
      </c>
      <c r="GN44" s="16"/>
      <c r="GO44" s="16">
        <f t="shared" si="22"/>
        <v>14760.444444444402</v>
      </c>
      <c r="GP44" s="16">
        <f t="shared" si="23"/>
        <v>14860.272727272699</v>
      </c>
      <c r="GQ44" s="16">
        <f t="shared" si="70"/>
        <v>14962.857142857099</v>
      </c>
    </row>
    <row r="45" spans="2:199" ht="14.45" customHeight="1" x14ac:dyDescent="0.25">
      <c r="B45" s="28" t="s">
        <v>11</v>
      </c>
      <c r="C45" s="28" t="s">
        <v>585</v>
      </c>
      <c r="D45" s="23" t="str">
        <f>IFERROR(IF(MATCH($B45,Compounders!$A:$A,0),"yes"),"")</f>
        <v/>
      </c>
      <c r="F45" s="66"/>
      <c r="G45" s="66"/>
      <c r="H45" s="66"/>
      <c r="I45" s="66"/>
      <c r="J45" s="121" t="str">
        <f t="shared" si="24"/>
        <v>yes</v>
      </c>
      <c r="K45" s="70">
        <f t="shared" si="71"/>
        <v>6</v>
      </c>
      <c r="L45" s="70">
        <f t="shared" si="72"/>
        <v>9</v>
      </c>
      <c r="M45" s="70">
        <f t="shared" si="73"/>
        <v>0</v>
      </c>
      <c r="N45" s="70">
        <f t="shared" si="74"/>
        <v>0</v>
      </c>
      <c r="O45" s="66"/>
      <c r="P45" s="83"/>
      <c r="Q45" s="70">
        <f t="shared" si="25"/>
        <v>4</v>
      </c>
      <c r="R45" s="70">
        <f t="shared" si="26"/>
        <v>1</v>
      </c>
      <c r="S45" s="70">
        <f t="shared" si="27"/>
        <v>2</v>
      </c>
      <c r="T45" s="70">
        <f t="shared" si="28"/>
        <v>0</v>
      </c>
      <c r="U45" s="70">
        <f t="shared" si="29"/>
        <v>1</v>
      </c>
      <c r="V45" s="70">
        <f t="shared" si="30"/>
        <v>0</v>
      </c>
      <c r="W45" s="70">
        <f t="shared" si="31"/>
        <v>1</v>
      </c>
      <c r="X45" s="70">
        <f t="shared" si="32"/>
        <v>0</v>
      </c>
      <c r="Y45" s="70">
        <f t="shared" si="33"/>
        <v>0</v>
      </c>
      <c r="AA45" s="39">
        <v>423.47423994299993</v>
      </c>
      <c r="AB45" s="39">
        <v>349.85432300508</v>
      </c>
      <c r="AC45" s="40">
        <v>375.27532645758004</v>
      </c>
      <c r="AE45" s="4">
        <f t="shared" si="34"/>
        <v>-48.198913485419894</v>
      </c>
      <c r="AF45" s="4">
        <f t="shared" si="35"/>
        <v>25.421003452500031</v>
      </c>
      <c r="AH45" s="11">
        <f t="shared" si="36"/>
        <v>-0.11381781685683534</v>
      </c>
      <c r="AI45" s="11">
        <f t="shared" si="37"/>
        <v>7.2661681679808465E-2</v>
      </c>
      <c r="AK45" s="3">
        <v>462.19</v>
      </c>
      <c r="AL45" s="7">
        <v>1625.0329999999999</v>
      </c>
      <c r="AM45" s="7"/>
      <c r="AN45" s="3">
        <v>1993.375</v>
      </c>
      <c r="AO45" s="3">
        <v>2961.5</v>
      </c>
      <c r="AP45" s="7">
        <v>3424.2</v>
      </c>
      <c r="AQ45" s="113"/>
      <c r="AR45" s="3">
        <v>2884.6</v>
      </c>
      <c r="AS45" s="3">
        <v>4307.6000000000004</v>
      </c>
      <c r="AT45" s="7">
        <v>4699.3999999999996</v>
      </c>
      <c r="AU45" s="7"/>
      <c r="AV45" s="3">
        <v>4595.6000000000004</v>
      </c>
      <c r="AW45" s="3">
        <v>6212.4</v>
      </c>
      <c r="AX45" s="7">
        <v>6852.1111111111095</v>
      </c>
      <c r="AY45" s="113"/>
      <c r="AZ45" s="3">
        <v>1001.849</v>
      </c>
      <c r="BA45" s="7">
        <v>1915.6379999999999</v>
      </c>
      <c r="BB45" s="7"/>
      <c r="BC45" s="3">
        <v>2641.25</v>
      </c>
      <c r="BD45" s="3">
        <v>3439.2962962962997</v>
      </c>
      <c r="BE45" s="7">
        <v>3775.3571428571399</v>
      </c>
      <c r="BF45" s="113"/>
      <c r="BG45" s="3">
        <v>3724.0666666666698</v>
      </c>
      <c r="BH45" s="3">
        <v>4952.8888888888905</v>
      </c>
      <c r="BI45" s="7">
        <v>5432.7142857142899</v>
      </c>
      <c r="BJ45" s="113"/>
      <c r="BK45" s="3">
        <v>5123</v>
      </c>
      <c r="BL45" s="3">
        <v>7134.75</v>
      </c>
      <c r="BM45" s="7">
        <v>8018.8571428571395</v>
      </c>
      <c r="BO45" s="2">
        <f t="shared" si="83"/>
        <v>1001.849</v>
      </c>
      <c r="BP45" s="2">
        <f t="shared" si="84"/>
        <v>1915.6379999999999</v>
      </c>
      <c r="BQ45" s="2"/>
      <c r="BR45" s="2">
        <f t="shared" si="85"/>
        <v>2641.25</v>
      </c>
      <c r="BS45" s="2">
        <f t="shared" si="86"/>
        <v>3439.2962962962997</v>
      </c>
      <c r="BT45" s="2">
        <f t="shared" si="87"/>
        <v>3775.3571428571399</v>
      </c>
      <c r="BU45" s="2"/>
      <c r="BV45" s="2">
        <f t="shared" si="88"/>
        <v>3724.0666666666698</v>
      </c>
      <c r="BW45" s="2">
        <f t="shared" si="89"/>
        <v>4952.8888888888905</v>
      </c>
      <c r="BX45" s="2">
        <f t="shared" si="90"/>
        <v>5432.7142857142899</v>
      </c>
      <c r="BZ45" s="16">
        <f t="shared" si="75"/>
        <v>913.78899999999987</v>
      </c>
      <c r="CA45" s="16">
        <f t="shared" si="76"/>
        <v>1859.71914285714</v>
      </c>
      <c r="CB45" s="16">
        <f t="shared" si="77"/>
        <v>1657.3571428571499</v>
      </c>
      <c r="CD45" s="5">
        <f t="shared" si="46"/>
        <v>0.91210252243601553</v>
      </c>
      <c r="CE45" s="5">
        <f t="shared" si="1"/>
        <v>0.97080927756556301</v>
      </c>
      <c r="CF45" s="5">
        <f t="shared" si="47"/>
        <v>0.43899347270835531</v>
      </c>
      <c r="CH45" s="11">
        <f t="shared" si="78"/>
        <v>0.30214720162661601</v>
      </c>
      <c r="CI45" s="11">
        <f t="shared" si="79"/>
        <v>0.42938273274288319</v>
      </c>
      <c r="CK45" s="11">
        <f t="shared" si="80"/>
        <v>0.32996783683309094</v>
      </c>
      <c r="CL45" s="11">
        <f t="shared" si="81"/>
        <v>0.45881230707853926</v>
      </c>
      <c r="CN45" s="16">
        <f t="shared" si="49"/>
        <v>798.04629629629972</v>
      </c>
      <c r="CO45" s="16">
        <f t="shared" si="50"/>
        <v>1134.1071428571399</v>
      </c>
      <c r="CP45" s="11"/>
      <c r="CQ45" s="16">
        <f t="shared" si="51"/>
        <v>1228.8222222222207</v>
      </c>
      <c r="CR45" s="16">
        <f t="shared" si="52"/>
        <v>1708.6476190476201</v>
      </c>
      <c r="CT45" s="106">
        <v>4155.1028708133981</v>
      </c>
      <c r="CU45" s="104">
        <v>3439.2962962962997</v>
      </c>
      <c r="CV45" s="104">
        <v>2478.8055555555561</v>
      </c>
      <c r="CW45" s="104">
        <v>1954.2013888888889</v>
      </c>
      <c r="CX45" s="104">
        <v>1612.5125</v>
      </c>
      <c r="CY45" s="104">
        <v>1422.7058823529401</v>
      </c>
      <c r="CZ45" s="104">
        <v>1153.333333333333</v>
      </c>
      <c r="DA45" s="104">
        <v>969.05</v>
      </c>
      <c r="DB45" s="104">
        <v>830.97222222222308</v>
      </c>
      <c r="DC45" s="104">
        <v>774.3125</v>
      </c>
      <c r="DD45" s="104">
        <v>645.743333333333</v>
      </c>
      <c r="DE45" s="104">
        <v>551.80333333333306</v>
      </c>
      <c r="DF45" s="104">
        <v>487.574444444444</v>
      </c>
      <c r="DG45" s="104">
        <v>463.5625</v>
      </c>
      <c r="DH45" s="104">
        <v>358.57499999999999</v>
      </c>
      <c r="DI45" s="104">
        <v>321.58055555555597</v>
      </c>
      <c r="DJ45" s="104">
        <v>447.48888888888899</v>
      </c>
      <c r="DK45" s="104">
        <v>470.8</v>
      </c>
      <c r="DL45" s="104">
        <v>460.24666666666701</v>
      </c>
      <c r="DM45" s="104">
        <v>418.16666666666697</v>
      </c>
      <c r="DN45" s="104">
        <v>358.53333333333302</v>
      </c>
      <c r="DO45" s="104">
        <v>308.5</v>
      </c>
      <c r="DP45" s="104">
        <v>206.35</v>
      </c>
      <c r="DR45" s="4">
        <f t="shared" si="53"/>
        <v>375.27532645758004</v>
      </c>
      <c r="DS45" s="39">
        <v>349.85432300508</v>
      </c>
      <c r="DT45" s="39">
        <v>423.47423994299993</v>
      </c>
      <c r="DU45" s="39">
        <v>432.76270443881998</v>
      </c>
      <c r="DV45" s="39">
        <v>321.70325795904</v>
      </c>
      <c r="DW45" s="39">
        <v>197.94808910639998</v>
      </c>
      <c r="DX45" s="39">
        <v>172.22565050082</v>
      </c>
      <c r="DY45" s="39">
        <v>83.286425503200007</v>
      </c>
      <c r="DZ45" s="39">
        <v>56.407286799869993</v>
      </c>
      <c r="EA45" s="39">
        <v>50.914986145920004</v>
      </c>
      <c r="EB45" s="39">
        <v>37.361737465730002</v>
      </c>
      <c r="EC45" s="39">
        <v>34.429206047999998</v>
      </c>
      <c r="ED45" s="39">
        <v>32.475760255680001</v>
      </c>
      <c r="EE45" s="39">
        <v>17.756721814649996</v>
      </c>
      <c r="EF45" s="39">
        <v>13.354851546899999</v>
      </c>
      <c r="EG45" s="39">
        <v>16.781638645350004</v>
      </c>
      <c r="EH45" s="39">
        <v>18.562611734059999</v>
      </c>
      <c r="EI45" s="39">
        <v>27.873524794469997</v>
      </c>
      <c r="EJ45" s="39">
        <v>36.507789135300001</v>
      </c>
      <c r="EK45" s="39">
        <v>46.953066703000005</v>
      </c>
      <c r="EL45" s="39">
        <v>49.471032599800004</v>
      </c>
      <c r="EM45" s="39">
        <v>42.440611192919995</v>
      </c>
      <c r="EN45" s="39">
        <v>41.025174751350001</v>
      </c>
      <c r="EP45" s="111">
        <v>46022</v>
      </c>
      <c r="EQ45" s="114">
        <f t="shared" si="82"/>
        <v>0</v>
      </c>
      <c r="ER45" s="114"/>
      <c r="ES45" s="4">
        <f t="shared" si="54"/>
        <v>462.19</v>
      </c>
      <c r="ET45" s="4">
        <f t="shared" si="55"/>
        <v>1625.0329999999999</v>
      </c>
      <c r="EU45" s="4"/>
      <c r="EV45" s="4">
        <f t="shared" si="2"/>
        <v>1993.375</v>
      </c>
      <c r="EW45" s="4">
        <f t="shared" si="3"/>
        <v>2961.5</v>
      </c>
      <c r="EX45" s="4">
        <f t="shared" si="4"/>
        <v>3424.2</v>
      </c>
      <c r="EY45" s="4"/>
      <c r="EZ45" s="4">
        <f t="shared" si="5"/>
        <v>2884.6</v>
      </c>
      <c r="FA45" s="4">
        <f t="shared" si="6"/>
        <v>4307.6000000000004</v>
      </c>
      <c r="FB45" s="4">
        <f t="shared" si="7"/>
        <v>4699.3999999999996</v>
      </c>
      <c r="FC45" s="4"/>
      <c r="FD45" s="4">
        <f t="shared" si="91"/>
        <v>4595.6000000000004</v>
      </c>
      <c r="FE45" s="4">
        <f t="shared" si="57"/>
        <v>6212.4</v>
      </c>
      <c r="FF45" s="4">
        <f t="shared" si="58"/>
        <v>6852.1111111111095</v>
      </c>
      <c r="FH45" s="16">
        <f t="shared" si="59"/>
        <v>462.19</v>
      </c>
      <c r="FI45" s="16">
        <f t="shared" si="8"/>
        <v>1625.0329999999999</v>
      </c>
      <c r="FJ45" s="16"/>
      <c r="FK45" s="16">
        <f t="shared" si="60"/>
        <v>1993.375</v>
      </c>
      <c r="FL45" s="16">
        <f t="shared" si="61"/>
        <v>2961.5</v>
      </c>
      <c r="FM45" s="16">
        <f t="shared" si="62"/>
        <v>3424.2</v>
      </c>
      <c r="FN45" s="16"/>
      <c r="FO45" s="16">
        <f t="shared" si="63"/>
        <v>2884.6</v>
      </c>
      <c r="FP45" s="16">
        <f t="shared" si="64"/>
        <v>4307.6000000000004</v>
      </c>
      <c r="FQ45" s="16">
        <f t="shared" si="65"/>
        <v>4699.3999999999996</v>
      </c>
      <c r="FS45" s="4">
        <f t="shared" si="10"/>
        <v>1001.849</v>
      </c>
      <c r="FT45" s="4">
        <f t="shared" si="11"/>
        <v>1915.6379999999999</v>
      </c>
      <c r="FU45" s="4"/>
      <c r="FV45" s="4">
        <f t="shared" si="12"/>
        <v>2641.25</v>
      </c>
      <c r="FW45" s="4">
        <f t="shared" si="13"/>
        <v>3439.2962962962997</v>
      </c>
      <c r="FX45" s="4">
        <f t="shared" si="14"/>
        <v>3775.3571428571399</v>
      </c>
      <c r="FY45" s="4"/>
      <c r="FZ45" s="4">
        <f t="shared" si="15"/>
        <v>3724.0666666666698</v>
      </c>
      <c r="GA45" s="4">
        <f t="shared" si="16"/>
        <v>4952.8888888888905</v>
      </c>
      <c r="GB45" s="4">
        <f t="shared" si="17"/>
        <v>5432.7142857142899</v>
      </c>
      <c r="GC45" s="4"/>
      <c r="GD45" s="4">
        <f t="shared" si="18"/>
        <v>5123</v>
      </c>
      <c r="GE45" s="4">
        <f t="shared" si="19"/>
        <v>7134.75</v>
      </c>
      <c r="GF45" s="4">
        <f t="shared" si="20"/>
        <v>8018.8571428571395</v>
      </c>
      <c r="GH45" s="16">
        <f t="shared" si="66"/>
        <v>1001.849</v>
      </c>
      <c r="GI45" s="16">
        <f t="shared" si="21"/>
        <v>1915.6379999999999</v>
      </c>
      <c r="GJ45" s="16"/>
      <c r="GK45" s="16">
        <f t="shared" si="67"/>
        <v>2641.25</v>
      </c>
      <c r="GL45" s="16">
        <f t="shared" si="68"/>
        <v>3439.2962962962997</v>
      </c>
      <c r="GM45" s="16">
        <f t="shared" si="69"/>
        <v>3775.3571428571399</v>
      </c>
      <c r="GN45" s="16"/>
      <c r="GO45" s="16">
        <f t="shared" si="22"/>
        <v>3724.0666666666698</v>
      </c>
      <c r="GP45" s="16">
        <f t="shared" si="23"/>
        <v>4952.8888888888905</v>
      </c>
      <c r="GQ45" s="16">
        <f t="shared" si="70"/>
        <v>5432.7142857142899</v>
      </c>
    </row>
    <row r="46" spans="2:199" ht="14.45" customHeight="1" x14ac:dyDescent="0.25">
      <c r="B46" s="28" t="s">
        <v>34</v>
      </c>
      <c r="C46" s="28" t="s">
        <v>586</v>
      </c>
      <c r="D46" s="23" t="str">
        <f>IFERROR(IF(MATCH($B46,Compounders!$A:$A,0),"yes"),"")</f>
        <v>yes</v>
      </c>
      <c r="F46" s="66"/>
      <c r="G46" s="66"/>
      <c r="H46" s="66"/>
      <c r="I46" s="66"/>
      <c r="J46" s="121" t="str">
        <f t="shared" si="24"/>
        <v>yes</v>
      </c>
      <c r="K46" s="70">
        <f t="shared" si="71"/>
        <v>6</v>
      </c>
      <c r="L46" s="70">
        <f t="shared" si="72"/>
        <v>9</v>
      </c>
      <c r="M46" s="70">
        <f t="shared" si="73"/>
        <v>0</v>
      </c>
      <c r="N46" s="70">
        <f t="shared" si="74"/>
        <v>0</v>
      </c>
      <c r="O46" s="66"/>
      <c r="P46" s="83"/>
      <c r="Q46" s="70">
        <f t="shared" si="25"/>
        <v>4</v>
      </c>
      <c r="R46" s="70">
        <f t="shared" si="26"/>
        <v>1</v>
      </c>
      <c r="S46" s="70">
        <f t="shared" si="27"/>
        <v>2</v>
      </c>
      <c r="T46" s="70">
        <f t="shared" si="28"/>
        <v>0</v>
      </c>
      <c r="U46" s="70">
        <f t="shared" si="29"/>
        <v>1</v>
      </c>
      <c r="V46" s="70">
        <f t="shared" si="30"/>
        <v>0</v>
      </c>
      <c r="W46" s="70">
        <f t="shared" si="31"/>
        <v>1</v>
      </c>
      <c r="X46" s="70">
        <f t="shared" si="32"/>
        <v>0</v>
      </c>
      <c r="Y46" s="70">
        <f t="shared" si="33"/>
        <v>0</v>
      </c>
      <c r="AA46" s="39">
        <v>273.79129621200002</v>
      </c>
      <c r="AB46" s="39">
        <v>259.33473125541002</v>
      </c>
      <c r="AC46" s="40">
        <v>314.39499467928005</v>
      </c>
      <c r="AE46" s="4">
        <f t="shared" si="34"/>
        <v>40.603698467280026</v>
      </c>
      <c r="AF46" s="4">
        <f t="shared" si="35"/>
        <v>55.060263423870026</v>
      </c>
      <c r="AH46" s="11">
        <f t="shared" si="36"/>
        <v>0.1483016408083333</v>
      </c>
      <c r="AI46" s="11">
        <f t="shared" si="37"/>
        <v>0.21231349598771265</v>
      </c>
      <c r="AK46" s="3">
        <v>13525</v>
      </c>
      <c r="AL46" s="7">
        <v>16300</v>
      </c>
      <c r="AM46" s="7"/>
      <c r="AN46" s="3">
        <v>16960.8636363636</v>
      </c>
      <c r="AO46" s="3">
        <v>17962.0476190476</v>
      </c>
      <c r="AP46" s="7">
        <v>18029.125</v>
      </c>
      <c r="AQ46" s="113"/>
      <c r="AR46" s="3">
        <v>18156.722222222197</v>
      </c>
      <c r="AS46" s="3">
        <v>19334.954545454497</v>
      </c>
      <c r="AT46" s="7">
        <v>19251</v>
      </c>
      <c r="AU46" s="7"/>
      <c r="AV46" s="3">
        <v>19525</v>
      </c>
      <c r="AW46" s="3">
        <v>20233.307692307702</v>
      </c>
      <c r="AX46" s="7">
        <v>20108.571428571398</v>
      </c>
      <c r="AY46" s="113"/>
      <c r="AZ46" s="3">
        <v>13525</v>
      </c>
      <c r="BA46" s="7">
        <v>16300</v>
      </c>
      <c r="BB46" s="7"/>
      <c r="BC46" s="3">
        <v>17012.608695652201</v>
      </c>
      <c r="BD46" s="3">
        <v>17987.045454545503</v>
      </c>
      <c r="BE46" s="7">
        <v>18022.64</v>
      </c>
      <c r="BF46" s="113"/>
      <c r="BG46" s="3">
        <v>18178.1052631579</v>
      </c>
      <c r="BH46" s="3">
        <v>19320.826086956502</v>
      </c>
      <c r="BI46" s="7">
        <v>19220.32</v>
      </c>
      <c r="BJ46" s="113"/>
      <c r="BK46" s="3">
        <v>19525</v>
      </c>
      <c r="BL46" s="3">
        <v>20192.285714285703</v>
      </c>
      <c r="BM46" s="7">
        <v>20038.733333333301</v>
      </c>
      <c r="BO46" s="2">
        <f t="shared" si="83"/>
        <v>13525</v>
      </c>
      <c r="BP46" s="2">
        <f t="shared" si="84"/>
        <v>16300</v>
      </c>
      <c r="BQ46" s="2"/>
      <c r="BR46" s="2">
        <f t="shared" si="85"/>
        <v>17012.608695652201</v>
      </c>
      <c r="BS46" s="2">
        <f t="shared" si="86"/>
        <v>17987.045454545503</v>
      </c>
      <c r="BT46" s="2">
        <f t="shared" si="87"/>
        <v>18022.64</v>
      </c>
      <c r="BU46" s="2"/>
      <c r="BV46" s="2">
        <f t="shared" si="88"/>
        <v>18178.1052631579</v>
      </c>
      <c r="BW46" s="2">
        <f t="shared" si="89"/>
        <v>19320.826086956502</v>
      </c>
      <c r="BX46" s="2">
        <f t="shared" si="90"/>
        <v>19220.32</v>
      </c>
      <c r="BZ46" s="16">
        <f t="shared" si="75"/>
        <v>2775</v>
      </c>
      <c r="CA46" s="16">
        <f t="shared" si="76"/>
        <v>1722.6399999999994</v>
      </c>
      <c r="CB46" s="16">
        <f t="shared" si="77"/>
        <v>1197.6800000000003</v>
      </c>
      <c r="CD46" s="5">
        <f t="shared" si="46"/>
        <v>0.20517560073937147</v>
      </c>
      <c r="CE46" s="5">
        <f t="shared" si="1"/>
        <v>0.10568343558282201</v>
      </c>
      <c r="CF46" s="5">
        <f t="shared" si="47"/>
        <v>6.6454193170367937E-2</v>
      </c>
      <c r="CH46" s="11">
        <f t="shared" si="78"/>
        <v>5.7277327441401349E-2</v>
      </c>
      <c r="CI46" s="11">
        <f t="shared" si="79"/>
        <v>5.9369572439876617E-2</v>
      </c>
      <c r="CK46" s="11">
        <f t="shared" si="80"/>
        <v>6.2862482489557836E-2</v>
      </c>
      <c r="CL46" s="11">
        <f t="shared" si="81"/>
        <v>5.7333518634331337E-2</v>
      </c>
      <c r="CN46" s="16">
        <f t="shared" si="49"/>
        <v>974.43675889330189</v>
      </c>
      <c r="CO46" s="16">
        <f t="shared" si="50"/>
        <v>1010.0313043477981</v>
      </c>
      <c r="CP46" s="11"/>
      <c r="CQ46" s="16">
        <f t="shared" si="51"/>
        <v>1142.7208237986015</v>
      </c>
      <c r="CR46" s="16">
        <f t="shared" si="52"/>
        <v>1042.2147368420992</v>
      </c>
      <c r="CT46" s="106">
        <v>17915.5652173913</v>
      </c>
      <c r="CU46" s="104">
        <v>17987.045454545503</v>
      </c>
      <c r="CV46" s="104">
        <v>16791.986111111109</v>
      </c>
      <c r="CW46" s="104">
        <v>15481.64935064935</v>
      </c>
      <c r="CX46" s="104">
        <v>14150.75757575758</v>
      </c>
      <c r="CY46" s="104">
        <v>14835.8636363636</v>
      </c>
      <c r="CZ46" s="104">
        <v>13442.74786324786</v>
      </c>
      <c r="DA46" s="104">
        <v>12456.833333333321</v>
      </c>
      <c r="DB46" s="104">
        <v>12363.847953216378</v>
      </c>
      <c r="DC46" s="104">
        <v>11421.4285714286</v>
      </c>
      <c r="DD46" s="104">
        <v>10925.3580882353</v>
      </c>
      <c r="DE46" s="104">
        <v>10877.39027777778</v>
      </c>
      <c r="DF46" s="104">
        <v>10804.40909090909</v>
      </c>
      <c r="DG46" s="104">
        <v>12070.961538461501</v>
      </c>
      <c r="DH46" s="104">
        <v>12384.982608695651</v>
      </c>
      <c r="DI46" s="104">
        <v>12759.428093645491</v>
      </c>
      <c r="DJ46" s="104">
        <v>13360.887279387271</v>
      </c>
      <c r="DK46" s="104">
        <v>13952.0344827586</v>
      </c>
      <c r="DL46" s="104">
        <v>14653.5625</v>
      </c>
      <c r="DM46" s="104">
        <v>13483.08333333333</v>
      </c>
      <c r="DN46" s="104">
        <v>12420.41078431373</v>
      </c>
      <c r="DO46" s="104">
        <v>10857.444444444402</v>
      </c>
      <c r="DP46" s="104">
        <v>9117.2500000000091</v>
      </c>
      <c r="DR46" s="4">
        <f t="shared" si="53"/>
        <v>314.39499467928005</v>
      </c>
      <c r="DS46" s="39">
        <v>259.33473125541002</v>
      </c>
      <c r="DT46" s="39">
        <v>273.79129621200002</v>
      </c>
      <c r="DU46" s="39">
        <v>250.27131071715002</v>
      </c>
      <c r="DV46" s="39">
        <v>225.34267759874999</v>
      </c>
      <c r="DW46" s="39">
        <v>176.09237670586998</v>
      </c>
      <c r="DX46" s="39">
        <v>186.36590041355998</v>
      </c>
      <c r="DY46" s="39">
        <v>162.07498730191998</v>
      </c>
      <c r="DZ46" s="39">
        <v>151.08185206048</v>
      </c>
      <c r="EA46" s="39">
        <v>140.37684962301</v>
      </c>
      <c r="EB46" s="39">
        <v>130.26078825836998</v>
      </c>
      <c r="EC46" s="39">
        <v>110.40952611</v>
      </c>
      <c r="ED46" s="39">
        <v>110.95376000000002</v>
      </c>
      <c r="EE46" s="39">
        <v>114.21749885119002</v>
      </c>
      <c r="EF46" s="39">
        <v>120.972774</v>
      </c>
      <c r="EG46" s="39">
        <v>104.03275000000002</v>
      </c>
      <c r="EH46" s="39">
        <v>105.85792799999999</v>
      </c>
      <c r="EI46" s="39">
        <v>116.47123094040001</v>
      </c>
      <c r="EJ46" s="39">
        <v>132.936125</v>
      </c>
      <c r="EK46" s="39">
        <v>132.27269699999999</v>
      </c>
      <c r="EL46" s="39">
        <v>133.860231</v>
      </c>
      <c r="EM46" s="39">
        <v>116.38116913200001</v>
      </c>
      <c r="EN46" s="39">
        <v>93.880759999999995</v>
      </c>
      <c r="EP46" s="111">
        <v>46022</v>
      </c>
      <c r="EQ46" s="114">
        <f t="shared" si="82"/>
        <v>0</v>
      </c>
      <c r="ER46" s="114"/>
      <c r="ES46" s="4">
        <f t="shared" si="54"/>
        <v>13525</v>
      </c>
      <c r="ET46" s="4">
        <f t="shared" si="55"/>
        <v>16300</v>
      </c>
      <c r="EU46" s="4"/>
      <c r="EV46" s="4">
        <f t="shared" si="2"/>
        <v>16960.8636363636</v>
      </c>
      <c r="EW46" s="4">
        <f t="shared" si="3"/>
        <v>17962.0476190476</v>
      </c>
      <c r="EX46" s="4">
        <f t="shared" si="4"/>
        <v>18029.125</v>
      </c>
      <c r="EY46" s="4"/>
      <c r="EZ46" s="4">
        <f t="shared" si="5"/>
        <v>18156.722222222197</v>
      </c>
      <c r="FA46" s="4">
        <f t="shared" si="6"/>
        <v>19334.954545454497</v>
      </c>
      <c r="FB46" s="4">
        <f t="shared" si="7"/>
        <v>19251</v>
      </c>
      <c r="FC46" s="4"/>
      <c r="FD46" s="4">
        <f t="shared" si="91"/>
        <v>19525</v>
      </c>
      <c r="FE46" s="4">
        <f t="shared" si="57"/>
        <v>20233.307692307702</v>
      </c>
      <c r="FF46" s="4">
        <f t="shared" si="58"/>
        <v>20108.571428571398</v>
      </c>
      <c r="FH46" s="16">
        <f t="shared" si="59"/>
        <v>13525</v>
      </c>
      <c r="FI46" s="16">
        <f t="shared" si="8"/>
        <v>16300</v>
      </c>
      <c r="FJ46" s="16"/>
      <c r="FK46" s="16">
        <f t="shared" si="60"/>
        <v>16960.8636363636</v>
      </c>
      <c r="FL46" s="16">
        <f t="shared" si="61"/>
        <v>17962.0476190476</v>
      </c>
      <c r="FM46" s="16">
        <f t="shared" si="62"/>
        <v>18029.125</v>
      </c>
      <c r="FN46" s="16"/>
      <c r="FO46" s="16">
        <f t="shared" si="63"/>
        <v>18156.722222222197</v>
      </c>
      <c r="FP46" s="16">
        <f t="shared" si="64"/>
        <v>19334.954545454497</v>
      </c>
      <c r="FQ46" s="16">
        <f t="shared" si="65"/>
        <v>19251</v>
      </c>
      <c r="FS46" s="4">
        <f t="shared" si="10"/>
        <v>13525</v>
      </c>
      <c r="FT46" s="4">
        <f t="shared" si="11"/>
        <v>16300</v>
      </c>
      <c r="FU46" s="4"/>
      <c r="FV46" s="4">
        <f t="shared" si="12"/>
        <v>17012.608695652201</v>
      </c>
      <c r="FW46" s="4">
        <f t="shared" si="13"/>
        <v>17987.045454545503</v>
      </c>
      <c r="FX46" s="4">
        <f t="shared" si="14"/>
        <v>18022.64</v>
      </c>
      <c r="FY46" s="4"/>
      <c r="FZ46" s="4">
        <f t="shared" si="15"/>
        <v>18178.1052631579</v>
      </c>
      <c r="GA46" s="4">
        <f t="shared" si="16"/>
        <v>19320.826086956502</v>
      </c>
      <c r="GB46" s="4">
        <f t="shared" si="17"/>
        <v>19220.32</v>
      </c>
      <c r="GC46" s="4"/>
      <c r="GD46" s="4">
        <f t="shared" si="18"/>
        <v>19525</v>
      </c>
      <c r="GE46" s="4">
        <f t="shared" si="19"/>
        <v>20192.285714285703</v>
      </c>
      <c r="GF46" s="4">
        <f t="shared" si="20"/>
        <v>20038.733333333301</v>
      </c>
      <c r="GH46" s="16">
        <f t="shared" si="66"/>
        <v>13525</v>
      </c>
      <c r="GI46" s="16">
        <f t="shared" si="21"/>
        <v>16300</v>
      </c>
      <c r="GJ46" s="16"/>
      <c r="GK46" s="16">
        <f t="shared" si="67"/>
        <v>17012.608695652201</v>
      </c>
      <c r="GL46" s="16">
        <f t="shared" si="68"/>
        <v>17987.045454545503</v>
      </c>
      <c r="GM46" s="16">
        <f t="shared" si="69"/>
        <v>18022.64</v>
      </c>
      <c r="GN46" s="16"/>
      <c r="GO46" s="16">
        <f t="shared" si="22"/>
        <v>18178.1052631579</v>
      </c>
      <c r="GP46" s="16">
        <f t="shared" si="23"/>
        <v>19320.826086956502</v>
      </c>
      <c r="GQ46" s="16">
        <f t="shared" si="70"/>
        <v>19220.32</v>
      </c>
    </row>
    <row r="47" spans="2:199" ht="14.45" customHeight="1" x14ac:dyDescent="0.25">
      <c r="B47" s="28" t="s">
        <v>61</v>
      </c>
      <c r="C47" s="28" t="s">
        <v>587</v>
      </c>
      <c r="D47" s="23" t="str">
        <f>IFERROR(IF(MATCH($B47,Compounders!$A:$A,0),"yes"),"")</f>
        <v/>
      </c>
      <c r="F47" s="66"/>
      <c r="G47" s="66"/>
      <c r="H47" s="66"/>
      <c r="I47" s="66"/>
      <c r="J47" s="121" t="str">
        <f t="shared" si="24"/>
        <v>yes</v>
      </c>
      <c r="K47" s="70">
        <f t="shared" si="71"/>
        <v>6</v>
      </c>
      <c r="L47" s="70">
        <f t="shared" si="72"/>
        <v>9</v>
      </c>
      <c r="M47" s="70">
        <f t="shared" si="73"/>
        <v>0</v>
      </c>
      <c r="N47" s="70">
        <f t="shared" si="74"/>
        <v>0</v>
      </c>
      <c r="O47" s="66"/>
      <c r="P47" s="83"/>
      <c r="Q47" s="70">
        <f t="shared" si="25"/>
        <v>4</v>
      </c>
      <c r="R47" s="70">
        <f t="shared" si="26"/>
        <v>1</v>
      </c>
      <c r="S47" s="70">
        <f t="shared" si="27"/>
        <v>2</v>
      </c>
      <c r="T47" s="70">
        <f t="shared" si="28"/>
        <v>0</v>
      </c>
      <c r="U47" s="70">
        <f t="shared" si="29"/>
        <v>1</v>
      </c>
      <c r="V47" s="70">
        <f t="shared" si="30"/>
        <v>0</v>
      </c>
      <c r="W47" s="70">
        <f t="shared" si="31"/>
        <v>1</v>
      </c>
      <c r="X47" s="70">
        <f t="shared" si="32"/>
        <v>0</v>
      </c>
      <c r="Y47" s="70">
        <f t="shared" si="33"/>
        <v>0</v>
      </c>
      <c r="AA47" s="39">
        <v>261.25769213936002</v>
      </c>
      <c r="AB47" s="39">
        <v>297.40403404087004</v>
      </c>
      <c r="AC47" s="40">
        <v>293.21755454879997</v>
      </c>
      <c r="AE47" s="4">
        <f t="shared" si="34"/>
        <v>31.95986240943995</v>
      </c>
      <c r="AF47" s="4">
        <f t="shared" si="35"/>
        <v>-4.1864794920700774</v>
      </c>
      <c r="AH47" s="11">
        <f t="shared" si="36"/>
        <v>0.12233079970863381</v>
      </c>
      <c r="AI47" s="11">
        <f t="shared" si="37"/>
        <v>-1.4076740773108498E-2</v>
      </c>
      <c r="AK47" s="3">
        <v>17117</v>
      </c>
      <c r="AL47" s="7">
        <v>18254</v>
      </c>
      <c r="AM47" s="7"/>
      <c r="AN47" s="3">
        <v>19194</v>
      </c>
      <c r="AO47" s="3">
        <v>10805.8666666667</v>
      </c>
      <c r="AP47" s="7">
        <v>8622.1333333333296</v>
      </c>
      <c r="AQ47" s="113"/>
      <c r="AR47" s="3">
        <v>22963.333333333303</v>
      </c>
      <c r="AS47" s="3">
        <v>21582.857142857101</v>
      </c>
      <c r="AT47" s="7">
        <v>20799.071428571398</v>
      </c>
      <c r="AU47" s="7"/>
      <c r="AV47" s="3">
        <v>24235.1</v>
      </c>
      <c r="AW47" s="3">
        <v>23739</v>
      </c>
      <c r="AX47" s="7">
        <v>23118.857142857101</v>
      </c>
      <c r="AY47" s="113"/>
      <c r="AZ47" s="3">
        <v>19444</v>
      </c>
      <c r="BA47" s="7">
        <v>22513</v>
      </c>
      <c r="BB47" s="7"/>
      <c r="BC47" s="3">
        <v>19604.5333333333</v>
      </c>
      <c r="BD47" s="3">
        <v>12619.55</v>
      </c>
      <c r="BE47" s="7">
        <v>12735.875</v>
      </c>
      <c r="BF47" s="113"/>
      <c r="BG47" s="3">
        <v>25016.052631578899</v>
      </c>
      <c r="BH47" s="3">
        <v>23695.631578947399</v>
      </c>
      <c r="BI47" s="7">
        <v>23617.947368421101</v>
      </c>
      <c r="BJ47" s="113"/>
      <c r="BK47" s="3">
        <v>26397.599999999999</v>
      </c>
      <c r="BL47" s="3">
        <v>25840.166666666697</v>
      </c>
      <c r="BM47" s="7">
        <v>25863.444444444402</v>
      </c>
      <c r="BO47" s="2">
        <f t="shared" si="83"/>
        <v>19444</v>
      </c>
      <c r="BP47" s="2">
        <f t="shared" si="84"/>
        <v>22513</v>
      </c>
      <c r="BQ47" s="2"/>
      <c r="BR47" s="2">
        <f t="shared" si="85"/>
        <v>19604.5333333333</v>
      </c>
      <c r="BS47" s="2">
        <f t="shared" si="86"/>
        <v>12619.55</v>
      </c>
      <c r="BT47" s="2">
        <f t="shared" si="87"/>
        <v>12735.875</v>
      </c>
      <c r="BU47" s="2"/>
      <c r="BV47" s="2">
        <f t="shared" si="88"/>
        <v>25016.052631578899</v>
      </c>
      <c r="BW47" s="2">
        <f t="shared" si="89"/>
        <v>23695.631578947399</v>
      </c>
      <c r="BX47" s="2">
        <f t="shared" si="90"/>
        <v>23617.947368421101</v>
      </c>
      <c r="BZ47" s="16">
        <f t="shared" si="75"/>
        <v>3069</v>
      </c>
      <c r="CA47" s="16">
        <f t="shared" si="76"/>
        <v>-9777.125</v>
      </c>
      <c r="CB47" s="16">
        <f t="shared" si="77"/>
        <v>10882.072368421101</v>
      </c>
      <c r="CD47" s="5">
        <f t="shared" si="46"/>
        <v>0.15783789343756438</v>
      </c>
      <c r="CE47" s="5">
        <f t="shared" si="1"/>
        <v>-0.43428796695242744</v>
      </c>
      <c r="CF47" s="5">
        <f t="shared" si="47"/>
        <v>0.85444246024879322</v>
      </c>
      <c r="CH47" s="11">
        <f t="shared" si="78"/>
        <v>-0.35629429247656896</v>
      </c>
      <c r="CI47" s="11">
        <f t="shared" si="79"/>
        <v>-0.35036071588884099</v>
      </c>
      <c r="CK47" s="11">
        <f t="shared" si="80"/>
        <v>-5.278294989532728E-2</v>
      </c>
      <c r="CL47" s="11">
        <f t="shared" si="81"/>
        <v>-5.5888324339104845E-2</v>
      </c>
      <c r="CN47" s="16">
        <f t="shared" si="49"/>
        <v>-6984.9833333333008</v>
      </c>
      <c r="CO47" s="16">
        <f t="shared" si="50"/>
        <v>-6868.6583333333001</v>
      </c>
      <c r="CP47" s="11"/>
      <c r="CQ47" s="16">
        <f t="shared" si="51"/>
        <v>-1320.4210526315001</v>
      </c>
      <c r="CR47" s="16">
        <f t="shared" si="52"/>
        <v>-1398.1052631577986</v>
      </c>
      <c r="CT47" s="106">
        <v>20869.824089635847</v>
      </c>
      <c r="CU47" s="104">
        <v>12619.55</v>
      </c>
      <c r="CV47" s="104">
        <v>18837.375</v>
      </c>
      <c r="CW47" s="104">
        <v>23016.372549019612</v>
      </c>
      <c r="CX47" s="104">
        <v>22555.176470588238</v>
      </c>
      <c r="CY47" s="104">
        <v>22724.15</v>
      </c>
      <c r="CZ47" s="104">
        <v>24414.571428571424</v>
      </c>
      <c r="DA47" s="104">
        <v>21508.527777777777</v>
      </c>
      <c r="DB47" s="104">
        <v>22773.287499999999</v>
      </c>
      <c r="DC47" s="104">
        <v>21739.857142857101</v>
      </c>
      <c r="DD47" s="104">
        <v>15849.55</v>
      </c>
      <c r="DE47" s="104">
        <v>19524.051587301579</v>
      </c>
      <c r="DF47" s="104">
        <v>18948.847222222223</v>
      </c>
      <c r="DG47" s="104">
        <v>17582.681818181802</v>
      </c>
      <c r="DH47" s="104">
        <v>17633.78333333334</v>
      </c>
      <c r="DI47" s="104">
        <v>17068.739750445642</v>
      </c>
      <c r="DJ47" s="104">
        <v>17428.196078431371</v>
      </c>
      <c r="DK47" s="104">
        <v>18460.400000000001</v>
      </c>
      <c r="DL47" s="104">
        <v>17862.25</v>
      </c>
      <c r="DM47" s="104">
        <v>15765.4142857143</v>
      </c>
      <c r="DN47" s="104">
        <v>15311.428571428571</v>
      </c>
      <c r="DO47" s="104">
        <v>16444.823529411802</v>
      </c>
      <c r="DP47" s="104">
        <v>15487.757142857139</v>
      </c>
      <c r="DR47" s="4">
        <f t="shared" si="53"/>
        <v>293.21755454879997</v>
      </c>
      <c r="DS47" s="39">
        <v>297.40403404087004</v>
      </c>
      <c r="DT47" s="39">
        <v>261.25769213936002</v>
      </c>
      <c r="DU47" s="39">
        <v>209.63894489923001</v>
      </c>
      <c r="DV47" s="39">
        <v>198.77323398747998</v>
      </c>
      <c r="DW47" s="39">
        <v>226.73701290239998</v>
      </c>
      <c r="DX47" s="39">
        <v>251.6481539646</v>
      </c>
      <c r="DY47" s="39">
        <v>287.85294547072004</v>
      </c>
      <c r="DZ47" s="39">
        <v>313.56142080659998</v>
      </c>
      <c r="EA47" s="39">
        <v>334.18235891040001</v>
      </c>
      <c r="EB47" s="39">
        <v>276.25919661767995</v>
      </c>
      <c r="EC47" s="39">
        <v>261.23780434855001</v>
      </c>
      <c r="ED47" s="39">
        <v>292.79473473206002</v>
      </c>
      <c r="EE47" s="39">
        <v>270.08085256413</v>
      </c>
      <c r="EF47" s="39">
        <v>281.30218331530006</v>
      </c>
      <c r="EG47" s="39">
        <v>218.16606025140001</v>
      </c>
      <c r="EH47" s="39">
        <v>230.55115412924999</v>
      </c>
      <c r="EI47" s="39">
        <v>207.40054237229995</v>
      </c>
      <c r="EJ47" s="39">
        <v>193.58834325504</v>
      </c>
      <c r="EK47" s="39">
        <v>190.13155341656</v>
      </c>
      <c r="EL47" s="39">
        <v>196.91817896827999</v>
      </c>
      <c r="EM47" s="39">
        <v>195.06203484612001</v>
      </c>
      <c r="EN47" s="39">
        <v>206.95681694659999</v>
      </c>
      <c r="EP47" s="111">
        <v>46022</v>
      </c>
      <c r="EQ47" s="114">
        <f t="shared" si="82"/>
        <v>0</v>
      </c>
      <c r="ER47" s="114"/>
      <c r="ES47" s="4">
        <f t="shared" si="54"/>
        <v>17117</v>
      </c>
      <c r="ET47" s="4">
        <f t="shared" si="55"/>
        <v>18254</v>
      </c>
      <c r="EU47" s="4"/>
      <c r="EV47" s="4">
        <f t="shared" si="2"/>
        <v>19194</v>
      </c>
      <c r="EW47" s="4">
        <f t="shared" si="3"/>
        <v>10805.8666666667</v>
      </c>
      <c r="EX47" s="4">
        <f t="shared" si="4"/>
        <v>8622.1333333333296</v>
      </c>
      <c r="EY47" s="4"/>
      <c r="EZ47" s="4">
        <f t="shared" si="5"/>
        <v>22963.333333333303</v>
      </c>
      <c r="FA47" s="4">
        <f t="shared" si="6"/>
        <v>21582.857142857101</v>
      </c>
      <c r="FB47" s="4">
        <f t="shared" si="7"/>
        <v>20799.071428571398</v>
      </c>
      <c r="FC47" s="4"/>
      <c r="FD47" s="4">
        <f t="shared" si="91"/>
        <v>24235.1</v>
      </c>
      <c r="FE47" s="4">
        <f t="shared" si="57"/>
        <v>23739</v>
      </c>
      <c r="FF47" s="4">
        <f t="shared" si="58"/>
        <v>23118.857142857101</v>
      </c>
      <c r="FH47" s="16">
        <f t="shared" si="59"/>
        <v>17117</v>
      </c>
      <c r="FI47" s="16">
        <f t="shared" si="8"/>
        <v>18254</v>
      </c>
      <c r="FJ47" s="16"/>
      <c r="FK47" s="16">
        <f t="shared" si="60"/>
        <v>19194</v>
      </c>
      <c r="FL47" s="16">
        <f t="shared" si="61"/>
        <v>10805.8666666667</v>
      </c>
      <c r="FM47" s="16">
        <f t="shared" si="62"/>
        <v>8622.1333333333296</v>
      </c>
      <c r="FN47" s="16"/>
      <c r="FO47" s="16">
        <f t="shared" si="63"/>
        <v>22963.333333333303</v>
      </c>
      <c r="FP47" s="16">
        <f t="shared" si="64"/>
        <v>21582.857142857101</v>
      </c>
      <c r="FQ47" s="16">
        <f t="shared" si="65"/>
        <v>20799.071428571398</v>
      </c>
      <c r="FS47" s="4">
        <f t="shared" si="10"/>
        <v>19444</v>
      </c>
      <c r="FT47" s="4">
        <f t="shared" si="11"/>
        <v>22513</v>
      </c>
      <c r="FU47" s="4"/>
      <c r="FV47" s="4">
        <f t="shared" si="12"/>
        <v>19604.5333333333</v>
      </c>
      <c r="FW47" s="4">
        <f t="shared" si="13"/>
        <v>12619.55</v>
      </c>
      <c r="FX47" s="4">
        <f t="shared" si="14"/>
        <v>12735.875</v>
      </c>
      <c r="FY47" s="4"/>
      <c r="FZ47" s="4">
        <f t="shared" si="15"/>
        <v>25016.052631578899</v>
      </c>
      <c r="GA47" s="4">
        <f t="shared" si="16"/>
        <v>23695.631578947399</v>
      </c>
      <c r="GB47" s="4">
        <f t="shared" si="17"/>
        <v>23617.947368421101</v>
      </c>
      <c r="GC47" s="4"/>
      <c r="GD47" s="4">
        <f t="shared" si="18"/>
        <v>26397.599999999999</v>
      </c>
      <c r="GE47" s="4">
        <f t="shared" si="19"/>
        <v>25840.166666666697</v>
      </c>
      <c r="GF47" s="4">
        <f t="shared" si="20"/>
        <v>25863.444444444402</v>
      </c>
      <c r="GH47" s="16">
        <f t="shared" si="66"/>
        <v>19444</v>
      </c>
      <c r="GI47" s="16">
        <f t="shared" si="21"/>
        <v>22513</v>
      </c>
      <c r="GJ47" s="16"/>
      <c r="GK47" s="16">
        <f t="shared" si="67"/>
        <v>19604.5333333333</v>
      </c>
      <c r="GL47" s="16">
        <f t="shared" si="68"/>
        <v>12619.55</v>
      </c>
      <c r="GM47" s="16">
        <f t="shared" si="69"/>
        <v>12735.875</v>
      </c>
      <c r="GN47" s="16"/>
      <c r="GO47" s="16">
        <f t="shared" si="22"/>
        <v>25016.052631578899</v>
      </c>
      <c r="GP47" s="16">
        <f t="shared" si="23"/>
        <v>23695.631578947399</v>
      </c>
      <c r="GQ47" s="16">
        <f t="shared" si="70"/>
        <v>23617.947368421101</v>
      </c>
    </row>
    <row r="48" spans="2:199" ht="14.45" customHeight="1" x14ac:dyDescent="0.25">
      <c r="B48" s="28" t="s">
        <v>52</v>
      </c>
      <c r="C48" s="28" t="s">
        <v>588</v>
      </c>
      <c r="D48" s="23" t="str">
        <f>IFERROR(IF(MATCH($B48,Compounders!$A:$A,0),"yes"),"")</f>
        <v>yes</v>
      </c>
      <c r="F48" s="66"/>
      <c r="G48" s="66" t="s">
        <v>544</v>
      </c>
      <c r="H48" s="66"/>
      <c r="I48" s="66"/>
      <c r="J48" s="121" t="str">
        <f t="shared" si="24"/>
        <v/>
      </c>
      <c r="K48" s="70">
        <f t="shared" si="71"/>
        <v>6</v>
      </c>
      <c r="L48" s="70">
        <f t="shared" si="72"/>
        <v>10</v>
      </c>
      <c r="M48" s="70">
        <f t="shared" si="73"/>
        <v>0</v>
      </c>
      <c r="N48" s="70">
        <f t="shared" si="74"/>
        <v>0</v>
      </c>
      <c r="O48" s="66"/>
      <c r="P48" s="83" t="s">
        <v>554</v>
      </c>
      <c r="Q48" s="70">
        <f t="shared" si="25"/>
        <v>4</v>
      </c>
      <c r="R48" s="70">
        <f t="shared" si="26"/>
        <v>1</v>
      </c>
      <c r="S48" s="70">
        <f t="shared" si="27"/>
        <v>2</v>
      </c>
      <c r="T48" s="70">
        <f t="shared" si="28"/>
        <v>1</v>
      </c>
      <c r="U48" s="70">
        <f t="shared" si="29"/>
        <v>1</v>
      </c>
      <c r="V48" s="70">
        <f t="shared" si="30"/>
        <v>0</v>
      </c>
      <c r="W48" s="70">
        <f t="shared" si="31"/>
        <v>1</v>
      </c>
      <c r="X48" s="70">
        <f t="shared" si="32"/>
        <v>0</v>
      </c>
      <c r="Y48" s="70">
        <f t="shared" si="33"/>
        <v>0</v>
      </c>
      <c r="AA48" s="39">
        <v>157.6370077398</v>
      </c>
      <c r="AB48" s="39">
        <v>176.75736001077999</v>
      </c>
      <c r="AC48" s="40">
        <v>278.19716435288001</v>
      </c>
      <c r="AE48" s="4">
        <f t="shared" si="34"/>
        <v>120.56015661308001</v>
      </c>
      <c r="AF48" s="4">
        <f t="shared" si="35"/>
        <v>101.43980434210002</v>
      </c>
      <c r="AH48" s="11">
        <f t="shared" si="36"/>
        <v>0.76479602310188444</v>
      </c>
      <c r="AI48" s="11">
        <f t="shared" si="37"/>
        <v>0.57389295888959557</v>
      </c>
      <c r="AK48" s="3">
        <v>4799</v>
      </c>
      <c r="AL48" s="7">
        <v>5001</v>
      </c>
      <c r="AM48" s="7"/>
      <c r="AN48" s="3">
        <v>5559.2580645161306</v>
      </c>
      <c r="AO48" s="3">
        <v>5857.8666666666695</v>
      </c>
      <c r="AP48" s="7">
        <v>7068.5517241379303</v>
      </c>
      <c r="AQ48" s="113"/>
      <c r="AR48" s="3">
        <v>6835.625</v>
      </c>
      <c r="AS48" s="3">
        <v>7076.9655172413795</v>
      </c>
      <c r="AT48" s="7">
        <v>8220.0357142857101</v>
      </c>
      <c r="AU48" s="7"/>
      <c r="AV48" s="3">
        <v>8917.6</v>
      </c>
      <c r="AW48" s="3">
        <v>8775.0769230769201</v>
      </c>
      <c r="AX48" s="7">
        <v>9529</v>
      </c>
      <c r="AY48" s="113"/>
      <c r="AZ48" s="3">
        <v>4799</v>
      </c>
      <c r="BA48" s="7">
        <v>5420</v>
      </c>
      <c r="BB48" s="7"/>
      <c r="BC48" s="3">
        <v>5565.4615384615399</v>
      </c>
      <c r="BD48" s="3">
        <v>5805.1071428571395</v>
      </c>
      <c r="BE48" s="7">
        <v>7080.2222222222208</v>
      </c>
      <c r="BF48" s="113"/>
      <c r="BG48" s="3">
        <v>6788.9047619047606</v>
      </c>
      <c r="BH48" s="3">
        <v>6981.3793103448297</v>
      </c>
      <c r="BI48" s="7">
        <v>8235.6896551724094</v>
      </c>
      <c r="BJ48" s="113"/>
      <c r="BK48" s="3">
        <v>8572.5714285714294</v>
      </c>
      <c r="BL48" s="3">
        <v>8586.8181818181802</v>
      </c>
      <c r="BM48" s="7">
        <v>9458.875</v>
      </c>
      <c r="BO48" s="2">
        <f t="shared" si="83"/>
        <v>4799</v>
      </c>
      <c r="BP48" s="2">
        <f t="shared" si="84"/>
        <v>5420</v>
      </c>
      <c r="BQ48" s="2"/>
      <c r="BR48" s="2">
        <f t="shared" si="85"/>
        <v>5565.4615384615399</v>
      </c>
      <c r="BS48" s="2">
        <f t="shared" si="86"/>
        <v>5805.1071428571395</v>
      </c>
      <c r="BT48" s="2">
        <f t="shared" si="87"/>
        <v>7080.2222222222208</v>
      </c>
      <c r="BU48" s="2"/>
      <c r="BV48" s="2">
        <f t="shared" si="88"/>
        <v>6788.9047619047606</v>
      </c>
      <c r="BW48" s="2">
        <f t="shared" si="89"/>
        <v>6981.3793103448297</v>
      </c>
      <c r="BX48" s="2">
        <f t="shared" si="90"/>
        <v>8235.6896551724094</v>
      </c>
      <c r="BZ48" s="16">
        <f t="shared" si="75"/>
        <v>621</v>
      </c>
      <c r="CA48" s="16">
        <f t="shared" si="76"/>
        <v>1660.2222222222208</v>
      </c>
      <c r="CB48" s="16">
        <f t="shared" si="77"/>
        <v>1155.4674329501886</v>
      </c>
      <c r="CD48" s="5">
        <f t="shared" si="46"/>
        <v>0.12940195874140437</v>
      </c>
      <c r="CE48" s="5">
        <f t="shared" si="1"/>
        <v>0.30631406314063114</v>
      </c>
      <c r="CF48" s="5">
        <f t="shared" si="47"/>
        <v>0.16319649252301716</v>
      </c>
      <c r="CH48" s="11">
        <f t="shared" si="78"/>
        <v>4.3059430514337027E-2</v>
      </c>
      <c r="CI48" s="11">
        <f t="shared" si="79"/>
        <v>0.27217162014193086</v>
      </c>
      <c r="CK48" s="11">
        <f t="shared" si="80"/>
        <v>2.8351340192621421E-2</v>
      </c>
      <c r="CL48" s="11">
        <f t="shared" si="81"/>
        <v>0.21311020613901266</v>
      </c>
      <c r="CN48" s="16">
        <f t="shared" si="49"/>
        <v>239.64560439559955</v>
      </c>
      <c r="CO48" s="16">
        <f t="shared" si="50"/>
        <v>1514.7606837606809</v>
      </c>
      <c r="CP48" s="11"/>
      <c r="CQ48" s="16">
        <f t="shared" si="51"/>
        <v>192.47454844006916</v>
      </c>
      <c r="CR48" s="16">
        <f t="shared" si="52"/>
        <v>1446.7848932676488</v>
      </c>
      <c r="CT48" s="106">
        <v>7422.2611236802395</v>
      </c>
      <c r="CU48" s="104">
        <v>5805.1071428571395</v>
      </c>
      <c r="CV48" s="104">
        <v>5299.1931818181802</v>
      </c>
      <c r="CW48" s="104">
        <v>5471.3236363636397</v>
      </c>
      <c r="CX48" s="104">
        <v>5198.1481481481496</v>
      </c>
      <c r="CY48" s="104">
        <v>5063.4814814814799</v>
      </c>
      <c r="CZ48" s="104">
        <v>5754.2035573122503</v>
      </c>
      <c r="DA48" s="104">
        <v>5238.9116666666696</v>
      </c>
      <c r="DB48" s="104">
        <v>4934.4034782608696</v>
      </c>
      <c r="DC48" s="104">
        <v>4743.3333333333303</v>
      </c>
      <c r="DD48" s="104">
        <v>5832.8722943723005</v>
      </c>
      <c r="DE48" s="104">
        <v>6763.1625000000004</v>
      </c>
      <c r="DF48" s="104">
        <v>6895.1801282051292</v>
      </c>
      <c r="DG48" s="104">
        <v>7150.36</v>
      </c>
      <c r="DH48" s="104">
        <v>7349.4763157894695</v>
      </c>
      <c r="DI48" s="104">
        <v>8442.2339572192595</v>
      </c>
      <c r="DJ48" s="104">
        <v>8107.5696969696892</v>
      </c>
      <c r="DK48" s="104">
        <v>8598.6470588235297</v>
      </c>
      <c r="DL48" s="104">
        <v>7724.2222222222199</v>
      </c>
      <c r="DM48" s="104">
        <v>7303.7916666666606</v>
      </c>
      <c r="DN48" s="104">
        <v>7015.7678571428605</v>
      </c>
      <c r="DO48" s="104">
        <v>6467.1428571428605</v>
      </c>
      <c r="DP48" s="104">
        <v>5369.9090909090901</v>
      </c>
      <c r="DR48" s="4">
        <f t="shared" si="53"/>
        <v>278.19716435288001</v>
      </c>
      <c r="DS48" s="39">
        <v>176.75736001077999</v>
      </c>
      <c r="DT48" s="39">
        <v>157.6370077398</v>
      </c>
      <c r="DU48" s="39">
        <v>167.03577206036999</v>
      </c>
      <c r="DV48" s="39">
        <v>188.61697304198</v>
      </c>
      <c r="DW48" s="39">
        <v>163.512232254</v>
      </c>
      <c r="DX48" s="39">
        <v>171.04973729113999</v>
      </c>
      <c r="DY48" s="39">
        <v>188.60790457691002</v>
      </c>
      <c r="DZ48" s="39">
        <v>177.11609186138</v>
      </c>
      <c r="EA48" s="39">
        <v>158.40700551333001</v>
      </c>
      <c r="EB48" s="39">
        <v>154.81246969277998</v>
      </c>
      <c r="EC48" s="39">
        <v>144.37572565626999</v>
      </c>
      <c r="ED48" s="39">
        <v>163.39584823724002</v>
      </c>
      <c r="EE48" s="39">
        <v>168.77468448994998</v>
      </c>
      <c r="EF48" s="39">
        <v>149.94899825664001</v>
      </c>
      <c r="EG48" s="39">
        <v>141.42362595469999</v>
      </c>
      <c r="EH48" s="39">
        <v>141.68586528425001</v>
      </c>
      <c r="EI48" s="39">
        <v>169.45241493576</v>
      </c>
      <c r="EJ48" s="39">
        <v>174.05695407809</v>
      </c>
      <c r="EK48" s="39">
        <v>177.45018852590999</v>
      </c>
      <c r="EL48" s="39">
        <v>177.5935734729</v>
      </c>
      <c r="EM48" s="39">
        <v>174.43933805002999</v>
      </c>
      <c r="EN48" s="39">
        <v>150.66184179690001</v>
      </c>
      <c r="EP48" s="111">
        <v>46022</v>
      </c>
      <c r="EQ48" s="114">
        <f t="shared" si="82"/>
        <v>0</v>
      </c>
      <c r="ER48" s="114"/>
      <c r="ES48" s="4">
        <f t="shared" si="54"/>
        <v>4799</v>
      </c>
      <c r="ET48" s="4">
        <f t="shared" si="55"/>
        <v>5001</v>
      </c>
      <c r="EU48" s="4"/>
      <c r="EV48" s="4">
        <f t="shared" si="2"/>
        <v>5559.2580645161306</v>
      </c>
      <c r="EW48" s="4">
        <f t="shared" si="3"/>
        <v>5857.8666666666695</v>
      </c>
      <c r="EX48" s="4">
        <f t="shared" si="4"/>
        <v>7068.5517241379303</v>
      </c>
      <c r="EY48" s="4"/>
      <c r="EZ48" s="4">
        <f t="shared" si="5"/>
        <v>6835.625</v>
      </c>
      <c r="FA48" s="4">
        <f t="shared" si="6"/>
        <v>7076.9655172413795</v>
      </c>
      <c r="FB48" s="4">
        <f t="shared" si="7"/>
        <v>8220.0357142857101</v>
      </c>
      <c r="FC48" s="4"/>
      <c r="FD48" s="4">
        <f t="shared" si="91"/>
        <v>8917.6</v>
      </c>
      <c r="FE48" s="4">
        <f t="shared" si="57"/>
        <v>8775.0769230769201</v>
      </c>
      <c r="FF48" s="4">
        <f t="shared" si="58"/>
        <v>9529</v>
      </c>
      <c r="FH48" s="16">
        <f t="shared" si="59"/>
        <v>4799</v>
      </c>
      <c r="FI48" s="16">
        <f t="shared" si="8"/>
        <v>5001</v>
      </c>
      <c r="FJ48" s="16"/>
      <c r="FK48" s="16">
        <f t="shared" si="60"/>
        <v>5559.2580645161306</v>
      </c>
      <c r="FL48" s="16">
        <f t="shared" si="61"/>
        <v>5857.8666666666695</v>
      </c>
      <c r="FM48" s="16">
        <f t="shared" si="62"/>
        <v>7068.5517241379303</v>
      </c>
      <c r="FN48" s="16"/>
      <c r="FO48" s="16">
        <f t="shared" si="63"/>
        <v>6835.625</v>
      </c>
      <c r="FP48" s="16">
        <f t="shared" si="64"/>
        <v>7076.9655172413795</v>
      </c>
      <c r="FQ48" s="16">
        <f t="shared" si="65"/>
        <v>8220.0357142857101</v>
      </c>
      <c r="FS48" s="4">
        <f t="shared" si="10"/>
        <v>4799</v>
      </c>
      <c r="FT48" s="4">
        <f t="shared" si="11"/>
        <v>5420</v>
      </c>
      <c r="FU48" s="4"/>
      <c r="FV48" s="4">
        <f t="shared" si="12"/>
        <v>5565.4615384615399</v>
      </c>
      <c r="FW48" s="4">
        <f t="shared" si="13"/>
        <v>5805.1071428571395</v>
      </c>
      <c r="FX48" s="4">
        <f t="shared" si="14"/>
        <v>7080.2222222222208</v>
      </c>
      <c r="FY48" s="4"/>
      <c r="FZ48" s="4">
        <f t="shared" si="15"/>
        <v>6788.9047619047606</v>
      </c>
      <c r="GA48" s="4">
        <f t="shared" si="16"/>
        <v>6981.3793103448297</v>
      </c>
      <c r="GB48" s="4">
        <f t="shared" si="17"/>
        <v>8235.6896551724094</v>
      </c>
      <c r="GC48" s="4"/>
      <c r="GD48" s="4">
        <f t="shared" si="18"/>
        <v>8572.5714285714294</v>
      </c>
      <c r="GE48" s="4">
        <f t="shared" si="19"/>
        <v>8586.8181818181802</v>
      </c>
      <c r="GF48" s="4">
        <f t="shared" si="20"/>
        <v>9458.875</v>
      </c>
      <c r="GH48" s="16">
        <f t="shared" si="66"/>
        <v>4799</v>
      </c>
      <c r="GI48" s="16">
        <f t="shared" si="21"/>
        <v>5420</v>
      </c>
      <c r="GJ48" s="16"/>
      <c r="GK48" s="16">
        <f t="shared" si="67"/>
        <v>5565.4615384615399</v>
      </c>
      <c r="GL48" s="16">
        <f t="shared" si="68"/>
        <v>5805.1071428571395</v>
      </c>
      <c r="GM48" s="16">
        <f t="shared" si="69"/>
        <v>7080.2222222222208</v>
      </c>
      <c r="GN48" s="16"/>
      <c r="GO48" s="16">
        <f t="shared" si="22"/>
        <v>6788.9047619047606</v>
      </c>
      <c r="GP48" s="16">
        <f t="shared" si="23"/>
        <v>6981.3793103448297</v>
      </c>
      <c r="GQ48" s="16">
        <f t="shared" si="70"/>
        <v>8235.6896551724094</v>
      </c>
    </row>
    <row r="49" spans="2:199" ht="14.45" customHeight="1" x14ac:dyDescent="0.25">
      <c r="B49" s="28" t="s">
        <v>91</v>
      </c>
      <c r="C49" s="28" t="s">
        <v>589</v>
      </c>
      <c r="D49" s="23" t="str">
        <f>IFERROR(IF(MATCH($B49,Compounders!$A:$A,0),"yes"),"")</f>
        <v/>
      </c>
      <c r="F49" s="66"/>
      <c r="G49" s="66"/>
      <c r="H49" s="66"/>
      <c r="I49" s="66"/>
      <c r="J49" s="121" t="str">
        <f t="shared" si="24"/>
        <v>yes</v>
      </c>
      <c r="K49" s="70">
        <f t="shared" si="71"/>
        <v>6</v>
      </c>
      <c r="L49" s="70">
        <f t="shared" si="72"/>
        <v>10</v>
      </c>
      <c r="M49" s="70">
        <f t="shared" si="73"/>
        <v>0</v>
      </c>
      <c r="N49" s="70">
        <f t="shared" si="74"/>
        <v>0</v>
      </c>
      <c r="O49" s="66"/>
      <c r="P49" s="83"/>
      <c r="Q49" s="70">
        <f t="shared" si="25"/>
        <v>4</v>
      </c>
      <c r="R49" s="70">
        <f t="shared" si="26"/>
        <v>1</v>
      </c>
      <c r="S49" s="70">
        <f t="shared" si="27"/>
        <v>2</v>
      </c>
      <c r="T49" s="70">
        <f t="shared" si="28"/>
        <v>1</v>
      </c>
      <c r="U49" s="70">
        <f t="shared" si="29"/>
        <v>1</v>
      </c>
      <c r="V49" s="70">
        <f t="shared" si="30"/>
        <v>0</v>
      </c>
      <c r="W49" s="70">
        <f t="shared" si="31"/>
        <v>1</v>
      </c>
      <c r="X49" s="70">
        <f t="shared" si="32"/>
        <v>0</v>
      </c>
      <c r="Y49" s="70">
        <f t="shared" si="33"/>
        <v>0</v>
      </c>
      <c r="AA49" s="39">
        <v>249.68485533960001</v>
      </c>
      <c r="AB49" s="39">
        <v>257.68739451112003</v>
      </c>
      <c r="AC49" s="40">
        <v>276.45716810348</v>
      </c>
      <c r="AE49" s="4">
        <f t="shared" si="34"/>
        <v>26.772312763879995</v>
      </c>
      <c r="AF49" s="4">
        <f t="shared" si="35"/>
        <v>18.769773592359968</v>
      </c>
      <c r="AH49" s="11">
        <f t="shared" si="36"/>
        <v>0.1072244158640161</v>
      </c>
      <c r="AI49" s="11">
        <f t="shared" si="37"/>
        <v>7.2839316133292531E-2</v>
      </c>
      <c r="AK49" s="3">
        <v>7057</v>
      </c>
      <c r="AL49" s="7">
        <v>11348</v>
      </c>
      <c r="AM49" s="7"/>
      <c r="AN49" s="3">
        <v>12636.666666666701</v>
      </c>
      <c r="AO49" s="3">
        <v>12556.142857142901</v>
      </c>
      <c r="AP49" s="7">
        <v>12055.4</v>
      </c>
      <c r="AQ49" s="113"/>
      <c r="AR49" s="3">
        <v>13704.142857142901</v>
      </c>
      <c r="AS49" s="3">
        <v>13828.125</v>
      </c>
      <c r="AT49" s="7">
        <v>13806.833333333299</v>
      </c>
      <c r="AU49" s="7"/>
      <c r="AV49" s="3">
        <v>15085.4</v>
      </c>
      <c r="AW49" s="3">
        <v>14978</v>
      </c>
      <c r="AX49" s="7">
        <v>19516.2</v>
      </c>
      <c r="AY49" s="113"/>
      <c r="AZ49" s="3">
        <v>10215.036</v>
      </c>
      <c r="BA49" s="7">
        <v>11747.32</v>
      </c>
      <c r="BB49" s="7"/>
      <c r="BC49" s="3">
        <v>12746.333333333299</v>
      </c>
      <c r="BD49" s="3">
        <v>13153.1333333333</v>
      </c>
      <c r="BE49" s="7">
        <v>13016.9230769231</v>
      </c>
      <c r="BF49" s="113"/>
      <c r="BG49" s="3">
        <v>13884.692307692301</v>
      </c>
      <c r="BH49" s="3">
        <v>14183.0666666667</v>
      </c>
      <c r="BI49" s="7">
        <v>14119.7692307692</v>
      </c>
      <c r="BJ49" s="113"/>
      <c r="BK49" s="3">
        <v>14985.833333333299</v>
      </c>
      <c r="BL49" s="3">
        <v>15431</v>
      </c>
      <c r="BM49" s="7">
        <v>15362.727272727301</v>
      </c>
      <c r="BO49" s="2">
        <f t="shared" si="83"/>
        <v>10215.036</v>
      </c>
      <c r="BP49" s="2">
        <f t="shared" si="84"/>
        <v>11747.32</v>
      </c>
      <c r="BQ49" s="2"/>
      <c r="BR49" s="2">
        <f t="shared" si="85"/>
        <v>12746.333333333299</v>
      </c>
      <c r="BS49" s="2">
        <f t="shared" si="86"/>
        <v>13153.1333333333</v>
      </c>
      <c r="BT49" s="2">
        <f t="shared" si="87"/>
        <v>13016.9230769231</v>
      </c>
      <c r="BU49" s="2"/>
      <c r="BV49" s="2">
        <f t="shared" si="88"/>
        <v>13884.692307692301</v>
      </c>
      <c r="BW49" s="2">
        <f t="shared" si="89"/>
        <v>14183.0666666667</v>
      </c>
      <c r="BX49" s="2">
        <f t="shared" si="90"/>
        <v>14119.7692307692</v>
      </c>
      <c r="BZ49" s="16">
        <f t="shared" si="75"/>
        <v>1532.2839999999997</v>
      </c>
      <c r="CA49" s="16">
        <f t="shared" si="76"/>
        <v>1269.6030769231002</v>
      </c>
      <c r="CB49" s="16">
        <f t="shared" si="77"/>
        <v>1102.8461538460997</v>
      </c>
      <c r="CD49" s="5">
        <f t="shared" si="46"/>
        <v>0.15000279979434228</v>
      </c>
      <c r="CE49" s="5">
        <f t="shared" si="1"/>
        <v>0.10807597621611564</v>
      </c>
      <c r="CF49" s="5">
        <f t="shared" si="47"/>
        <v>8.4724027892679743E-2</v>
      </c>
      <c r="CH49" s="11">
        <f t="shared" si="78"/>
        <v>3.1915060540286255E-2</v>
      </c>
      <c r="CI49" s="11">
        <f t="shared" si="79"/>
        <v>2.1228830010444844E-2</v>
      </c>
      <c r="CK49" s="11">
        <f t="shared" si="80"/>
        <v>2.1489446965208936E-2</v>
      </c>
      <c r="CL49" s="11">
        <f t="shared" si="81"/>
        <v>1.6930654123798128E-2</v>
      </c>
      <c r="CN49" s="16">
        <f t="shared" si="49"/>
        <v>406.80000000000109</v>
      </c>
      <c r="CO49" s="16">
        <f t="shared" si="50"/>
        <v>270.58974358980049</v>
      </c>
      <c r="CP49" s="11"/>
      <c r="CQ49" s="16">
        <f t="shared" si="51"/>
        <v>298.374358974399</v>
      </c>
      <c r="CR49" s="16">
        <f t="shared" si="52"/>
        <v>235.07692307689831</v>
      </c>
      <c r="CT49" s="106">
        <v>13261.282142857139</v>
      </c>
      <c r="CU49" s="104">
        <v>13153.1333333333</v>
      </c>
      <c r="CV49" s="104">
        <v>12265.5</v>
      </c>
      <c r="CW49" s="104">
        <v>12422.433333333331</v>
      </c>
      <c r="CX49" s="104">
        <v>11996.64444444445</v>
      </c>
      <c r="CY49" s="104">
        <v>10968.916666666701</v>
      </c>
      <c r="CZ49" s="104">
        <v>10708.45</v>
      </c>
      <c r="DA49" s="104">
        <v>12055.9</v>
      </c>
      <c r="DB49" s="104">
        <v>10622.16666666667</v>
      </c>
      <c r="DC49" s="104">
        <v>9866.7999999999993</v>
      </c>
      <c r="DD49" s="104">
        <v>9765.9206349206415</v>
      </c>
      <c r="DE49" s="104">
        <v>9727.1111111111113</v>
      </c>
      <c r="DF49" s="104">
        <v>9683.7000000000007</v>
      </c>
      <c r="DG49" s="104">
        <v>9715.8888888888887</v>
      </c>
      <c r="DH49" s="104">
        <v>8689.5666666666693</v>
      </c>
      <c r="DI49" s="104">
        <v>8867.2182539682508</v>
      </c>
      <c r="DJ49" s="104">
        <v>8565.5857142857094</v>
      </c>
      <c r="DK49" s="104">
        <v>9065.2307692307695</v>
      </c>
      <c r="DL49" s="104">
        <v>9665.8571428571395</v>
      </c>
      <c r="DM49" s="104">
        <v>9682.0833333333303</v>
      </c>
      <c r="DN49" s="104">
        <v>9691.4444444444416</v>
      </c>
      <c r="DO49" s="104">
        <v>9320.4</v>
      </c>
      <c r="DP49" s="104">
        <v>8549.4545454545496</v>
      </c>
      <c r="DR49" s="4">
        <f t="shared" si="53"/>
        <v>276.45716810348</v>
      </c>
      <c r="DS49" s="39">
        <v>257.68739451112003</v>
      </c>
      <c r="DT49" s="39">
        <v>249.68485533960001</v>
      </c>
      <c r="DU49" s="39">
        <v>252.47879046139997</v>
      </c>
      <c r="DV49" s="39">
        <v>283.48847435765998</v>
      </c>
      <c r="DW49" s="39">
        <v>247.06137277964999</v>
      </c>
      <c r="DX49" s="39">
        <v>187.12420089349996</v>
      </c>
      <c r="DY49" s="39">
        <v>188.75290622759999</v>
      </c>
      <c r="DZ49" s="39">
        <v>157.52325736477999</v>
      </c>
      <c r="EA49" s="39">
        <v>142.23607341714001</v>
      </c>
      <c r="EB49" s="39">
        <v>146.05035563327999</v>
      </c>
      <c r="EC49" s="39">
        <v>143.71611796793999</v>
      </c>
      <c r="ED49" s="39">
        <v>151.52544009683999</v>
      </c>
      <c r="EE49" s="39">
        <v>150.94638006574996</v>
      </c>
      <c r="EF49" s="39">
        <v>156.89597528905</v>
      </c>
      <c r="EG49" s="39">
        <v>128.67905785728001</v>
      </c>
      <c r="EH49" s="39">
        <v>153.05789260184</v>
      </c>
      <c r="EI49" s="39">
        <v>145.61470993762001</v>
      </c>
      <c r="EJ49" s="39">
        <v>147.89862959999999</v>
      </c>
      <c r="EK49" s="39">
        <v>147.73410063168004</v>
      </c>
      <c r="EL49" s="39">
        <v>154.46660177266997</v>
      </c>
      <c r="EM49" s="39">
        <v>138.3024400704</v>
      </c>
      <c r="EN49" s="39">
        <v>128.93018642423002</v>
      </c>
      <c r="EP49" s="111">
        <v>46022</v>
      </c>
      <c r="EQ49" s="114">
        <f t="shared" si="82"/>
        <v>0</v>
      </c>
      <c r="ER49" s="114"/>
      <c r="ES49" s="4">
        <f t="shared" si="54"/>
        <v>7057</v>
      </c>
      <c r="ET49" s="4">
        <f t="shared" si="55"/>
        <v>11348</v>
      </c>
      <c r="EU49" s="4"/>
      <c r="EV49" s="4">
        <f t="shared" si="2"/>
        <v>12636.666666666701</v>
      </c>
      <c r="EW49" s="4">
        <f t="shared" si="3"/>
        <v>12556.142857142901</v>
      </c>
      <c r="EX49" s="4">
        <f t="shared" si="4"/>
        <v>12055.4</v>
      </c>
      <c r="EY49" s="4"/>
      <c r="EZ49" s="4">
        <f t="shared" si="5"/>
        <v>13704.142857142901</v>
      </c>
      <c r="FA49" s="4">
        <f t="shared" si="6"/>
        <v>13828.125</v>
      </c>
      <c r="FB49" s="4">
        <f t="shared" si="7"/>
        <v>13806.833333333299</v>
      </c>
      <c r="FC49" s="4"/>
      <c r="FD49" s="4">
        <f t="shared" si="91"/>
        <v>15085.4</v>
      </c>
      <c r="FE49" s="4">
        <f t="shared" si="57"/>
        <v>14978</v>
      </c>
      <c r="FF49" s="4">
        <f t="shared" si="58"/>
        <v>19516.2</v>
      </c>
      <c r="FH49" s="16">
        <f t="shared" si="59"/>
        <v>7057</v>
      </c>
      <c r="FI49" s="16">
        <f t="shared" si="8"/>
        <v>11348</v>
      </c>
      <c r="FJ49" s="16"/>
      <c r="FK49" s="16">
        <f t="shared" si="60"/>
        <v>12636.666666666701</v>
      </c>
      <c r="FL49" s="16">
        <f t="shared" si="61"/>
        <v>12556.142857142901</v>
      </c>
      <c r="FM49" s="16">
        <f t="shared" si="62"/>
        <v>12055.4</v>
      </c>
      <c r="FN49" s="16"/>
      <c r="FO49" s="16">
        <f t="shared" si="63"/>
        <v>13704.142857142901</v>
      </c>
      <c r="FP49" s="16">
        <f t="shared" si="64"/>
        <v>13828.125</v>
      </c>
      <c r="FQ49" s="16">
        <f t="shared" si="65"/>
        <v>13806.833333333299</v>
      </c>
      <c r="FS49" s="4">
        <f t="shared" si="10"/>
        <v>10215.036</v>
      </c>
      <c r="FT49" s="4">
        <f t="shared" si="11"/>
        <v>11747.32</v>
      </c>
      <c r="FU49" s="4"/>
      <c r="FV49" s="4">
        <f t="shared" si="12"/>
        <v>12746.333333333299</v>
      </c>
      <c r="FW49" s="4">
        <f t="shared" si="13"/>
        <v>13153.1333333333</v>
      </c>
      <c r="FX49" s="4">
        <f t="shared" si="14"/>
        <v>13016.9230769231</v>
      </c>
      <c r="FY49" s="4"/>
      <c r="FZ49" s="4">
        <f t="shared" si="15"/>
        <v>13884.692307692301</v>
      </c>
      <c r="GA49" s="4">
        <f t="shared" si="16"/>
        <v>14183.0666666667</v>
      </c>
      <c r="GB49" s="4">
        <f t="shared" si="17"/>
        <v>14119.7692307692</v>
      </c>
      <c r="GC49" s="4"/>
      <c r="GD49" s="4">
        <f t="shared" si="18"/>
        <v>14985.833333333299</v>
      </c>
      <c r="GE49" s="4">
        <f t="shared" si="19"/>
        <v>15431</v>
      </c>
      <c r="GF49" s="4">
        <f t="shared" si="20"/>
        <v>15362.727272727301</v>
      </c>
      <c r="GH49" s="16">
        <f t="shared" si="66"/>
        <v>10215.036</v>
      </c>
      <c r="GI49" s="16">
        <f t="shared" si="21"/>
        <v>11747.32</v>
      </c>
      <c r="GJ49" s="16"/>
      <c r="GK49" s="16">
        <f t="shared" si="67"/>
        <v>12746.333333333299</v>
      </c>
      <c r="GL49" s="16">
        <f t="shared" si="68"/>
        <v>13153.1333333333</v>
      </c>
      <c r="GM49" s="16">
        <f t="shared" si="69"/>
        <v>13016.9230769231</v>
      </c>
      <c r="GN49" s="16"/>
      <c r="GO49" s="16">
        <f t="shared" si="22"/>
        <v>13884.692307692301</v>
      </c>
      <c r="GP49" s="16">
        <f t="shared" si="23"/>
        <v>14183.0666666667</v>
      </c>
      <c r="GQ49" s="16">
        <f t="shared" si="70"/>
        <v>14119.7692307692</v>
      </c>
    </row>
    <row r="50" spans="2:199" ht="14.45" customHeight="1" x14ac:dyDescent="0.25">
      <c r="B50" s="28" t="s">
        <v>31</v>
      </c>
      <c r="C50" s="28" t="s">
        <v>951</v>
      </c>
      <c r="D50" s="23" t="str">
        <f>IFERROR(IF(MATCH($B50,Compounders!$A:$A,0),"yes"),"")</f>
        <v/>
      </c>
      <c r="F50" s="66"/>
      <c r="G50" s="66" t="s">
        <v>544</v>
      </c>
      <c r="H50" s="66"/>
      <c r="I50" s="66"/>
      <c r="J50" s="121" t="str">
        <f t="shared" si="24"/>
        <v/>
      </c>
      <c r="K50" s="70">
        <f t="shared" si="71"/>
        <v>6</v>
      </c>
      <c r="L50" s="70">
        <f t="shared" si="72"/>
        <v>11</v>
      </c>
      <c r="M50" s="70">
        <f t="shared" si="73"/>
        <v>0</v>
      </c>
      <c r="N50" s="70">
        <f t="shared" si="74"/>
        <v>0</v>
      </c>
      <c r="O50" s="66"/>
      <c r="P50" s="83" t="s">
        <v>498</v>
      </c>
      <c r="Q50" s="70">
        <f t="shared" si="25"/>
        <v>4</v>
      </c>
      <c r="R50" s="70">
        <f t="shared" si="26"/>
        <v>1</v>
      </c>
      <c r="S50" s="70">
        <f t="shared" si="27"/>
        <v>2</v>
      </c>
      <c r="T50" s="70">
        <f t="shared" si="28"/>
        <v>1</v>
      </c>
      <c r="U50" s="70">
        <f t="shared" si="29"/>
        <v>2</v>
      </c>
      <c r="V50" s="70">
        <f t="shared" si="30"/>
        <v>0</v>
      </c>
      <c r="W50" s="70">
        <f t="shared" si="31"/>
        <v>1</v>
      </c>
      <c r="X50" s="70">
        <f t="shared" si="32"/>
        <v>0</v>
      </c>
      <c r="Y50" s="70">
        <f t="shared" si="33"/>
        <v>0</v>
      </c>
      <c r="AA50" s="39">
        <v>177.32691238863003</v>
      </c>
      <c r="AB50" s="39">
        <v>235.27226912560002</v>
      </c>
      <c r="AC50" s="40">
        <v>260.20694555840004</v>
      </c>
      <c r="AE50" s="4">
        <f t="shared" si="34"/>
        <v>82.880033169770002</v>
      </c>
      <c r="AF50" s="4">
        <f t="shared" si="35"/>
        <v>24.934676432800018</v>
      </c>
      <c r="AH50" s="11">
        <f t="shared" si="36"/>
        <v>0.46738553135200345</v>
      </c>
      <c r="AI50" s="11">
        <f t="shared" si="37"/>
        <v>0.10598221594695745</v>
      </c>
      <c r="AK50" s="3">
        <v>1559</v>
      </c>
      <c r="AL50" s="7">
        <v>4879</v>
      </c>
      <c r="AM50" s="7"/>
      <c r="AN50" s="3">
        <v>3674.6551724137903</v>
      </c>
      <c r="AO50" s="3">
        <v>3997.6785714285697</v>
      </c>
      <c r="AP50" s="7">
        <v>6985.7666666666701</v>
      </c>
      <c r="AQ50" s="113"/>
      <c r="AR50" s="3">
        <v>5529.5185185185201</v>
      </c>
      <c r="AS50" s="3">
        <v>6072.3928571428605</v>
      </c>
      <c r="AT50" s="7">
        <v>6346.4666666666699</v>
      </c>
      <c r="AU50" s="7"/>
      <c r="AV50" s="3">
        <v>7468.7083333333303</v>
      </c>
      <c r="AW50" s="3">
        <v>8372.32</v>
      </c>
      <c r="AX50" s="7">
        <v>8573.2592592592609</v>
      </c>
      <c r="AY50" s="113"/>
      <c r="AZ50" s="3">
        <v>455.37</v>
      </c>
      <c r="BA50" s="7">
        <v>2349</v>
      </c>
      <c r="BB50" s="7"/>
      <c r="BC50" s="3">
        <v>3648</v>
      </c>
      <c r="BD50" s="3">
        <v>3892</v>
      </c>
      <c r="BE50" s="7">
        <v>6464.4375</v>
      </c>
      <c r="BF50" s="113"/>
      <c r="BG50" s="3">
        <v>5441.2333333333299</v>
      </c>
      <c r="BH50" s="3">
        <v>5908.0303030303003</v>
      </c>
      <c r="BI50" s="7">
        <v>6463.0606060606096</v>
      </c>
      <c r="BJ50" s="113"/>
      <c r="BK50" s="3">
        <v>7385.52</v>
      </c>
      <c r="BL50" s="3">
        <v>8090.6206896551703</v>
      </c>
      <c r="BM50" s="7">
        <v>8815.9333333333307</v>
      </c>
      <c r="BO50" s="2">
        <f t="shared" si="83"/>
        <v>455.37</v>
      </c>
      <c r="BP50" s="2">
        <f t="shared" si="84"/>
        <v>2349</v>
      </c>
      <c r="BQ50" s="2"/>
      <c r="BR50" s="2">
        <f t="shared" si="85"/>
        <v>3648</v>
      </c>
      <c r="BS50" s="2">
        <f t="shared" si="86"/>
        <v>3892</v>
      </c>
      <c r="BT50" s="2">
        <f t="shared" si="87"/>
        <v>6464.4375</v>
      </c>
      <c r="BU50" s="2"/>
      <c r="BV50" s="2">
        <f t="shared" si="88"/>
        <v>5441.2333333333299</v>
      </c>
      <c r="BW50" s="2">
        <f t="shared" si="89"/>
        <v>5908.0303030303003</v>
      </c>
      <c r="BX50" s="2">
        <f t="shared" si="90"/>
        <v>6463.0606060606096</v>
      </c>
      <c r="BZ50" s="16">
        <f t="shared" si="75"/>
        <v>1893.63</v>
      </c>
      <c r="CA50" s="16">
        <f t="shared" si="76"/>
        <v>4115.4375</v>
      </c>
      <c r="CB50" s="16">
        <f t="shared" si="77"/>
        <v>-1.3768939393903565</v>
      </c>
      <c r="CD50" s="5">
        <f t="shared" si="46"/>
        <v>4.1584425851505369</v>
      </c>
      <c r="CE50" s="5">
        <f t="shared" si="1"/>
        <v>1.7519955300127714</v>
      </c>
      <c r="CF50" s="5">
        <f t="shared" si="47"/>
        <v>-2.1299516615180814E-4</v>
      </c>
      <c r="CH50" s="11">
        <f t="shared" si="78"/>
        <v>6.6885964912280604E-2</v>
      </c>
      <c r="CI50" s="11">
        <f t="shared" si="79"/>
        <v>0.77204975328947367</v>
      </c>
      <c r="CK50" s="11">
        <f t="shared" si="80"/>
        <v>8.5788816817934155E-2</v>
      </c>
      <c r="CL50" s="11">
        <f t="shared" si="81"/>
        <v>0.18779332003049798</v>
      </c>
      <c r="CN50" s="16">
        <f t="shared" si="49"/>
        <v>244</v>
      </c>
      <c r="CO50" s="16">
        <f t="shared" si="50"/>
        <v>2816.4375</v>
      </c>
      <c r="CP50" s="11"/>
      <c r="CQ50" s="16">
        <f t="shared" si="51"/>
        <v>466.79696969697034</v>
      </c>
      <c r="CR50" s="16">
        <f t="shared" si="52"/>
        <v>1021.8272727272797</v>
      </c>
      <c r="CT50" s="106">
        <v>4708.9788043478256</v>
      </c>
      <c r="CU50" s="104">
        <v>3892</v>
      </c>
      <c r="CV50" s="104">
        <v>3093.929061784896</v>
      </c>
      <c r="CW50" s="104">
        <v>2763.389075630253</v>
      </c>
      <c r="CX50" s="104">
        <v>2212.1999999999989</v>
      </c>
      <c r="CY50" s="104">
        <v>1913.58064516129</v>
      </c>
      <c r="CZ50" s="104">
        <v>1727.8322222222218</v>
      </c>
      <c r="DA50" s="104">
        <v>1382.5866666666664</v>
      </c>
      <c r="DB50" s="104">
        <v>1139.366666666667</v>
      </c>
      <c r="DC50" s="104" t="s">
        <v>503</v>
      </c>
      <c r="DD50" s="104" t="s">
        <v>503</v>
      </c>
      <c r="DE50" s="104" t="s">
        <v>503</v>
      </c>
      <c r="DF50" s="104" t="s">
        <v>503</v>
      </c>
      <c r="DG50" s="104" t="s">
        <v>503</v>
      </c>
      <c r="DH50" s="104" t="s">
        <v>503</v>
      </c>
      <c r="DI50" s="104" t="s">
        <v>503</v>
      </c>
      <c r="DJ50" s="104" t="s">
        <v>503</v>
      </c>
      <c r="DK50" s="104" t="s">
        <v>503</v>
      </c>
      <c r="DL50" s="104" t="s">
        <v>503</v>
      </c>
      <c r="DM50" s="104" t="s">
        <v>503</v>
      </c>
      <c r="DN50" s="104" t="s">
        <v>503</v>
      </c>
      <c r="DO50" s="104" t="s">
        <v>503</v>
      </c>
      <c r="DP50" s="104" t="s">
        <v>503</v>
      </c>
      <c r="DR50" s="4">
        <f t="shared" si="53"/>
        <v>260.20694555840004</v>
      </c>
      <c r="DS50" s="39">
        <v>235.27226912560002</v>
      </c>
      <c r="DT50" s="39">
        <v>177.32691238863003</v>
      </c>
      <c r="DU50" s="39">
        <v>167.39050070600004</v>
      </c>
      <c r="DV50" s="39">
        <v>144.42341978760001</v>
      </c>
      <c r="DW50" s="39">
        <v>83.44693560959999</v>
      </c>
      <c r="DX50" s="39">
        <v>90.670531422100012</v>
      </c>
      <c r="DY50" s="39">
        <v>70.069022629319988</v>
      </c>
      <c r="DZ50" s="39">
        <v>47.008408049730001</v>
      </c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P50" s="111">
        <v>46022</v>
      </c>
      <c r="EQ50" s="114">
        <f t="shared" si="82"/>
        <v>0</v>
      </c>
      <c r="ER50" s="114"/>
      <c r="ES50" s="4">
        <f t="shared" si="54"/>
        <v>1559</v>
      </c>
      <c r="ET50" s="4">
        <f t="shared" si="55"/>
        <v>4879</v>
      </c>
      <c r="EU50" s="4"/>
      <c r="EV50" s="4">
        <f t="shared" si="2"/>
        <v>3674.6551724137903</v>
      </c>
      <c r="EW50" s="4">
        <f t="shared" si="3"/>
        <v>3997.6785714285697</v>
      </c>
      <c r="EX50" s="4">
        <f t="shared" si="4"/>
        <v>6985.7666666666701</v>
      </c>
      <c r="EY50" s="4"/>
      <c r="EZ50" s="4">
        <f t="shared" si="5"/>
        <v>5529.5185185185201</v>
      </c>
      <c r="FA50" s="4">
        <f t="shared" si="6"/>
        <v>6072.3928571428605</v>
      </c>
      <c r="FB50" s="4">
        <f t="shared" si="7"/>
        <v>6346.4666666666699</v>
      </c>
      <c r="FC50" s="4"/>
      <c r="FD50" s="4">
        <f t="shared" si="91"/>
        <v>7468.7083333333303</v>
      </c>
      <c r="FE50" s="4">
        <f t="shared" si="57"/>
        <v>8372.32</v>
      </c>
      <c r="FF50" s="4">
        <f t="shared" si="58"/>
        <v>8573.2592592592609</v>
      </c>
      <c r="FH50" s="16">
        <f t="shared" si="59"/>
        <v>1559</v>
      </c>
      <c r="FI50" s="16">
        <f t="shared" si="8"/>
        <v>4879</v>
      </c>
      <c r="FJ50" s="16"/>
      <c r="FK50" s="16">
        <f t="shared" si="60"/>
        <v>3674.6551724137903</v>
      </c>
      <c r="FL50" s="16">
        <f t="shared" si="61"/>
        <v>3997.6785714285697</v>
      </c>
      <c r="FM50" s="16">
        <f t="shared" si="62"/>
        <v>6985.7666666666701</v>
      </c>
      <c r="FN50" s="16"/>
      <c r="FO50" s="16">
        <f t="shared" si="63"/>
        <v>5529.5185185185201</v>
      </c>
      <c r="FP50" s="16">
        <f t="shared" si="64"/>
        <v>6072.3928571428605</v>
      </c>
      <c r="FQ50" s="16">
        <f t="shared" si="65"/>
        <v>6346.4666666666699</v>
      </c>
      <c r="FS50" s="4">
        <f t="shared" si="10"/>
        <v>455.37</v>
      </c>
      <c r="FT50" s="4">
        <f t="shared" si="11"/>
        <v>2349</v>
      </c>
      <c r="FU50" s="4"/>
      <c r="FV50" s="4">
        <f t="shared" si="12"/>
        <v>3648</v>
      </c>
      <c r="FW50" s="4">
        <f t="shared" si="13"/>
        <v>3892</v>
      </c>
      <c r="FX50" s="4">
        <f t="shared" si="14"/>
        <v>6464.4375</v>
      </c>
      <c r="FY50" s="4"/>
      <c r="FZ50" s="4">
        <f t="shared" si="15"/>
        <v>5441.2333333333299</v>
      </c>
      <c r="GA50" s="4">
        <f t="shared" si="16"/>
        <v>5908.0303030303003</v>
      </c>
      <c r="GB50" s="4">
        <f t="shared" si="17"/>
        <v>6463.0606060606096</v>
      </c>
      <c r="GC50" s="4"/>
      <c r="GD50" s="4">
        <f t="shared" si="18"/>
        <v>7385.52</v>
      </c>
      <c r="GE50" s="4">
        <f t="shared" si="19"/>
        <v>8090.6206896551703</v>
      </c>
      <c r="GF50" s="4">
        <f t="shared" si="20"/>
        <v>8815.9333333333307</v>
      </c>
      <c r="GH50" s="16">
        <f t="shared" si="66"/>
        <v>455.37</v>
      </c>
      <c r="GI50" s="16">
        <f t="shared" si="21"/>
        <v>2349</v>
      </c>
      <c r="GJ50" s="16"/>
      <c r="GK50" s="16">
        <f t="shared" si="67"/>
        <v>3648</v>
      </c>
      <c r="GL50" s="16">
        <f t="shared" si="68"/>
        <v>3892</v>
      </c>
      <c r="GM50" s="16">
        <f t="shared" si="69"/>
        <v>6464.4375</v>
      </c>
      <c r="GN50" s="16"/>
      <c r="GO50" s="16">
        <f t="shared" si="22"/>
        <v>5441.2333333333299</v>
      </c>
      <c r="GP50" s="16">
        <f t="shared" si="23"/>
        <v>5908.0303030303003</v>
      </c>
      <c r="GQ50" s="16">
        <f t="shared" si="70"/>
        <v>6463.0606060606096</v>
      </c>
    </row>
    <row r="51" spans="2:199" ht="14.45" customHeight="1" x14ac:dyDescent="0.25">
      <c r="B51" s="28" t="s">
        <v>62</v>
      </c>
      <c r="C51" s="28" t="s">
        <v>952</v>
      </c>
      <c r="D51" s="23" t="str">
        <f>IFERROR(IF(MATCH($B51,Compounders!$A:$A,0),"yes"),"")</f>
        <v/>
      </c>
      <c r="F51" s="66"/>
      <c r="G51" s="66" t="s">
        <v>544</v>
      </c>
      <c r="H51" s="66"/>
      <c r="I51" s="66"/>
      <c r="J51" s="121" t="str">
        <f t="shared" si="24"/>
        <v/>
      </c>
      <c r="K51" s="70">
        <f t="shared" si="71"/>
        <v>6</v>
      </c>
      <c r="L51" s="70">
        <f t="shared" si="72"/>
        <v>12</v>
      </c>
      <c r="M51" s="70">
        <f t="shared" si="73"/>
        <v>0</v>
      </c>
      <c r="N51" s="70">
        <f t="shared" si="74"/>
        <v>0</v>
      </c>
      <c r="O51" s="66"/>
      <c r="P51" s="83" t="s">
        <v>500</v>
      </c>
      <c r="Q51" s="70">
        <f t="shared" si="25"/>
        <v>4</v>
      </c>
      <c r="R51" s="70">
        <f t="shared" si="26"/>
        <v>1</v>
      </c>
      <c r="S51" s="70">
        <f t="shared" si="27"/>
        <v>3</v>
      </c>
      <c r="T51" s="70">
        <f t="shared" si="28"/>
        <v>1</v>
      </c>
      <c r="U51" s="70">
        <f t="shared" si="29"/>
        <v>2</v>
      </c>
      <c r="V51" s="70">
        <f t="shared" si="30"/>
        <v>0</v>
      </c>
      <c r="W51" s="70">
        <f t="shared" si="31"/>
        <v>1</v>
      </c>
      <c r="X51" s="70">
        <f t="shared" si="32"/>
        <v>0</v>
      </c>
      <c r="Y51" s="70">
        <f t="shared" si="33"/>
        <v>0</v>
      </c>
      <c r="AA51" s="39">
        <v>159.65220205703997</v>
      </c>
      <c r="AB51" s="39">
        <v>192.99851280251005</v>
      </c>
      <c r="AC51" s="40">
        <v>251.02821338091005</v>
      </c>
      <c r="AE51" s="4">
        <f t="shared" si="34"/>
        <v>91.376011323870074</v>
      </c>
      <c r="AF51" s="4">
        <f t="shared" si="35"/>
        <v>58.029700578399996</v>
      </c>
      <c r="AH51" s="11">
        <f t="shared" si="36"/>
        <v>0.57234419661323299</v>
      </c>
      <c r="AI51" s="11">
        <f t="shared" si="37"/>
        <v>0.30067434062448006</v>
      </c>
      <c r="AK51" s="3">
        <v>2761.8960000000002</v>
      </c>
      <c r="AL51" s="7">
        <v>4061.643</v>
      </c>
      <c r="AM51" s="7"/>
      <c r="AN51" s="3">
        <v>4580.6190476190504</v>
      </c>
      <c r="AO51" s="3">
        <v>4699.9473684210498</v>
      </c>
      <c r="AP51" s="7">
        <v>4756.3500000000004</v>
      </c>
      <c r="AQ51" s="113"/>
      <c r="AR51" s="3">
        <v>5321</v>
      </c>
      <c r="AS51" s="3">
        <v>6213.5789473684199</v>
      </c>
      <c r="AT51" s="7">
        <v>6534.3809523809496</v>
      </c>
      <c r="AU51" s="7"/>
      <c r="AV51" s="3">
        <v>5590.6666666666697</v>
      </c>
      <c r="AW51" s="3">
        <v>6862.6666666666697</v>
      </c>
      <c r="AX51" s="7">
        <v>6904</v>
      </c>
      <c r="AY51" s="113"/>
      <c r="AZ51" s="3">
        <v>3233.623</v>
      </c>
      <c r="BA51" s="7">
        <v>4451.68</v>
      </c>
      <c r="BB51" s="7"/>
      <c r="BC51" s="3">
        <v>4729.1666666666697</v>
      </c>
      <c r="BD51" s="3">
        <v>4819.75</v>
      </c>
      <c r="BE51" s="7">
        <v>4908.1111111111095</v>
      </c>
      <c r="BF51" s="113"/>
      <c r="BG51" s="3">
        <v>5440.6818181818198</v>
      </c>
      <c r="BH51" s="3">
        <v>6318.8</v>
      </c>
      <c r="BI51" s="7">
        <v>6600.8846153846098</v>
      </c>
      <c r="BJ51" s="113"/>
      <c r="BK51" s="3">
        <v>5844.75</v>
      </c>
      <c r="BL51" s="3">
        <v>7014.9230769230808</v>
      </c>
      <c r="BM51" s="7">
        <v>7683.5625</v>
      </c>
      <c r="BO51" s="2">
        <f t="shared" si="83"/>
        <v>3847.6572136986306</v>
      </c>
      <c r="BP51" s="2">
        <f t="shared" si="84"/>
        <v>4681.7712998477928</v>
      </c>
      <c r="BQ51" s="2"/>
      <c r="BR51" s="2">
        <f t="shared" si="85"/>
        <v>5087.8482772934858</v>
      </c>
      <c r="BS51" s="2">
        <f t="shared" si="86"/>
        <v>5575.435479452055</v>
      </c>
      <c r="BT51" s="2">
        <f t="shared" si="87"/>
        <v>5761.4544666900802</v>
      </c>
      <c r="BU51" s="2"/>
      <c r="BV51" s="2">
        <f t="shared" si="88"/>
        <v>5644.3764632627654</v>
      </c>
      <c r="BW51" s="2">
        <f t="shared" si="89"/>
        <v>6669.7223182297175</v>
      </c>
      <c r="BX51" s="2">
        <f t="shared" si="90"/>
        <v>7146.6729188619574</v>
      </c>
      <c r="BZ51" s="16">
        <f t="shared" si="75"/>
        <v>834.11408614916218</v>
      </c>
      <c r="CA51" s="16">
        <f t="shared" si="76"/>
        <v>1079.6831668422874</v>
      </c>
      <c r="CB51" s="16">
        <f t="shared" si="77"/>
        <v>1385.2184521718773</v>
      </c>
      <c r="CD51" s="5">
        <f t="shared" si="46"/>
        <v>0.2167849264688928</v>
      </c>
      <c r="CE51" s="5">
        <f t="shared" si="1"/>
        <v>0.23061424783337636</v>
      </c>
      <c r="CF51" s="5">
        <f t="shared" si="47"/>
        <v>0.24042860360704665</v>
      </c>
      <c r="CH51" s="11">
        <f t="shared" si="78"/>
        <v>9.5833675767144522E-2</v>
      </c>
      <c r="CI51" s="11">
        <f t="shared" si="79"/>
        <v>0.13239510156048206</v>
      </c>
      <c r="CK51" s="11">
        <f t="shared" si="80"/>
        <v>0.18165794957876447</v>
      </c>
      <c r="CL51" s="11">
        <f t="shared" si="81"/>
        <v>0.26615808945011099</v>
      </c>
      <c r="CN51" s="16">
        <f t="shared" si="49"/>
        <v>487.5872021585692</v>
      </c>
      <c r="CO51" s="16">
        <f t="shared" si="50"/>
        <v>673.60618939659435</v>
      </c>
      <c r="CP51" s="11"/>
      <c r="CQ51" s="16">
        <f t="shared" si="51"/>
        <v>1025.3458549669522</v>
      </c>
      <c r="CR51" s="16">
        <f t="shared" si="52"/>
        <v>1502.2964555991921</v>
      </c>
      <c r="CT51" s="106">
        <v>6125.5732872200297</v>
      </c>
      <c r="CU51" s="104">
        <v>5484.3840579710195</v>
      </c>
      <c r="CV51" s="104">
        <v>4853.5035087719198</v>
      </c>
      <c r="CW51" s="104">
        <v>4627.375</v>
      </c>
      <c r="CX51" s="104">
        <v>4366.0679653679599</v>
      </c>
      <c r="CY51" s="104">
        <v>4218.3333333333303</v>
      </c>
      <c r="CZ51" s="104">
        <v>4078.9480519480499</v>
      </c>
      <c r="DA51" s="104">
        <v>4016.25</v>
      </c>
      <c r="DB51" s="104">
        <v>3629.1738095238093</v>
      </c>
      <c r="DC51" s="104">
        <v>3274.9122807017557</v>
      </c>
      <c r="DD51" s="104">
        <v>3219.7117647058822</v>
      </c>
      <c r="DE51" s="104">
        <v>3007.4736842105299</v>
      </c>
      <c r="DF51" s="104">
        <v>2619.59506302521</v>
      </c>
      <c r="DG51" s="104">
        <v>2521.9525641025648</v>
      </c>
      <c r="DH51" s="104">
        <v>2962.8916666666669</v>
      </c>
      <c r="DI51" s="104">
        <v>3434.2222222222199</v>
      </c>
      <c r="DJ51" s="104">
        <v>3506.1505494505491</v>
      </c>
      <c r="DK51" s="104">
        <v>3388.0812908496741</v>
      </c>
      <c r="DL51" s="104">
        <v>3283.5714285714294</v>
      </c>
      <c r="DM51" s="104">
        <v>2965.75</v>
      </c>
      <c r="DN51" s="104">
        <v>2559.7032967032969</v>
      </c>
      <c r="DO51" s="104">
        <v>2191.4238095238097</v>
      </c>
      <c r="DP51" s="104">
        <v>1940.714285714286</v>
      </c>
      <c r="DR51" s="4">
        <f t="shared" si="53"/>
        <v>251.02821338091005</v>
      </c>
      <c r="DS51" s="39">
        <v>192.99851280251005</v>
      </c>
      <c r="DT51" s="39">
        <v>159.65220205703997</v>
      </c>
      <c r="DU51" s="39">
        <v>142.03493405799998</v>
      </c>
      <c r="DV51" s="39">
        <v>118.45393850820001</v>
      </c>
      <c r="DW51" s="39">
        <v>90.336409930799988</v>
      </c>
      <c r="DX51" s="39">
        <v>84.284711313360006</v>
      </c>
      <c r="DY51" s="39">
        <v>103.75222328471</v>
      </c>
      <c r="DZ51" s="39">
        <v>111.01198599900999</v>
      </c>
      <c r="EA51" s="39">
        <v>94.470171579070012</v>
      </c>
      <c r="EB51" s="39">
        <v>79.017455290799987</v>
      </c>
      <c r="EC51" s="39">
        <v>62.525604464400004</v>
      </c>
      <c r="ED51" s="39">
        <v>66.544211448040002</v>
      </c>
      <c r="EE51" s="39">
        <v>55.27696739588</v>
      </c>
      <c r="EF51" s="39">
        <v>53.432060828809988</v>
      </c>
      <c r="EG51" s="39">
        <v>42.915299356079998</v>
      </c>
      <c r="EH51" s="39">
        <v>47.617919434919997</v>
      </c>
      <c r="EI51" s="39">
        <v>55.17085845858</v>
      </c>
      <c r="EJ51" s="39">
        <v>65.214209388149996</v>
      </c>
      <c r="EK51" s="39">
        <v>50.84307841151</v>
      </c>
      <c r="EL51" s="39">
        <v>49.695486866429995</v>
      </c>
      <c r="EM51" s="39">
        <v>50.906264690399993</v>
      </c>
      <c r="EN51" s="39">
        <v>39.991191219470004</v>
      </c>
      <c r="EP51" s="111">
        <v>45838</v>
      </c>
      <c r="EQ51" s="114">
        <f t="shared" si="82"/>
        <v>0.50410958904109593</v>
      </c>
      <c r="ER51" s="114"/>
      <c r="ES51" s="4">
        <f t="shared" si="54"/>
        <v>2761.8960000000002</v>
      </c>
      <c r="ET51" s="4">
        <f t="shared" si="55"/>
        <v>4061.643</v>
      </c>
      <c r="EU51" s="4"/>
      <c r="EV51" s="4">
        <f t="shared" si="2"/>
        <v>4580.6190476190504</v>
      </c>
      <c r="EW51" s="4">
        <f t="shared" si="3"/>
        <v>4699.9473684210498</v>
      </c>
      <c r="EX51" s="4">
        <f t="shared" si="4"/>
        <v>4756.3500000000004</v>
      </c>
      <c r="EY51" s="4"/>
      <c r="EZ51" s="4">
        <f t="shared" si="5"/>
        <v>5321</v>
      </c>
      <c r="FA51" s="4">
        <f t="shared" si="6"/>
        <v>6213.5789473684199</v>
      </c>
      <c r="FB51" s="4">
        <f t="shared" si="7"/>
        <v>6534.3809523809496</v>
      </c>
      <c r="FC51" s="4"/>
      <c r="FD51" s="4">
        <f t="shared" si="91"/>
        <v>5590.6666666666697</v>
      </c>
      <c r="FE51" s="4">
        <f t="shared" si="57"/>
        <v>6862.6666666666697</v>
      </c>
      <c r="FF51" s="4">
        <f t="shared" si="58"/>
        <v>6904</v>
      </c>
      <c r="FH51" s="16">
        <f t="shared" si="59"/>
        <v>3417.110926027397</v>
      </c>
      <c r="FI51" s="16">
        <f t="shared" si="8"/>
        <v>4411.8514602739724</v>
      </c>
      <c r="FJ51" s="16"/>
      <c r="FK51" s="16">
        <f t="shared" si="60"/>
        <v>4953.852185257666</v>
      </c>
      <c r="FL51" s="16">
        <f t="shared" si="61"/>
        <v>5462.983561643834</v>
      </c>
      <c r="FM51" s="16">
        <f t="shared" si="62"/>
        <v>5652.6724527071092</v>
      </c>
      <c r="FN51" s="16"/>
      <c r="FO51" s="16">
        <f t="shared" si="63"/>
        <v>5456.9415525114173</v>
      </c>
      <c r="FP51" s="16">
        <f t="shared" si="64"/>
        <v>6540.7902907954831</v>
      </c>
      <c r="FQ51" s="16">
        <f t="shared" si="65"/>
        <v>6720.7094585779505</v>
      </c>
      <c r="FS51" s="4">
        <f t="shared" si="10"/>
        <v>3233.623</v>
      </c>
      <c r="FT51" s="4">
        <f t="shared" si="11"/>
        <v>4451.68</v>
      </c>
      <c r="FU51" s="4"/>
      <c r="FV51" s="4">
        <f t="shared" si="12"/>
        <v>4729.1666666666697</v>
      </c>
      <c r="FW51" s="4">
        <f t="shared" si="13"/>
        <v>4819.75</v>
      </c>
      <c r="FX51" s="4">
        <f t="shared" si="14"/>
        <v>4908.1111111111095</v>
      </c>
      <c r="FY51" s="4"/>
      <c r="FZ51" s="4">
        <f t="shared" si="15"/>
        <v>5440.6818181818198</v>
      </c>
      <c r="GA51" s="4">
        <f t="shared" si="16"/>
        <v>6318.8</v>
      </c>
      <c r="GB51" s="4">
        <f t="shared" si="17"/>
        <v>6600.8846153846098</v>
      </c>
      <c r="GC51" s="4"/>
      <c r="GD51" s="4">
        <f t="shared" si="18"/>
        <v>5844.75</v>
      </c>
      <c r="GE51" s="4">
        <f t="shared" si="19"/>
        <v>7014.9230769230808</v>
      </c>
      <c r="GF51" s="4">
        <f t="shared" si="20"/>
        <v>7683.5625</v>
      </c>
      <c r="GH51" s="16">
        <f t="shared" si="66"/>
        <v>3847.6572136986306</v>
      </c>
      <c r="GI51" s="16">
        <f t="shared" si="21"/>
        <v>4681.7712998477928</v>
      </c>
      <c r="GJ51" s="16"/>
      <c r="GK51" s="16">
        <f t="shared" si="67"/>
        <v>5087.8482772934858</v>
      </c>
      <c r="GL51" s="16">
        <f t="shared" si="68"/>
        <v>5575.435479452055</v>
      </c>
      <c r="GM51" s="16">
        <f t="shared" si="69"/>
        <v>5761.4544666900802</v>
      </c>
      <c r="GN51" s="16"/>
      <c r="GO51" s="16">
        <f t="shared" si="22"/>
        <v>5644.3764632627654</v>
      </c>
      <c r="GP51" s="16">
        <f t="shared" si="23"/>
        <v>6669.7223182297175</v>
      </c>
      <c r="GQ51" s="16">
        <f t="shared" si="70"/>
        <v>7146.6729188619574</v>
      </c>
    </row>
    <row r="52" spans="2:199" ht="14.45" customHeight="1" x14ac:dyDescent="0.25">
      <c r="B52" s="28" t="s">
        <v>42</v>
      </c>
      <c r="C52" s="28" t="s">
        <v>953</v>
      </c>
      <c r="D52" s="23" t="str">
        <f>IFERROR(IF(MATCH($B52,Compounders!$A:$A,0),"yes"),"")</f>
        <v/>
      </c>
      <c r="F52" s="66"/>
      <c r="G52" s="66" t="s">
        <v>544</v>
      </c>
      <c r="H52" s="66"/>
      <c r="I52" s="66"/>
      <c r="J52" s="121" t="str">
        <f t="shared" si="24"/>
        <v/>
      </c>
      <c r="K52" s="70">
        <f t="shared" si="71"/>
        <v>6</v>
      </c>
      <c r="L52" s="70">
        <f t="shared" si="72"/>
        <v>13</v>
      </c>
      <c r="M52" s="70">
        <f t="shared" si="73"/>
        <v>0</v>
      </c>
      <c r="N52" s="70">
        <f t="shared" si="74"/>
        <v>0</v>
      </c>
      <c r="O52" s="66"/>
      <c r="P52" s="83" t="s">
        <v>499</v>
      </c>
      <c r="Q52" s="70">
        <f t="shared" si="25"/>
        <v>5</v>
      </c>
      <c r="R52" s="70">
        <f t="shared" si="26"/>
        <v>1</v>
      </c>
      <c r="S52" s="70">
        <f t="shared" si="27"/>
        <v>3</v>
      </c>
      <c r="T52" s="70">
        <f t="shared" si="28"/>
        <v>1</v>
      </c>
      <c r="U52" s="70">
        <f t="shared" si="29"/>
        <v>2</v>
      </c>
      <c r="V52" s="70">
        <f t="shared" si="30"/>
        <v>0</v>
      </c>
      <c r="W52" s="70">
        <f t="shared" si="31"/>
        <v>1</v>
      </c>
      <c r="X52" s="70">
        <f t="shared" si="32"/>
        <v>0</v>
      </c>
      <c r="Y52" s="70">
        <f t="shared" si="33"/>
        <v>0</v>
      </c>
      <c r="AA52" s="39">
        <v>183.19455000000002</v>
      </c>
      <c r="AB52" s="39">
        <v>137.40826000000001</v>
      </c>
      <c r="AC52" s="40">
        <v>264.57508000000001</v>
      </c>
      <c r="AE52" s="4">
        <f t="shared" si="34"/>
        <v>81.380529999999993</v>
      </c>
      <c r="AF52" s="4">
        <f t="shared" si="35"/>
        <v>127.16682</v>
      </c>
      <c r="AH52" s="11">
        <f t="shared" si="36"/>
        <v>0.44423008217220428</v>
      </c>
      <c r="AI52" s="11">
        <f t="shared" si="37"/>
        <v>0.9254670716301916</v>
      </c>
      <c r="AK52" s="3">
        <v>10142</v>
      </c>
      <c r="AL52" s="7">
        <v>5541</v>
      </c>
      <c r="AM52" s="7"/>
      <c r="AN52" s="3">
        <v>10924.333333333299</v>
      </c>
      <c r="AO52" s="3">
        <v>9391.3636363636397</v>
      </c>
      <c r="AP52" s="7">
        <v>13294.307692307699</v>
      </c>
      <c r="AQ52" s="113"/>
      <c r="AR52" s="3">
        <v>11167.238095238101</v>
      </c>
      <c r="AS52" s="3">
        <v>9317.9523809523798</v>
      </c>
      <c r="AT52" s="7">
        <v>8537.4230769230799</v>
      </c>
      <c r="AU52" s="7"/>
      <c r="AV52" s="3">
        <v>11915.1</v>
      </c>
      <c r="AW52" s="3">
        <v>10864.583333333299</v>
      </c>
      <c r="AX52" s="7">
        <v>9988.2307692307695</v>
      </c>
      <c r="AY52" s="113"/>
      <c r="AZ52" s="3">
        <v>11545</v>
      </c>
      <c r="BA52" s="7">
        <v>13298</v>
      </c>
      <c r="BB52" s="7"/>
      <c r="BC52" s="3">
        <v>13059.846153846202</v>
      </c>
      <c r="BD52" s="3">
        <v>11904.896551724099</v>
      </c>
      <c r="BE52" s="7">
        <v>11507.272727272699</v>
      </c>
      <c r="BF52" s="113"/>
      <c r="BG52" s="3">
        <v>13187.357142857099</v>
      </c>
      <c r="BH52" s="3">
        <v>11632.103448275901</v>
      </c>
      <c r="BI52" s="7">
        <v>11056.794117647101</v>
      </c>
      <c r="BJ52" s="113"/>
      <c r="BK52" s="3">
        <v>13682.181818181802</v>
      </c>
      <c r="BL52" s="3">
        <v>12644.692307692301</v>
      </c>
      <c r="BM52" s="7">
        <v>12247.9411764706</v>
      </c>
      <c r="BO52" s="2">
        <f t="shared" si="83"/>
        <v>11996.457534246576</v>
      </c>
      <c r="BP52" s="2">
        <f t="shared" si="84"/>
        <v>12836.826400996255</v>
      </c>
      <c r="BQ52" s="2"/>
      <c r="BR52" s="2">
        <f t="shared" si="85"/>
        <v>13092.684600331198</v>
      </c>
      <c r="BS52" s="2">
        <f t="shared" si="86"/>
        <v>11834.642985356619</v>
      </c>
      <c r="BT52" s="2">
        <f t="shared" si="87"/>
        <v>11391.259057944462</v>
      </c>
      <c r="BU52" s="2"/>
      <c r="BV52" s="2">
        <f t="shared" si="88"/>
        <v>13314.791442803733</v>
      </c>
      <c r="BW52" s="2">
        <f t="shared" si="89"/>
        <v>11892.879757276289</v>
      </c>
      <c r="BX52" s="2">
        <f t="shared" si="90"/>
        <v>11363.555278001646</v>
      </c>
      <c r="BZ52" s="16">
        <f t="shared" si="75"/>
        <v>840.368866749679</v>
      </c>
      <c r="CA52" s="16">
        <f t="shared" si="76"/>
        <v>-1445.5673430517927</v>
      </c>
      <c r="CB52" s="16">
        <f t="shared" si="77"/>
        <v>-27.703779942816254</v>
      </c>
      <c r="CD52" s="5">
        <f t="shared" si="46"/>
        <v>7.0051418458378922E-2</v>
      </c>
      <c r="CE52" s="5">
        <f t="shared" si="1"/>
        <v>-0.11261095989734682</v>
      </c>
      <c r="CF52" s="5">
        <f t="shared" si="47"/>
        <v>-2.4320208856539738E-3</v>
      </c>
      <c r="CH52" s="11">
        <f t="shared" si="78"/>
        <v>-9.6087368891690561E-2</v>
      </c>
      <c r="CI52" s="11">
        <f t="shared" si="79"/>
        <v>-0.12995238137361809</v>
      </c>
      <c r="CK52" s="11">
        <f t="shared" si="80"/>
        <v>-0.106791885673579</v>
      </c>
      <c r="CL52" s="11">
        <f t="shared" si="81"/>
        <v>-0.14654650605561492</v>
      </c>
      <c r="CN52" s="16">
        <f t="shared" si="49"/>
        <v>-1258.0416149745797</v>
      </c>
      <c r="CO52" s="16">
        <f t="shared" si="50"/>
        <v>-1701.4255423867362</v>
      </c>
      <c r="CP52" s="11"/>
      <c r="CQ52" s="16">
        <f t="shared" si="51"/>
        <v>-1421.9116855274442</v>
      </c>
      <c r="CR52" s="16">
        <f t="shared" si="52"/>
        <v>-1951.2361648020869</v>
      </c>
      <c r="CT52" s="106">
        <v>10417.35449735449</v>
      </c>
      <c r="CU52" s="104">
        <v>11168.59844684302</v>
      </c>
      <c r="CV52" s="104">
        <v>13059.846153846202</v>
      </c>
      <c r="CW52" s="104">
        <v>12833.16666666667</v>
      </c>
      <c r="CX52" s="104">
        <v>12756.697246376811</v>
      </c>
      <c r="CY52" s="104">
        <v>12873.55932030933</v>
      </c>
      <c r="CZ52" s="104">
        <v>12621.103448275901</v>
      </c>
      <c r="DA52" s="104">
        <v>12120.84942593638</v>
      </c>
      <c r="DB52" s="104">
        <v>11711.254545454551</v>
      </c>
      <c r="DC52" s="104">
        <v>10923.76385281385</v>
      </c>
      <c r="DD52" s="104">
        <v>10413</v>
      </c>
      <c r="DE52" s="104">
        <v>9532.819696969691</v>
      </c>
      <c r="DF52" s="104">
        <v>9381.285714285721</v>
      </c>
      <c r="DG52" s="104">
        <v>11099.54545454546</v>
      </c>
      <c r="DH52" s="104">
        <v>11270.272727272699</v>
      </c>
      <c r="DI52" s="104">
        <v>14331.470545609542</v>
      </c>
      <c r="DJ52" s="104">
        <v>14754.80284043443</v>
      </c>
      <c r="DK52" s="104">
        <v>13770.18333333334</v>
      </c>
      <c r="DL52" s="104">
        <v>12145.5217391304</v>
      </c>
      <c r="DM52" s="104">
        <v>10333.944272445829</v>
      </c>
      <c r="DN52" s="104">
        <v>9295.4473684210516</v>
      </c>
      <c r="DO52" s="104">
        <v>8511.9380804953489</v>
      </c>
      <c r="DP52" s="104">
        <v>8123.65</v>
      </c>
      <c r="DR52" s="4">
        <f t="shared" si="53"/>
        <v>264.57508000000001</v>
      </c>
      <c r="DS52" s="39">
        <v>137.40826000000001</v>
      </c>
      <c r="DT52" s="39">
        <v>183.19455000000002</v>
      </c>
      <c r="DU52" s="39">
        <v>179.50244000000001</v>
      </c>
      <c r="DV52" s="39">
        <v>174.86747999999997</v>
      </c>
      <c r="DW52" s="39">
        <v>169.89266000000001</v>
      </c>
      <c r="DX52" s="39">
        <v>170.67182</v>
      </c>
      <c r="DY52" s="39">
        <v>189.4357</v>
      </c>
      <c r="DZ52" s="39">
        <v>222.28487999999999</v>
      </c>
      <c r="EA52" s="39">
        <v>188.93880000000004</v>
      </c>
      <c r="EB52" s="39">
        <v>160.97318999999999</v>
      </c>
      <c r="EC52" s="39">
        <v>123.94296</v>
      </c>
      <c r="ED52" s="39">
        <v>132.61055999999999</v>
      </c>
      <c r="EE52" s="39">
        <v>142.2517</v>
      </c>
      <c r="EF52" s="39">
        <v>123.24273999999998</v>
      </c>
      <c r="EG52" s="39">
        <v>126.87654000000002</v>
      </c>
      <c r="EH52" s="39">
        <v>143.06880000000001</v>
      </c>
      <c r="EI52" s="39">
        <v>172.22814</v>
      </c>
      <c r="EJ52" s="39">
        <v>204.81440000000001</v>
      </c>
      <c r="EK52" s="39">
        <v>145.48944</v>
      </c>
      <c r="EL52" s="39">
        <v>161.22504000000001</v>
      </c>
      <c r="EM52" s="39">
        <v>150.62224000000001</v>
      </c>
      <c r="EN52" s="39">
        <v>172.29653999999999</v>
      </c>
      <c r="EP52" s="111">
        <v>45928</v>
      </c>
      <c r="EQ52" s="114">
        <f t="shared" si="82"/>
        <v>0.25753424657534246</v>
      </c>
      <c r="ER52" s="114"/>
      <c r="ES52" s="4">
        <f t="shared" si="54"/>
        <v>10142</v>
      </c>
      <c r="ET52" s="4">
        <f t="shared" si="55"/>
        <v>5541</v>
      </c>
      <c r="EU52" s="4"/>
      <c r="EV52" s="4">
        <f t="shared" si="2"/>
        <v>10924.333333333299</v>
      </c>
      <c r="EW52" s="4">
        <f t="shared" si="3"/>
        <v>9391.3636363636397</v>
      </c>
      <c r="EX52" s="4">
        <f t="shared" si="4"/>
        <v>13294.307692307699</v>
      </c>
      <c r="EY52" s="4"/>
      <c r="EZ52" s="4">
        <f t="shared" si="5"/>
        <v>11167.238095238101</v>
      </c>
      <c r="FA52" s="4">
        <f t="shared" si="6"/>
        <v>9317.9523809523798</v>
      </c>
      <c r="FB52" s="4">
        <f t="shared" si="7"/>
        <v>8537.4230769230799</v>
      </c>
      <c r="FC52" s="4"/>
      <c r="FD52" s="4">
        <f t="shared" si="91"/>
        <v>11915.1</v>
      </c>
      <c r="FE52" s="4">
        <f t="shared" si="57"/>
        <v>10864.583333333299</v>
      </c>
      <c r="FF52" s="4">
        <f t="shared" si="58"/>
        <v>9988.2307692307695</v>
      </c>
      <c r="FH52" s="16">
        <f t="shared" si="59"/>
        <v>8957.0849315068481</v>
      </c>
      <c r="FI52" s="16">
        <f t="shared" si="8"/>
        <v>7537.7422550052706</v>
      </c>
      <c r="FJ52" s="16"/>
      <c r="FK52" s="16">
        <f t="shared" si="60"/>
        <v>10986.889628180015</v>
      </c>
      <c r="FL52" s="16">
        <f t="shared" si="61"/>
        <v>9372.4577240111503</v>
      </c>
      <c r="FM52" s="16">
        <f t="shared" si="62"/>
        <v>12069.246996838783</v>
      </c>
      <c r="FN52" s="16"/>
      <c r="FO52" s="16">
        <f t="shared" si="63"/>
        <v>11359.838147423356</v>
      </c>
      <c r="FP52" s="16">
        <f t="shared" si="64"/>
        <v>9716.2628180039046</v>
      </c>
      <c r="FQ52" s="16">
        <f t="shared" si="65"/>
        <v>8911.0557428872526</v>
      </c>
      <c r="FS52" s="4">
        <f t="shared" si="10"/>
        <v>11545</v>
      </c>
      <c r="FT52" s="4">
        <f t="shared" si="11"/>
        <v>13298</v>
      </c>
      <c r="FU52" s="4"/>
      <c r="FV52" s="4">
        <f t="shared" si="12"/>
        <v>13059.846153846202</v>
      </c>
      <c r="FW52" s="4">
        <f t="shared" si="13"/>
        <v>11904.896551724099</v>
      </c>
      <c r="FX52" s="4">
        <f t="shared" si="14"/>
        <v>11507.272727272699</v>
      </c>
      <c r="FY52" s="4"/>
      <c r="FZ52" s="4">
        <f t="shared" si="15"/>
        <v>13187.357142857099</v>
      </c>
      <c r="GA52" s="4">
        <f t="shared" si="16"/>
        <v>11632.103448275901</v>
      </c>
      <c r="GB52" s="4">
        <f t="shared" si="17"/>
        <v>11056.794117647101</v>
      </c>
      <c r="GC52" s="4"/>
      <c r="GD52" s="4">
        <f t="shared" si="18"/>
        <v>13682.181818181802</v>
      </c>
      <c r="GE52" s="4">
        <f t="shared" si="19"/>
        <v>12644.692307692301</v>
      </c>
      <c r="GF52" s="4">
        <f t="shared" si="20"/>
        <v>12247.9411764706</v>
      </c>
      <c r="GH52" s="16">
        <f t="shared" si="66"/>
        <v>11996.457534246576</v>
      </c>
      <c r="GI52" s="16">
        <f t="shared" si="21"/>
        <v>12836.826400996255</v>
      </c>
      <c r="GJ52" s="16"/>
      <c r="GK52" s="16">
        <f t="shared" si="67"/>
        <v>13092.684600331198</v>
      </c>
      <c r="GL52" s="16">
        <f t="shared" si="68"/>
        <v>11834.642985356619</v>
      </c>
      <c r="GM52" s="16">
        <f t="shared" si="69"/>
        <v>11391.259057944462</v>
      </c>
      <c r="GN52" s="16"/>
      <c r="GO52" s="16">
        <f t="shared" si="22"/>
        <v>13314.791442803733</v>
      </c>
      <c r="GP52" s="16">
        <f t="shared" si="23"/>
        <v>11892.879757276289</v>
      </c>
      <c r="GQ52" s="16">
        <f t="shared" si="70"/>
        <v>11363.555278001646</v>
      </c>
    </row>
    <row r="53" spans="2:199" ht="14.45" customHeight="1" x14ac:dyDescent="0.25">
      <c r="B53" s="28" t="s">
        <v>84</v>
      </c>
      <c r="C53" s="28" t="s">
        <v>590</v>
      </c>
      <c r="D53" s="23" t="str">
        <f>IFERROR(IF(MATCH($B53,Compounders!$A:$A,0),"yes"),"")</f>
        <v/>
      </c>
      <c r="F53" s="66"/>
      <c r="G53" s="66"/>
      <c r="H53" s="66"/>
      <c r="I53" s="66"/>
      <c r="J53" s="121" t="str">
        <f t="shared" si="24"/>
        <v>yes</v>
      </c>
      <c r="K53" s="70">
        <f t="shared" si="71"/>
        <v>6</v>
      </c>
      <c r="L53" s="70">
        <f t="shared" si="72"/>
        <v>13</v>
      </c>
      <c r="M53" s="70">
        <f t="shared" si="73"/>
        <v>0</v>
      </c>
      <c r="N53" s="70">
        <f t="shared" si="74"/>
        <v>0</v>
      </c>
      <c r="O53" s="66"/>
      <c r="P53" s="83"/>
      <c r="Q53" s="70">
        <f t="shared" si="25"/>
        <v>5</v>
      </c>
      <c r="R53" s="70">
        <f t="shared" si="26"/>
        <v>1</v>
      </c>
      <c r="S53" s="70">
        <f t="shared" si="27"/>
        <v>3</v>
      </c>
      <c r="T53" s="70">
        <f t="shared" si="28"/>
        <v>1</v>
      </c>
      <c r="U53" s="70">
        <f t="shared" si="29"/>
        <v>2</v>
      </c>
      <c r="V53" s="70">
        <f t="shared" si="30"/>
        <v>0</v>
      </c>
      <c r="W53" s="70">
        <f t="shared" si="31"/>
        <v>1</v>
      </c>
      <c r="X53" s="70">
        <f t="shared" si="32"/>
        <v>0</v>
      </c>
      <c r="Y53" s="70">
        <f t="shared" si="33"/>
        <v>0</v>
      </c>
      <c r="AA53" s="39">
        <v>282.15008198183</v>
      </c>
      <c r="AB53" s="39">
        <v>261.31415410142</v>
      </c>
      <c r="AC53" s="40">
        <v>328.075241936</v>
      </c>
      <c r="AE53" s="4">
        <f t="shared" si="34"/>
        <v>45.925159954169999</v>
      </c>
      <c r="AF53" s="4">
        <f t="shared" si="35"/>
        <v>66.761087834579996</v>
      </c>
      <c r="AH53" s="11">
        <f t="shared" si="36"/>
        <v>0.16276855080668562</v>
      </c>
      <c r="AI53" s="11">
        <f t="shared" si="37"/>
        <v>0.25548209611588435</v>
      </c>
      <c r="AK53" s="3">
        <v>12800</v>
      </c>
      <c r="AL53" s="7">
        <v>16249</v>
      </c>
      <c r="AM53" s="7"/>
      <c r="AN53" s="3">
        <v>16539.722222222201</v>
      </c>
      <c r="AO53" s="3">
        <v>17943.111111111099</v>
      </c>
      <c r="AP53" s="7">
        <v>18690</v>
      </c>
      <c r="AQ53" s="113"/>
      <c r="AR53" s="3">
        <v>17713.666666666697</v>
      </c>
      <c r="AS53" s="3">
        <v>18945.947368421101</v>
      </c>
      <c r="AT53" s="7">
        <v>19570.833333333303</v>
      </c>
      <c r="AU53" s="7"/>
      <c r="AV53" s="3">
        <v>18308.625</v>
      </c>
      <c r="AW53" s="3">
        <v>19777.099999999999</v>
      </c>
      <c r="AX53" s="7">
        <v>20712.454545454497</v>
      </c>
      <c r="AY53" s="113"/>
      <c r="AZ53" s="3">
        <v>12800</v>
      </c>
      <c r="BA53" s="7">
        <v>16249</v>
      </c>
      <c r="BB53" s="7"/>
      <c r="BC53" s="3">
        <v>16596.272727272699</v>
      </c>
      <c r="BD53" s="3">
        <v>17856.400000000001</v>
      </c>
      <c r="BE53" s="7">
        <v>18656.217391304297</v>
      </c>
      <c r="BF53" s="113"/>
      <c r="BG53" s="3">
        <v>17771</v>
      </c>
      <c r="BH53" s="3">
        <v>18907.318181818198</v>
      </c>
      <c r="BI53" s="7">
        <v>19533.826086956502</v>
      </c>
      <c r="BJ53" s="113"/>
      <c r="BK53" s="3">
        <v>18314.857142857101</v>
      </c>
      <c r="BL53" s="3">
        <v>19867.692307692298</v>
      </c>
      <c r="BM53" s="7">
        <v>20707.384615384603</v>
      </c>
      <c r="BO53" s="2">
        <f t="shared" si="83"/>
        <v>12800</v>
      </c>
      <c r="BP53" s="2">
        <f t="shared" si="84"/>
        <v>16249</v>
      </c>
      <c r="BQ53" s="2"/>
      <c r="BR53" s="2">
        <f t="shared" si="85"/>
        <v>16596.272727272699</v>
      </c>
      <c r="BS53" s="2">
        <f t="shared" si="86"/>
        <v>17856.400000000001</v>
      </c>
      <c r="BT53" s="2">
        <f t="shared" si="87"/>
        <v>18656.217391304297</v>
      </c>
      <c r="BU53" s="2"/>
      <c r="BV53" s="2">
        <f t="shared" si="88"/>
        <v>17771</v>
      </c>
      <c r="BW53" s="2">
        <f t="shared" si="89"/>
        <v>18907.318181818198</v>
      </c>
      <c r="BX53" s="2">
        <f t="shared" si="90"/>
        <v>19533.826086956502</v>
      </c>
      <c r="BZ53" s="16">
        <f t="shared" si="75"/>
        <v>3449</v>
      </c>
      <c r="CA53" s="16">
        <f t="shared" si="76"/>
        <v>2407.2173913042971</v>
      </c>
      <c r="CB53" s="16">
        <f t="shared" si="77"/>
        <v>877.60869565220491</v>
      </c>
      <c r="CD53" s="5">
        <f t="shared" si="46"/>
        <v>0.26945312500000007</v>
      </c>
      <c r="CE53" s="5">
        <f t="shared" si="1"/>
        <v>0.14814557150004903</v>
      </c>
      <c r="CF53" s="5">
        <f t="shared" si="47"/>
        <v>4.7041084333701022E-2</v>
      </c>
      <c r="CH53" s="11">
        <f t="shared" si="78"/>
        <v>7.5928330019338075E-2</v>
      </c>
      <c r="CI53" s="11">
        <f t="shared" si="79"/>
        <v>0.12412092147934439</v>
      </c>
      <c r="CK53" s="11">
        <f t="shared" si="80"/>
        <v>6.3942275719891972E-2</v>
      </c>
      <c r="CL53" s="11">
        <f t="shared" si="81"/>
        <v>9.9196786166029005E-2</v>
      </c>
      <c r="CN53" s="16">
        <f t="shared" si="49"/>
        <v>1260.1272727273026</v>
      </c>
      <c r="CO53" s="16">
        <f t="shared" si="50"/>
        <v>2059.9446640315982</v>
      </c>
      <c r="CP53" s="11"/>
      <c r="CQ53" s="16">
        <f t="shared" si="51"/>
        <v>1136.3181818181984</v>
      </c>
      <c r="CR53" s="16">
        <f t="shared" si="52"/>
        <v>1762.826086956502</v>
      </c>
      <c r="CT53" s="106">
        <v>18674.961538461532</v>
      </c>
      <c r="CU53" s="104">
        <v>17856.400000000001</v>
      </c>
      <c r="CV53" s="104">
        <v>16565.16495098039</v>
      </c>
      <c r="CW53" s="104">
        <v>14599.375</v>
      </c>
      <c r="CX53" s="104">
        <v>13506.834224598939</v>
      </c>
      <c r="CY53" s="104">
        <v>13793.5</v>
      </c>
      <c r="CZ53" s="104">
        <v>12522.413461538472</v>
      </c>
      <c r="DA53" s="104">
        <v>11379.125</v>
      </c>
      <c r="DB53" s="104">
        <v>10967.477777777778</v>
      </c>
      <c r="DC53" s="104">
        <v>10265.6363636364</v>
      </c>
      <c r="DD53" s="104">
        <v>9919.9285714285706</v>
      </c>
      <c r="DE53" s="104">
        <v>10551.611111111111</v>
      </c>
      <c r="DF53" s="104">
        <v>10617.927272727271</v>
      </c>
      <c r="DG53" s="104">
        <v>11472.65</v>
      </c>
      <c r="DH53" s="104">
        <v>11359.63174603174</v>
      </c>
      <c r="DI53" s="104">
        <v>11840.51428571428</v>
      </c>
      <c r="DJ53" s="104">
        <v>12312.723809523812</v>
      </c>
      <c r="DK53" s="104">
        <v>12825.304347826099</v>
      </c>
      <c r="DL53" s="104">
        <v>13174.808080808079</v>
      </c>
      <c r="DM53" s="104">
        <v>12242.919047619051</v>
      </c>
      <c r="DN53" s="104">
        <v>11824.032017543868</v>
      </c>
      <c r="DO53" s="104">
        <v>10444.950000000001</v>
      </c>
      <c r="DP53" s="104">
        <v>9123.220833333331</v>
      </c>
      <c r="DR53" s="4">
        <f t="shared" si="53"/>
        <v>328.075241936</v>
      </c>
      <c r="DS53" s="39">
        <v>261.31415410142</v>
      </c>
      <c r="DT53" s="39">
        <v>282.15008198183</v>
      </c>
      <c r="DU53" s="39">
        <v>253.75353177376002</v>
      </c>
      <c r="DV53" s="39">
        <v>225.98439659588001</v>
      </c>
      <c r="DW53" s="39">
        <v>188.17186110194999</v>
      </c>
      <c r="DX53" s="39">
        <v>202.53939299187999</v>
      </c>
      <c r="DY53" s="39">
        <v>168.96123784296</v>
      </c>
      <c r="DZ53" s="39">
        <v>157.94956048043997</v>
      </c>
      <c r="EA53" s="39">
        <v>153.97686284552</v>
      </c>
      <c r="EB53" s="39">
        <v>153.05230483500003</v>
      </c>
      <c r="EC53" s="39">
        <v>135.3244605886</v>
      </c>
      <c r="ED53" s="39">
        <v>142.62770921140003</v>
      </c>
      <c r="EE53" s="39">
        <v>147.67434560899997</v>
      </c>
      <c r="EF53" s="39">
        <v>143.69310280338001</v>
      </c>
      <c r="EG53" s="39">
        <v>135.64644651607003</v>
      </c>
      <c r="EH53" s="39">
        <v>133.05054552754001</v>
      </c>
      <c r="EI53" s="39">
        <v>155.68557533860002</v>
      </c>
      <c r="EJ53" s="39">
        <v>176.13947740463999</v>
      </c>
      <c r="EK53" s="39">
        <v>177.54803772170001</v>
      </c>
      <c r="EL53" s="39">
        <v>170.59739761635001</v>
      </c>
      <c r="EM53" s="39">
        <v>146.16197152568003</v>
      </c>
      <c r="EN53" s="39">
        <v>123.98435593543999</v>
      </c>
      <c r="EP53" s="111">
        <v>46022</v>
      </c>
      <c r="EQ53" s="114">
        <f t="shared" si="82"/>
        <v>0</v>
      </c>
      <c r="ER53" s="114"/>
      <c r="ES53" s="4">
        <f t="shared" si="54"/>
        <v>12800</v>
      </c>
      <c r="ET53" s="4">
        <f t="shared" si="55"/>
        <v>16249</v>
      </c>
      <c r="EU53" s="4"/>
      <c r="EV53" s="4">
        <f t="shared" si="2"/>
        <v>16539.722222222201</v>
      </c>
      <c r="EW53" s="4">
        <f t="shared" si="3"/>
        <v>17943.111111111099</v>
      </c>
      <c r="EX53" s="4">
        <f t="shared" si="4"/>
        <v>18690</v>
      </c>
      <c r="EY53" s="4"/>
      <c r="EZ53" s="4">
        <f t="shared" si="5"/>
        <v>17713.666666666697</v>
      </c>
      <c r="FA53" s="4">
        <f t="shared" si="6"/>
        <v>18945.947368421101</v>
      </c>
      <c r="FB53" s="4">
        <f t="shared" si="7"/>
        <v>19570.833333333303</v>
      </c>
      <c r="FC53" s="4"/>
      <c r="FD53" s="4">
        <f t="shared" si="91"/>
        <v>18308.625</v>
      </c>
      <c r="FE53" s="4">
        <f t="shared" si="57"/>
        <v>19777.099999999999</v>
      </c>
      <c r="FF53" s="4">
        <f t="shared" si="58"/>
        <v>20712.454545454497</v>
      </c>
      <c r="FH53" s="16">
        <f t="shared" si="59"/>
        <v>12800</v>
      </c>
      <c r="FI53" s="16">
        <f t="shared" si="8"/>
        <v>16249</v>
      </c>
      <c r="FJ53" s="16"/>
      <c r="FK53" s="16">
        <f t="shared" si="60"/>
        <v>16539.722222222201</v>
      </c>
      <c r="FL53" s="16">
        <f t="shared" si="61"/>
        <v>17943.111111111099</v>
      </c>
      <c r="FM53" s="16">
        <f t="shared" si="62"/>
        <v>18690</v>
      </c>
      <c r="FN53" s="16"/>
      <c r="FO53" s="16">
        <f t="shared" si="63"/>
        <v>17713.666666666697</v>
      </c>
      <c r="FP53" s="16">
        <f t="shared" si="64"/>
        <v>18945.947368421101</v>
      </c>
      <c r="FQ53" s="16">
        <f t="shared" si="65"/>
        <v>19570.833333333303</v>
      </c>
      <c r="FS53" s="4">
        <f t="shared" si="10"/>
        <v>12800</v>
      </c>
      <c r="FT53" s="4">
        <f t="shared" si="11"/>
        <v>16249</v>
      </c>
      <c r="FU53" s="4"/>
      <c r="FV53" s="4">
        <f t="shared" si="12"/>
        <v>16596.272727272699</v>
      </c>
      <c r="FW53" s="4">
        <f t="shared" si="13"/>
        <v>17856.400000000001</v>
      </c>
      <c r="FX53" s="4">
        <f t="shared" si="14"/>
        <v>18656.217391304297</v>
      </c>
      <c r="FY53" s="4"/>
      <c r="FZ53" s="4">
        <f t="shared" si="15"/>
        <v>17771</v>
      </c>
      <c r="GA53" s="4">
        <f t="shared" si="16"/>
        <v>18907.318181818198</v>
      </c>
      <c r="GB53" s="4">
        <f t="shared" si="17"/>
        <v>19533.826086956502</v>
      </c>
      <c r="GC53" s="4"/>
      <c r="GD53" s="4">
        <f t="shared" si="18"/>
        <v>18314.857142857101</v>
      </c>
      <c r="GE53" s="4">
        <f t="shared" si="19"/>
        <v>19867.692307692298</v>
      </c>
      <c r="GF53" s="4">
        <f t="shared" si="20"/>
        <v>20707.384615384603</v>
      </c>
      <c r="GH53" s="16">
        <f t="shared" si="66"/>
        <v>12800</v>
      </c>
      <c r="GI53" s="16">
        <f t="shared" si="21"/>
        <v>16249</v>
      </c>
      <c r="GJ53" s="16"/>
      <c r="GK53" s="16">
        <f t="shared" si="67"/>
        <v>16596.272727272699</v>
      </c>
      <c r="GL53" s="16">
        <f t="shared" si="68"/>
        <v>17856.400000000001</v>
      </c>
      <c r="GM53" s="16">
        <f t="shared" si="69"/>
        <v>18656.217391304297</v>
      </c>
      <c r="GN53" s="16"/>
      <c r="GO53" s="16">
        <f t="shared" si="22"/>
        <v>17771</v>
      </c>
      <c r="GP53" s="16">
        <f t="shared" si="23"/>
        <v>18907.318181818198</v>
      </c>
      <c r="GQ53" s="16">
        <f t="shared" si="70"/>
        <v>19533.826086956502</v>
      </c>
    </row>
    <row r="54" spans="2:199" ht="14.45" customHeight="1" x14ac:dyDescent="0.25">
      <c r="B54" s="28" t="s">
        <v>46</v>
      </c>
      <c r="C54" s="28" t="s">
        <v>591</v>
      </c>
      <c r="D54" s="23" t="str">
        <f>IFERROR(IF(MATCH($B54,Compounders!$A:$A,0),"yes"),"")</f>
        <v/>
      </c>
      <c r="F54" s="66"/>
      <c r="G54" s="66"/>
      <c r="H54" s="66"/>
      <c r="I54" s="66"/>
      <c r="J54" s="121" t="str">
        <f t="shared" si="24"/>
        <v>yes</v>
      </c>
      <c r="K54" s="70">
        <f t="shared" si="71"/>
        <v>6</v>
      </c>
      <c r="L54" s="70">
        <f t="shared" si="72"/>
        <v>13</v>
      </c>
      <c r="M54" s="70">
        <f t="shared" si="73"/>
        <v>0</v>
      </c>
      <c r="N54" s="70">
        <f t="shared" si="74"/>
        <v>0</v>
      </c>
      <c r="O54" s="66"/>
      <c r="P54" s="83"/>
      <c r="Q54" s="70">
        <f t="shared" si="25"/>
        <v>5</v>
      </c>
      <c r="R54" s="70">
        <f t="shared" si="26"/>
        <v>1</v>
      </c>
      <c r="S54" s="70">
        <f t="shared" si="27"/>
        <v>3</v>
      </c>
      <c r="T54" s="70">
        <f t="shared" si="28"/>
        <v>1</v>
      </c>
      <c r="U54" s="70">
        <f t="shared" si="29"/>
        <v>2</v>
      </c>
      <c r="V54" s="70">
        <f t="shared" si="30"/>
        <v>0</v>
      </c>
      <c r="W54" s="70">
        <f t="shared" si="31"/>
        <v>1</v>
      </c>
      <c r="X54" s="70">
        <f t="shared" si="32"/>
        <v>0</v>
      </c>
      <c r="Y54" s="70">
        <f t="shared" si="33"/>
        <v>0</v>
      </c>
      <c r="AA54" s="39">
        <v>276.87791536925994</v>
      </c>
      <c r="AB54" s="39">
        <v>227.46097496207997</v>
      </c>
      <c r="AC54" s="40">
        <v>279.89783638400002</v>
      </c>
      <c r="AE54" s="4">
        <f t="shared" si="34"/>
        <v>3.0199210147400777</v>
      </c>
      <c r="AF54" s="4">
        <f t="shared" si="35"/>
        <v>52.436861421920042</v>
      </c>
      <c r="AH54" s="11">
        <f t="shared" si="36"/>
        <v>1.0907049089532883E-2</v>
      </c>
      <c r="AI54" s="11">
        <f t="shared" si="37"/>
        <v>0.23053124357117438</v>
      </c>
      <c r="AK54" s="3">
        <v>6015</v>
      </c>
      <c r="AL54" s="7">
        <v>10571</v>
      </c>
      <c r="AM54" s="7"/>
      <c r="AN54" s="3">
        <v>9856.5555555555584</v>
      </c>
      <c r="AO54" s="3">
        <v>10030.555555555598</v>
      </c>
      <c r="AP54" s="7">
        <v>9702.777777777781</v>
      </c>
      <c r="AQ54" s="113"/>
      <c r="AR54" s="3">
        <v>10381.142857142901</v>
      </c>
      <c r="AS54" s="3">
        <v>11268</v>
      </c>
      <c r="AT54" s="7">
        <v>11030.111111111099</v>
      </c>
      <c r="AU54" s="7"/>
      <c r="AV54" s="3">
        <v>9983.5</v>
      </c>
      <c r="AW54" s="3">
        <v>11742.25</v>
      </c>
      <c r="AX54" s="7">
        <v>11848.25</v>
      </c>
      <c r="AY54" s="113"/>
      <c r="AZ54" s="3">
        <v>9684</v>
      </c>
      <c r="BA54" s="7">
        <v>10993</v>
      </c>
      <c r="BB54" s="7"/>
      <c r="BC54" s="3">
        <v>11541.388888888901</v>
      </c>
      <c r="BD54" s="3">
        <v>11789.352941176501</v>
      </c>
      <c r="BE54" s="7">
        <v>11804.333333333299</v>
      </c>
      <c r="BF54" s="113"/>
      <c r="BG54" s="3">
        <v>12304.153846153798</v>
      </c>
      <c r="BH54" s="3">
        <v>12919.529411764699</v>
      </c>
      <c r="BI54" s="7">
        <v>12920.166666666701</v>
      </c>
      <c r="BJ54" s="113"/>
      <c r="BK54" s="3">
        <v>13062.25</v>
      </c>
      <c r="BL54" s="3">
        <v>14228.888888888901</v>
      </c>
      <c r="BM54" s="7">
        <v>14304.8</v>
      </c>
      <c r="BO54" s="2">
        <f t="shared" si="83"/>
        <v>9684</v>
      </c>
      <c r="BP54" s="2">
        <f t="shared" si="84"/>
        <v>10993</v>
      </c>
      <c r="BQ54" s="2"/>
      <c r="BR54" s="2">
        <f t="shared" si="85"/>
        <v>11541.388888888901</v>
      </c>
      <c r="BS54" s="2">
        <f t="shared" si="86"/>
        <v>11789.352941176501</v>
      </c>
      <c r="BT54" s="2">
        <f t="shared" si="87"/>
        <v>11804.333333333299</v>
      </c>
      <c r="BU54" s="2"/>
      <c r="BV54" s="2">
        <f t="shared" si="88"/>
        <v>12304.153846153798</v>
      </c>
      <c r="BW54" s="2">
        <f t="shared" si="89"/>
        <v>12919.529411764699</v>
      </c>
      <c r="BX54" s="2">
        <f t="shared" si="90"/>
        <v>12920.166666666701</v>
      </c>
      <c r="BZ54" s="16">
        <f t="shared" si="75"/>
        <v>1309</v>
      </c>
      <c r="CA54" s="16">
        <f t="shared" si="76"/>
        <v>811.33333333329938</v>
      </c>
      <c r="CB54" s="16">
        <f t="shared" si="77"/>
        <v>1115.8333333334012</v>
      </c>
      <c r="CD54" s="5">
        <f t="shared" si="46"/>
        <v>0.13517141676992983</v>
      </c>
      <c r="CE54" s="5">
        <f t="shared" si="1"/>
        <v>7.3804542284481078E-2</v>
      </c>
      <c r="CF54" s="5">
        <f t="shared" si="47"/>
        <v>9.4527433428408081E-2</v>
      </c>
      <c r="CH54" s="11">
        <f t="shared" si="78"/>
        <v>2.148476709993874E-2</v>
      </c>
      <c r="CI54" s="11">
        <f t="shared" si="79"/>
        <v>2.2782738453388296E-2</v>
      </c>
      <c r="CK54" s="11">
        <f t="shared" si="80"/>
        <v>5.0013643628429083E-2</v>
      </c>
      <c r="CL54" s="11">
        <f t="shared" si="81"/>
        <v>5.0065435479373921E-2</v>
      </c>
      <c r="CN54" s="16">
        <f t="shared" si="49"/>
        <v>247.96405228759977</v>
      </c>
      <c r="CO54" s="16">
        <f t="shared" si="50"/>
        <v>262.94444444439796</v>
      </c>
      <c r="CP54" s="11"/>
      <c r="CQ54" s="16">
        <f t="shared" si="51"/>
        <v>615.37556561090059</v>
      </c>
      <c r="CR54" s="16">
        <f t="shared" si="52"/>
        <v>616.01282051290218</v>
      </c>
      <c r="CT54" s="106">
        <v>12105.47142857142</v>
      </c>
      <c r="CU54" s="104">
        <v>11789.352941176501</v>
      </c>
      <c r="CV54" s="104">
        <v>11508.96886446887</v>
      </c>
      <c r="CW54" s="104">
        <v>11070.493589743592</v>
      </c>
      <c r="CX54" s="104">
        <v>10567.250000000011</v>
      </c>
      <c r="CY54" s="104">
        <v>10056.8235294118</v>
      </c>
      <c r="CZ54" s="104">
        <v>9854.2714285714301</v>
      </c>
      <c r="DA54" s="104">
        <v>9454.117171717171</v>
      </c>
      <c r="DB54" s="104">
        <v>9245.5681818181893</v>
      </c>
      <c r="DC54" s="104">
        <v>9458.1428571428605</v>
      </c>
      <c r="DD54" s="104">
        <v>9060.1285714285696</v>
      </c>
      <c r="DE54" s="104">
        <v>9146.6753246753196</v>
      </c>
      <c r="DF54" s="104">
        <v>8821.7333333333318</v>
      </c>
      <c r="DG54" s="104">
        <v>8745.6153846153902</v>
      </c>
      <c r="DH54" s="104">
        <v>8404.4444444444507</v>
      </c>
      <c r="DI54" s="104">
        <v>8948.3611111111113</v>
      </c>
      <c r="DJ54" s="104">
        <v>9226.2999999999993</v>
      </c>
      <c r="DK54" s="104">
        <v>8955.6</v>
      </c>
      <c r="DL54" s="104">
        <v>9878.4761904761908</v>
      </c>
      <c r="DM54" s="104">
        <v>10426.64448051949</v>
      </c>
      <c r="DN54" s="104">
        <v>9987.2424242424204</v>
      </c>
      <c r="DO54" s="104">
        <v>9902.714285714279</v>
      </c>
      <c r="DP54" s="104">
        <v>8358.1212121212211</v>
      </c>
      <c r="DR54" s="4">
        <f t="shared" si="53"/>
        <v>279.89783638400002</v>
      </c>
      <c r="DS54" s="39">
        <v>227.46097496207997</v>
      </c>
      <c r="DT54" s="39">
        <v>276.87791536925994</v>
      </c>
      <c r="DU54" s="39">
        <v>262.83746932272004</v>
      </c>
      <c r="DV54" s="39">
        <v>273.96752237849995</v>
      </c>
      <c r="DW54" s="39">
        <v>230.57354879511996</v>
      </c>
      <c r="DX54" s="39">
        <v>203.26474376416004</v>
      </c>
      <c r="DY54" s="39">
        <v>203.64744295060001</v>
      </c>
      <c r="DZ54" s="39">
        <v>158.87233108469999</v>
      </c>
      <c r="EA54" s="39">
        <v>175.06159617408002</v>
      </c>
      <c r="EB54" s="39">
        <v>149.34054392255001</v>
      </c>
      <c r="EC54" s="39">
        <v>127.81417547200002</v>
      </c>
      <c r="ED54" s="39">
        <v>121.50555684734002</v>
      </c>
      <c r="EE54" s="39">
        <v>118.91247454599001</v>
      </c>
      <c r="EF54" s="39">
        <v>127.38236328306998</v>
      </c>
      <c r="EG54" s="39">
        <v>107.30685773993</v>
      </c>
      <c r="EH54" s="39">
        <v>126.99127353675</v>
      </c>
      <c r="EI54" s="39">
        <v>116.92828437972</v>
      </c>
      <c r="EJ54" s="39">
        <v>119.86633478100001</v>
      </c>
      <c r="EK54" s="39">
        <v>124.52574774189002</v>
      </c>
      <c r="EL54" s="39">
        <v>130.98151135652</v>
      </c>
      <c r="EM54" s="39">
        <v>119.08034843339999</v>
      </c>
      <c r="EN54" s="39">
        <v>112.16626976207999</v>
      </c>
      <c r="EP54" s="111">
        <v>46022</v>
      </c>
      <c r="EQ54" s="114">
        <f t="shared" si="82"/>
        <v>0</v>
      </c>
      <c r="ER54" s="114"/>
      <c r="ES54" s="4">
        <f t="shared" si="54"/>
        <v>6015</v>
      </c>
      <c r="ET54" s="4">
        <f t="shared" si="55"/>
        <v>10571</v>
      </c>
      <c r="EU54" s="4"/>
      <c r="EV54" s="4">
        <f t="shared" si="2"/>
        <v>9856.5555555555584</v>
      </c>
      <c r="EW54" s="4">
        <f t="shared" si="3"/>
        <v>10030.555555555598</v>
      </c>
      <c r="EX54" s="4">
        <f t="shared" si="4"/>
        <v>9702.777777777781</v>
      </c>
      <c r="EY54" s="4"/>
      <c r="EZ54" s="4">
        <f t="shared" si="5"/>
        <v>10381.142857142901</v>
      </c>
      <c r="FA54" s="4">
        <f t="shared" si="6"/>
        <v>11268</v>
      </c>
      <c r="FB54" s="4">
        <f t="shared" si="7"/>
        <v>11030.111111111099</v>
      </c>
      <c r="FC54" s="4"/>
      <c r="FD54" s="4">
        <f t="shared" si="91"/>
        <v>9983.5</v>
      </c>
      <c r="FE54" s="4">
        <f t="shared" si="57"/>
        <v>11742.25</v>
      </c>
      <c r="FF54" s="4">
        <f t="shared" si="58"/>
        <v>11848.25</v>
      </c>
      <c r="FH54" s="16">
        <f t="shared" si="59"/>
        <v>6015</v>
      </c>
      <c r="FI54" s="16">
        <f t="shared" si="8"/>
        <v>10571</v>
      </c>
      <c r="FJ54" s="16"/>
      <c r="FK54" s="16">
        <f t="shared" si="60"/>
        <v>9856.5555555555584</v>
      </c>
      <c r="FL54" s="16">
        <f t="shared" si="61"/>
        <v>10030.555555555598</v>
      </c>
      <c r="FM54" s="16">
        <f t="shared" si="62"/>
        <v>9702.777777777781</v>
      </c>
      <c r="FN54" s="16"/>
      <c r="FO54" s="16">
        <f t="shared" si="63"/>
        <v>10381.142857142901</v>
      </c>
      <c r="FP54" s="16">
        <f t="shared" si="64"/>
        <v>11268</v>
      </c>
      <c r="FQ54" s="16">
        <f t="shared" si="65"/>
        <v>11030.111111111099</v>
      </c>
      <c r="FS54" s="4">
        <f t="shared" si="10"/>
        <v>9684</v>
      </c>
      <c r="FT54" s="4">
        <f t="shared" si="11"/>
        <v>10993</v>
      </c>
      <c r="FU54" s="4"/>
      <c r="FV54" s="4">
        <f t="shared" si="12"/>
        <v>11541.388888888901</v>
      </c>
      <c r="FW54" s="4">
        <f t="shared" si="13"/>
        <v>11789.352941176501</v>
      </c>
      <c r="FX54" s="4">
        <f t="shared" si="14"/>
        <v>11804.333333333299</v>
      </c>
      <c r="FY54" s="4"/>
      <c r="FZ54" s="4">
        <f t="shared" si="15"/>
        <v>12304.153846153798</v>
      </c>
      <c r="GA54" s="4">
        <f t="shared" si="16"/>
        <v>12919.529411764699</v>
      </c>
      <c r="GB54" s="4">
        <f t="shared" si="17"/>
        <v>12920.166666666701</v>
      </c>
      <c r="GC54" s="4"/>
      <c r="GD54" s="4">
        <f t="shared" si="18"/>
        <v>13062.25</v>
      </c>
      <c r="GE54" s="4">
        <f t="shared" si="19"/>
        <v>14228.888888888901</v>
      </c>
      <c r="GF54" s="4">
        <f t="shared" si="20"/>
        <v>14304.8</v>
      </c>
      <c r="GH54" s="16">
        <f t="shared" si="66"/>
        <v>9684</v>
      </c>
      <c r="GI54" s="16">
        <f t="shared" si="21"/>
        <v>10993</v>
      </c>
      <c r="GJ54" s="16"/>
      <c r="GK54" s="16">
        <f t="shared" si="67"/>
        <v>11541.388888888901</v>
      </c>
      <c r="GL54" s="16">
        <f t="shared" si="68"/>
        <v>11789.352941176501</v>
      </c>
      <c r="GM54" s="16">
        <f t="shared" si="69"/>
        <v>11804.333333333299</v>
      </c>
      <c r="GN54" s="16"/>
      <c r="GO54" s="16">
        <f t="shared" si="22"/>
        <v>12304.153846153798</v>
      </c>
      <c r="GP54" s="16">
        <f t="shared" si="23"/>
        <v>12919.529411764699</v>
      </c>
      <c r="GQ54" s="16">
        <f t="shared" si="70"/>
        <v>12920.166666666701</v>
      </c>
    </row>
    <row r="55" spans="2:199" ht="14.45" customHeight="1" x14ac:dyDescent="0.25">
      <c r="B55" s="28" t="s">
        <v>78</v>
      </c>
      <c r="C55" s="28" t="s">
        <v>954</v>
      </c>
      <c r="D55" s="23" t="str">
        <f>IFERROR(IF(MATCH($B55,Compounders!$A:$A,0),"yes"),"")</f>
        <v>yes</v>
      </c>
      <c r="F55" s="66"/>
      <c r="G55" s="66"/>
      <c r="H55" s="66"/>
      <c r="I55" s="66"/>
      <c r="J55" s="121" t="str">
        <f t="shared" si="24"/>
        <v>yes</v>
      </c>
      <c r="K55" s="70">
        <f t="shared" si="71"/>
        <v>6</v>
      </c>
      <c r="L55" s="70">
        <f t="shared" si="72"/>
        <v>13</v>
      </c>
      <c r="M55" s="70">
        <f t="shared" si="73"/>
        <v>0</v>
      </c>
      <c r="N55" s="70">
        <f t="shared" si="74"/>
        <v>0</v>
      </c>
      <c r="O55" s="66"/>
      <c r="P55" s="83"/>
      <c r="Q55" s="70">
        <f t="shared" si="25"/>
        <v>5</v>
      </c>
      <c r="R55" s="70">
        <f t="shared" si="26"/>
        <v>1</v>
      </c>
      <c r="S55" s="70">
        <f t="shared" si="27"/>
        <v>3</v>
      </c>
      <c r="T55" s="70">
        <f t="shared" si="28"/>
        <v>1</v>
      </c>
      <c r="U55" s="70">
        <f t="shared" si="29"/>
        <v>2</v>
      </c>
      <c r="V55" s="70">
        <f t="shared" si="30"/>
        <v>0</v>
      </c>
      <c r="W55" s="70">
        <f t="shared" si="31"/>
        <v>1</v>
      </c>
      <c r="X55" s="70">
        <f t="shared" si="32"/>
        <v>0</v>
      </c>
      <c r="Y55" s="70">
        <f t="shared" si="33"/>
        <v>0</v>
      </c>
      <c r="AA55" s="39">
        <v>199.1023542627</v>
      </c>
      <c r="AB55" s="39">
        <v>229.73228677856</v>
      </c>
      <c r="AC55" s="40">
        <v>230.23116456491002</v>
      </c>
      <c r="AE55" s="4">
        <f t="shared" si="34"/>
        <v>31.128810302210013</v>
      </c>
      <c r="AF55" s="4">
        <f t="shared" si="35"/>
        <v>0.49887778635002178</v>
      </c>
      <c r="AH55" s="11">
        <f t="shared" si="36"/>
        <v>0.15634576706781678</v>
      </c>
      <c r="AI55" s="11">
        <f t="shared" si="37"/>
        <v>2.1715614872666045E-3</v>
      </c>
      <c r="AK55" s="3">
        <v>6565</v>
      </c>
      <c r="AL55" s="7">
        <v>6898</v>
      </c>
      <c r="AM55" s="7"/>
      <c r="AN55" s="3">
        <v>7799.4705882352891</v>
      </c>
      <c r="AO55" s="3">
        <v>7628.4166666666697</v>
      </c>
      <c r="AP55" s="7">
        <v>7818.2941176470604</v>
      </c>
      <c r="AQ55" s="113"/>
      <c r="AR55" s="3">
        <v>8406.3333333333303</v>
      </c>
      <c r="AS55" s="3">
        <v>8314.3846153846098</v>
      </c>
      <c r="AT55" s="7">
        <v>8487.2352941176505</v>
      </c>
      <c r="AU55" s="7"/>
      <c r="AV55" s="3">
        <v>9402.1428571428605</v>
      </c>
      <c r="AW55" s="3">
        <v>9002.6666666666697</v>
      </c>
      <c r="AX55" s="7">
        <v>9140.9333333333307</v>
      </c>
      <c r="AY55" s="113"/>
      <c r="AZ55" s="3">
        <v>7475</v>
      </c>
      <c r="BA55" s="7">
        <v>7772</v>
      </c>
      <c r="BB55" s="7"/>
      <c r="BC55" s="3">
        <v>8238.3928571428605</v>
      </c>
      <c r="BD55" s="3">
        <v>8215.4583333333303</v>
      </c>
      <c r="BE55" s="7">
        <v>8266.7307692307695</v>
      </c>
      <c r="BF55" s="113"/>
      <c r="BG55" s="3">
        <v>8875.1200000000008</v>
      </c>
      <c r="BH55" s="3">
        <v>8850.7391304347802</v>
      </c>
      <c r="BI55" s="7">
        <v>8931.9230769230799</v>
      </c>
      <c r="BJ55" s="113"/>
      <c r="BK55" s="3">
        <v>9673.6363636363603</v>
      </c>
      <c r="BL55" s="3">
        <v>9571.941176470591</v>
      </c>
      <c r="BM55" s="7">
        <v>9641.85</v>
      </c>
      <c r="BO55" s="2">
        <f t="shared" si="83"/>
        <v>7475</v>
      </c>
      <c r="BP55" s="2">
        <f t="shared" si="84"/>
        <v>7772</v>
      </c>
      <c r="BQ55" s="2"/>
      <c r="BR55" s="2">
        <f t="shared" si="85"/>
        <v>8238.3928571428605</v>
      </c>
      <c r="BS55" s="2">
        <f t="shared" si="86"/>
        <v>8215.4583333333303</v>
      </c>
      <c r="BT55" s="2">
        <f t="shared" si="87"/>
        <v>8266.7307692307695</v>
      </c>
      <c r="BU55" s="2"/>
      <c r="BV55" s="2">
        <f t="shared" si="88"/>
        <v>8875.1200000000008</v>
      </c>
      <c r="BW55" s="2">
        <f t="shared" si="89"/>
        <v>8850.7391304347802</v>
      </c>
      <c r="BX55" s="2">
        <f t="shared" si="90"/>
        <v>8931.9230769230799</v>
      </c>
      <c r="BZ55" s="16">
        <f t="shared" si="75"/>
        <v>297</v>
      </c>
      <c r="CA55" s="16">
        <f t="shared" si="76"/>
        <v>494.73076923076951</v>
      </c>
      <c r="CB55" s="16">
        <f t="shared" si="77"/>
        <v>665.19230769231035</v>
      </c>
      <c r="CD55" s="5">
        <f t="shared" si="46"/>
        <v>3.9732441471571844E-2</v>
      </c>
      <c r="CE55" s="5">
        <f t="shared" si="1"/>
        <v>6.3655528722435628E-2</v>
      </c>
      <c r="CF55" s="5">
        <f t="shared" si="47"/>
        <v>8.0466187452020721E-2</v>
      </c>
      <c r="CH55" s="11">
        <f t="shared" si="78"/>
        <v>-2.7838589646335121E-3</v>
      </c>
      <c r="CI55" s="11">
        <f t="shared" si="79"/>
        <v>3.4397378929726941E-3</v>
      </c>
      <c r="CK55" s="11">
        <f t="shared" si="80"/>
        <v>-2.7471030887717962E-3</v>
      </c>
      <c r="CL55" s="11">
        <f t="shared" si="81"/>
        <v>6.4002601568293738E-3</v>
      </c>
      <c r="CN55" s="16">
        <f t="shared" si="49"/>
        <v>-22.934523809530219</v>
      </c>
      <c r="CO55" s="16">
        <f t="shared" si="50"/>
        <v>28.33791208790899</v>
      </c>
      <c r="CP55" s="11"/>
      <c r="CQ55" s="16">
        <f t="shared" si="51"/>
        <v>-24.380869565220564</v>
      </c>
      <c r="CR55" s="16">
        <f t="shared" si="52"/>
        <v>56.803076923079061</v>
      </c>
      <c r="CT55" s="106">
        <v>8346.5882352941208</v>
      </c>
      <c r="CU55" s="104">
        <v>8214.64</v>
      </c>
      <c r="CV55" s="104">
        <v>8139.6833333333398</v>
      </c>
      <c r="CW55" s="104">
        <v>8048.4710260499696</v>
      </c>
      <c r="CX55" s="104">
        <v>7891.660784313729</v>
      </c>
      <c r="CY55" s="104">
        <v>7768.1538461538494</v>
      </c>
      <c r="CZ55" s="104">
        <v>7801.3450980392099</v>
      </c>
      <c r="DA55" s="104">
        <v>7768.5117647058805</v>
      </c>
      <c r="DB55" s="104">
        <v>7561.4090909090901</v>
      </c>
      <c r="DC55" s="104">
        <v>7471.48</v>
      </c>
      <c r="DD55" s="104">
        <v>7259.2083333333394</v>
      </c>
      <c r="DE55" s="104">
        <v>7074.3083333333298</v>
      </c>
      <c r="DF55" s="104">
        <v>6786.9607142857203</v>
      </c>
      <c r="DG55" s="104">
        <v>6444.8518518518495</v>
      </c>
      <c r="DH55" s="104">
        <v>6175.8</v>
      </c>
      <c r="DI55" s="104">
        <v>6002.5515873015802</v>
      </c>
      <c r="DJ55" s="104">
        <v>6003.3928571428596</v>
      </c>
      <c r="DK55" s="104">
        <v>6042.7619047619</v>
      </c>
      <c r="DL55" s="104">
        <v>5798.0535714285697</v>
      </c>
      <c r="DM55" s="104">
        <v>5106.8222222222194</v>
      </c>
      <c r="DN55" s="104">
        <v>4905.39304029304</v>
      </c>
      <c r="DO55" s="104">
        <v>4885</v>
      </c>
      <c r="DP55" s="104">
        <v>4667.3999999999996</v>
      </c>
      <c r="DR55" s="4">
        <f t="shared" si="53"/>
        <v>230.23116456491002</v>
      </c>
      <c r="DS55" s="39">
        <v>229.73228677856</v>
      </c>
      <c r="DT55" s="39">
        <v>199.1023542627</v>
      </c>
      <c r="DU55" s="39">
        <v>222.7320277</v>
      </c>
      <c r="DV55" s="39">
        <v>220.85450542705999</v>
      </c>
      <c r="DW55" s="39">
        <v>220.20656580552</v>
      </c>
      <c r="DX55" s="39">
        <v>199.35302924901001</v>
      </c>
      <c r="DY55" s="39">
        <v>227.70195516582001</v>
      </c>
      <c r="DZ55" s="39">
        <v>210.92555886561001</v>
      </c>
      <c r="EA55" s="39">
        <v>223.60558747904</v>
      </c>
      <c r="EB55" s="39">
        <v>199.14937150506</v>
      </c>
      <c r="EC55" s="39">
        <v>181.68664246039998</v>
      </c>
      <c r="ED55" s="39">
        <v>187.02147768976002</v>
      </c>
      <c r="EE55" s="39">
        <v>174.43821252767998</v>
      </c>
      <c r="EF55" s="39">
        <v>160.67035598750002</v>
      </c>
      <c r="EG55" s="39">
        <v>133.80754790471997</v>
      </c>
      <c r="EH55" s="39">
        <v>144.31873591260998</v>
      </c>
      <c r="EI55" s="39">
        <v>162.02292231761001</v>
      </c>
      <c r="EJ55" s="39">
        <v>177.12478957992002</v>
      </c>
      <c r="EK55" s="39">
        <v>151.12315926982001</v>
      </c>
      <c r="EL55" s="39">
        <v>150.01096745949999</v>
      </c>
      <c r="EM55" s="39">
        <v>146.19531320603997</v>
      </c>
      <c r="EN55" s="39">
        <v>138.13917060631999</v>
      </c>
      <c r="EP55" s="111">
        <v>46022</v>
      </c>
      <c r="EQ55" s="114">
        <f t="shared" si="82"/>
        <v>0</v>
      </c>
      <c r="ER55" s="114"/>
      <c r="ES55" s="4">
        <f t="shared" si="54"/>
        <v>6565</v>
      </c>
      <c r="ET55" s="4">
        <f t="shared" si="55"/>
        <v>6898</v>
      </c>
      <c r="EU55" s="4"/>
      <c r="EV55" s="4">
        <f t="shared" si="2"/>
        <v>7799.4705882352891</v>
      </c>
      <c r="EW55" s="4">
        <f t="shared" si="3"/>
        <v>7628.4166666666697</v>
      </c>
      <c r="EX55" s="4">
        <f t="shared" si="4"/>
        <v>7818.2941176470604</v>
      </c>
      <c r="EY55" s="4"/>
      <c r="EZ55" s="4">
        <f t="shared" si="5"/>
        <v>8406.3333333333303</v>
      </c>
      <c r="FA55" s="4">
        <f t="shared" si="6"/>
        <v>8314.3846153846098</v>
      </c>
      <c r="FB55" s="4">
        <f t="shared" si="7"/>
        <v>8487.2352941176505</v>
      </c>
      <c r="FC55" s="4"/>
      <c r="FD55" s="4">
        <f t="shared" si="91"/>
        <v>9402.1428571428605</v>
      </c>
      <c r="FE55" s="4">
        <f t="shared" si="57"/>
        <v>9002.6666666666697</v>
      </c>
      <c r="FF55" s="4">
        <f t="shared" si="58"/>
        <v>9140.9333333333307</v>
      </c>
      <c r="FH55" s="16">
        <f t="shared" si="59"/>
        <v>6565</v>
      </c>
      <c r="FI55" s="16">
        <f t="shared" si="8"/>
        <v>6898</v>
      </c>
      <c r="FJ55" s="16"/>
      <c r="FK55" s="16">
        <f t="shared" si="60"/>
        <v>7799.4705882352891</v>
      </c>
      <c r="FL55" s="16">
        <f t="shared" si="61"/>
        <v>7628.4166666666697</v>
      </c>
      <c r="FM55" s="16">
        <f t="shared" si="62"/>
        <v>7818.2941176470604</v>
      </c>
      <c r="FN55" s="16"/>
      <c r="FO55" s="16">
        <f t="shared" si="63"/>
        <v>8406.3333333333303</v>
      </c>
      <c r="FP55" s="16">
        <f t="shared" si="64"/>
        <v>8314.3846153846098</v>
      </c>
      <c r="FQ55" s="16">
        <f t="shared" si="65"/>
        <v>8487.2352941176505</v>
      </c>
      <c r="FS55" s="4">
        <f t="shared" si="10"/>
        <v>7475</v>
      </c>
      <c r="FT55" s="4">
        <f t="shared" si="11"/>
        <v>7772</v>
      </c>
      <c r="FU55" s="4"/>
      <c r="FV55" s="4">
        <f t="shared" si="12"/>
        <v>8238.3928571428605</v>
      </c>
      <c r="FW55" s="4">
        <f t="shared" si="13"/>
        <v>8215.4583333333303</v>
      </c>
      <c r="FX55" s="4">
        <f t="shared" si="14"/>
        <v>8266.7307692307695</v>
      </c>
      <c r="FY55" s="4"/>
      <c r="FZ55" s="4">
        <f t="shared" si="15"/>
        <v>8875.1200000000008</v>
      </c>
      <c r="GA55" s="4">
        <f t="shared" si="16"/>
        <v>8850.7391304347802</v>
      </c>
      <c r="GB55" s="4">
        <f t="shared" si="17"/>
        <v>8931.9230769230799</v>
      </c>
      <c r="GC55" s="4"/>
      <c r="GD55" s="4">
        <f t="shared" si="18"/>
        <v>9673.6363636363603</v>
      </c>
      <c r="GE55" s="4">
        <f t="shared" si="19"/>
        <v>9571.941176470591</v>
      </c>
      <c r="GF55" s="4">
        <f t="shared" si="20"/>
        <v>9641.85</v>
      </c>
      <c r="GH55" s="16">
        <f t="shared" si="66"/>
        <v>7475</v>
      </c>
      <c r="GI55" s="16">
        <f t="shared" si="21"/>
        <v>7772</v>
      </c>
      <c r="GJ55" s="16"/>
      <c r="GK55" s="16">
        <f t="shared" si="67"/>
        <v>8238.3928571428605</v>
      </c>
      <c r="GL55" s="16">
        <f t="shared" si="68"/>
        <v>8215.4583333333303</v>
      </c>
      <c r="GM55" s="16">
        <f t="shared" si="69"/>
        <v>8266.7307692307695</v>
      </c>
      <c r="GN55" s="16"/>
      <c r="GO55" s="16">
        <f t="shared" si="22"/>
        <v>8875.1200000000008</v>
      </c>
      <c r="GP55" s="16">
        <f t="shared" si="23"/>
        <v>8850.7391304347802</v>
      </c>
      <c r="GQ55" s="16">
        <f t="shared" si="70"/>
        <v>8931.9230769230799</v>
      </c>
    </row>
    <row r="56" spans="2:199" ht="14.45" customHeight="1" x14ac:dyDescent="0.25">
      <c r="B56" s="28" t="s">
        <v>101</v>
      </c>
      <c r="C56" s="28" t="s">
        <v>955</v>
      </c>
      <c r="D56" s="23" t="str">
        <f>IFERROR(IF(MATCH($B56,Compounders!$A:$A,0),"yes"),"")</f>
        <v/>
      </c>
      <c r="F56" s="66"/>
      <c r="G56" s="66"/>
      <c r="H56" s="66"/>
      <c r="I56" s="66"/>
      <c r="J56" s="121" t="str">
        <f t="shared" si="24"/>
        <v>yes</v>
      </c>
      <c r="K56" s="70">
        <f t="shared" si="71"/>
        <v>6</v>
      </c>
      <c r="L56" s="70">
        <f t="shared" si="72"/>
        <v>13</v>
      </c>
      <c r="M56" s="70">
        <f t="shared" si="73"/>
        <v>0</v>
      </c>
      <c r="N56" s="70">
        <f t="shared" si="74"/>
        <v>0</v>
      </c>
      <c r="O56" s="66"/>
      <c r="P56" s="83"/>
      <c r="Q56" s="70">
        <f t="shared" si="25"/>
        <v>5</v>
      </c>
      <c r="R56" s="70">
        <f t="shared" si="26"/>
        <v>1</v>
      </c>
      <c r="S56" s="70">
        <f t="shared" si="27"/>
        <v>3</v>
      </c>
      <c r="T56" s="70">
        <f t="shared" si="28"/>
        <v>1</v>
      </c>
      <c r="U56" s="70">
        <f t="shared" si="29"/>
        <v>2</v>
      </c>
      <c r="V56" s="70">
        <f t="shared" si="30"/>
        <v>0</v>
      </c>
      <c r="W56" s="70">
        <f t="shared" si="31"/>
        <v>1</v>
      </c>
      <c r="X56" s="70">
        <f t="shared" si="32"/>
        <v>0</v>
      </c>
      <c r="Y56" s="70">
        <f t="shared" si="33"/>
        <v>0</v>
      </c>
      <c r="AA56" s="39">
        <v>245.89757416280003</v>
      </c>
      <c r="AB56" s="39">
        <v>259.63842703800003</v>
      </c>
      <c r="AC56" s="40">
        <v>241.94514467447999</v>
      </c>
      <c r="AE56" s="4">
        <f t="shared" si="34"/>
        <v>-3.9524294883200355</v>
      </c>
      <c r="AF56" s="4">
        <f t="shared" si="35"/>
        <v>-17.693282363520041</v>
      </c>
      <c r="AH56" s="11">
        <f t="shared" si="36"/>
        <v>-1.6073478975043742E-2</v>
      </c>
      <c r="AI56" s="11">
        <f t="shared" si="37"/>
        <v>-6.8145854083958457E-2</v>
      </c>
      <c r="AK56" s="3">
        <v>4774</v>
      </c>
      <c r="AL56" s="7">
        <v>6732</v>
      </c>
      <c r="AM56" s="7"/>
      <c r="AN56" s="3">
        <v>8115.1176470588198</v>
      </c>
      <c r="AO56" s="3">
        <v>8216.6111111111095</v>
      </c>
      <c r="AP56" s="7">
        <v>8263</v>
      </c>
      <c r="AQ56" s="113"/>
      <c r="AR56" s="3">
        <v>9261.3333333333303</v>
      </c>
      <c r="AS56" s="3">
        <v>9316.5882352941208</v>
      </c>
      <c r="AT56" s="7">
        <v>9323.6315789473701</v>
      </c>
      <c r="AU56" s="7"/>
      <c r="AV56" s="3">
        <v>10083.444444444402</v>
      </c>
      <c r="AW56" s="3">
        <v>10236.1333333333</v>
      </c>
      <c r="AX56" s="7">
        <v>10361.5</v>
      </c>
      <c r="AY56" s="113"/>
      <c r="AZ56" s="3">
        <v>7705</v>
      </c>
      <c r="BA56" s="7">
        <v>8531</v>
      </c>
      <c r="BB56" s="7"/>
      <c r="BC56" s="3">
        <v>9018.3157894736796</v>
      </c>
      <c r="BD56" s="3">
        <v>9334.3809523809505</v>
      </c>
      <c r="BE56" s="7">
        <v>9460.25</v>
      </c>
      <c r="BF56" s="113"/>
      <c r="BG56" s="3">
        <v>10005.8235294118</v>
      </c>
      <c r="BH56" s="3">
        <v>10228.950000000001</v>
      </c>
      <c r="BI56" s="7">
        <v>10215.4545454545</v>
      </c>
      <c r="BJ56" s="113"/>
      <c r="BK56" s="3">
        <v>10661.444444444402</v>
      </c>
      <c r="BL56" s="3">
        <v>11119.888888888901</v>
      </c>
      <c r="BM56" s="7">
        <v>11146.210526315799</v>
      </c>
      <c r="BO56" s="2">
        <f t="shared" si="83"/>
        <v>7705</v>
      </c>
      <c r="BP56" s="2">
        <f t="shared" si="84"/>
        <v>8531</v>
      </c>
      <c r="BQ56" s="2"/>
      <c r="BR56" s="2">
        <f t="shared" si="85"/>
        <v>9018.3157894736796</v>
      </c>
      <c r="BS56" s="2">
        <f t="shared" si="86"/>
        <v>9334.3809523809505</v>
      </c>
      <c r="BT56" s="2">
        <f t="shared" si="87"/>
        <v>9460.25</v>
      </c>
      <c r="BU56" s="2"/>
      <c r="BV56" s="2">
        <f t="shared" si="88"/>
        <v>10005.8235294118</v>
      </c>
      <c r="BW56" s="2">
        <f t="shared" si="89"/>
        <v>10228.950000000001</v>
      </c>
      <c r="BX56" s="2">
        <f t="shared" si="90"/>
        <v>10215.4545454545</v>
      </c>
      <c r="BZ56" s="16">
        <f t="shared" si="75"/>
        <v>826</v>
      </c>
      <c r="CA56" s="16">
        <f t="shared" si="76"/>
        <v>929.25</v>
      </c>
      <c r="CB56" s="16">
        <f t="shared" si="77"/>
        <v>755.20454545450048</v>
      </c>
      <c r="CD56" s="5">
        <f t="shared" si="46"/>
        <v>0.10720311486048018</v>
      </c>
      <c r="CE56" s="5">
        <f t="shared" si="1"/>
        <v>0.1089262689016528</v>
      </c>
      <c r="CF56" s="5">
        <f t="shared" si="47"/>
        <v>7.9829237647472295E-2</v>
      </c>
      <c r="CH56" s="11">
        <f t="shared" si="78"/>
        <v>3.5047027658555496E-2</v>
      </c>
      <c r="CI56" s="11">
        <f t="shared" si="79"/>
        <v>4.9004073581250474E-2</v>
      </c>
      <c r="CK56" s="11">
        <f t="shared" si="80"/>
        <v>2.2299660785774167E-2</v>
      </c>
      <c r="CL56" s="11">
        <f t="shared" si="81"/>
        <v>2.0950900785577264E-2</v>
      </c>
      <c r="CN56" s="16">
        <f t="shared" si="49"/>
        <v>316.06516290727086</v>
      </c>
      <c r="CO56" s="16">
        <f t="shared" si="50"/>
        <v>441.93421052632038</v>
      </c>
      <c r="CP56" s="11"/>
      <c r="CQ56" s="16">
        <f t="shared" si="51"/>
        <v>223.12647058820039</v>
      </c>
      <c r="CR56" s="16">
        <f t="shared" si="52"/>
        <v>209.63101604270014</v>
      </c>
      <c r="CT56" s="106">
        <v>9484.277777777781</v>
      </c>
      <c r="CU56" s="104">
        <v>9334.3809523809505</v>
      </c>
      <c r="CV56" s="104">
        <v>8793.35155195681</v>
      </c>
      <c r="CW56" s="104">
        <v>8134.6111111111204</v>
      </c>
      <c r="CX56" s="104">
        <v>8020.9243697478996</v>
      </c>
      <c r="CY56" s="104">
        <v>8282.1578947368398</v>
      </c>
      <c r="CZ56" s="104">
        <v>7884.2083333333303</v>
      </c>
      <c r="DA56" s="104">
        <v>7584.1361885104898</v>
      </c>
      <c r="DB56" s="104">
        <v>7150.1666666666697</v>
      </c>
      <c r="DC56" s="104">
        <v>7234.2222222222208</v>
      </c>
      <c r="DD56" s="104">
        <v>6639.4666666666699</v>
      </c>
      <c r="DE56" s="104">
        <v>7191.3482142857101</v>
      </c>
      <c r="DF56" s="104">
        <v>7402.5966386554601</v>
      </c>
      <c r="DG56" s="104">
        <v>7336.6315789473692</v>
      </c>
      <c r="DH56" s="104">
        <v>7122.4166666666697</v>
      </c>
      <c r="DI56" s="104">
        <v>7128.9179487179499</v>
      </c>
      <c r="DJ56" s="104">
        <v>7274.3928571428687</v>
      </c>
      <c r="DK56" s="104">
        <v>7131.4117647058802</v>
      </c>
      <c r="DL56" s="104">
        <v>6785.5555555555493</v>
      </c>
      <c r="DM56" s="104">
        <v>6568.7307692307704</v>
      </c>
      <c r="DN56" s="104">
        <v>5863.3272727272697</v>
      </c>
      <c r="DO56" s="104">
        <v>5528.2</v>
      </c>
      <c r="DP56" s="104">
        <v>4812.24444444444</v>
      </c>
      <c r="DR56" s="4">
        <f t="shared" si="53"/>
        <v>241.94514467447999</v>
      </c>
      <c r="DS56" s="39">
        <v>259.63842703800003</v>
      </c>
      <c r="DT56" s="39">
        <v>245.89757416280003</v>
      </c>
      <c r="DU56" s="39">
        <v>223.97820391191001</v>
      </c>
      <c r="DV56" s="39">
        <v>195.07596949540002</v>
      </c>
      <c r="DW56" s="39">
        <v>176.84601133304</v>
      </c>
      <c r="DX56" s="39">
        <v>154.02521746084</v>
      </c>
      <c r="DY56" s="39">
        <v>161.17180158456</v>
      </c>
      <c r="DZ56" s="39">
        <v>133.46910864506998</v>
      </c>
      <c r="EA56" s="39">
        <v>129.68025402797997</v>
      </c>
      <c r="EB56" s="39">
        <v>120.98501403576002</v>
      </c>
      <c r="EC56" s="39">
        <v>104.75341051967999</v>
      </c>
      <c r="ED56" s="39">
        <v>143.13347188735997</v>
      </c>
      <c r="EE56" s="39">
        <v>143.29196580545002</v>
      </c>
      <c r="EF56" s="39">
        <v>148.358533413</v>
      </c>
      <c r="EG56" s="39">
        <v>120.86743980556</v>
      </c>
      <c r="EH56" s="39">
        <v>142.93624383766002</v>
      </c>
      <c r="EI56" s="39">
        <v>147.64088810939</v>
      </c>
      <c r="EJ56" s="39">
        <v>128.81269247652</v>
      </c>
      <c r="EK56" s="39">
        <v>129.61720070235998</v>
      </c>
      <c r="EL56" s="39">
        <v>129.25231680970001</v>
      </c>
      <c r="EM56" s="39">
        <v>117.14386426928999</v>
      </c>
      <c r="EN56" s="39">
        <v>108.60341162326002</v>
      </c>
      <c r="EP56" s="111">
        <v>46022</v>
      </c>
      <c r="EQ56" s="114">
        <f t="shared" si="82"/>
        <v>0</v>
      </c>
      <c r="ER56" s="114"/>
      <c r="ES56" s="4">
        <f t="shared" si="54"/>
        <v>4774</v>
      </c>
      <c r="ET56" s="4">
        <f t="shared" si="55"/>
        <v>6732</v>
      </c>
      <c r="EU56" s="4"/>
      <c r="EV56" s="4">
        <f t="shared" si="2"/>
        <v>8115.1176470588198</v>
      </c>
      <c r="EW56" s="4">
        <f t="shared" si="3"/>
        <v>8216.6111111111095</v>
      </c>
      <c r="EX56" s="4">
        <f t="shared" si="4"/>
        <v>8263</v>
      </c>
      <c r="EY56" s="4"/>
      <c r="EZ56" s="4">
        <f t="shared" si="5"/>
        <v>9261.3333333333303</v>
      </c>
      <c r="FA56" s="4">
        <f t="shared" si="6"/>
        <v>9316.5882352941208</v>
      </c>
      <c r="FB56" s="4">
        <f t="shared" si="7"/>
        <v>9323.6315789473701</v>
      </c>
      <c r="FC56" s="4"/>
      <c r="FD56" s="4">
        <f t="shared" si="91"/>
        <v>10083.444444444402</v>
      </c>
      <c r="FE56" s="4">
        <f t="shared" si="57"/>
        <v>10236.1333333333</v>
      </c>
      <c r="FF56" s="4">
        <f t="shared" si="58"/>
        <v>10361.5</v>
      </c>
      <c r="FH56" s="16">
        <f t="shared" si="59"/>
        <v>4774</v>
      </c>
      <c r="FI56" s="16">
        <f t="shared" si="8"/>
        <v>6732</v>
      </c>
      <c r="FJ56" s="16"/>
      <c r="FK56" s="16">
        <f t="shared" si="60"/>
        <v>8115.1176470588198</v>
      </c>
      <c r="FL56" s="16">
        <f t="shared" si="61"/>
        <v>8216.6111111111095</v>
      </c>
      <c r="FM56" s="16">
        <f t="shared" si="62"/>
        <v>8263</v>
      </c>
      <c r="FN56" s="16"/>
      <c r="FO56" s="16">
        <f t="shared" si="63"/>
        <v>9261.3333333333303</v>
      </c>
      <c r="FP56" s="16">
        <f t="shared" si="64"/>
        <v>9316.5882352941208</v>
      </c>
      <c r="FQ56" s="16">
        <f t="shared" si="65"/>
        <v>9323.6315789473701</v>
      </c>
      <c r="FS56" s="4">
        <f t="shared" si="10"/>
        <v>7705</v>
      </c>
      <c r="FT56" s="4">
        <f t="shared" si="11"/>
        <v>8531</v>
      </c>
      <c r="FU56" s="4"/>
      <c r="FV56" s="4">
        <f t="shared" si="12"/>
        <v>9018.3157894736796</v>
      </c>
      <c r="FW56" s="4">
        <f t="shared" si="13"/>
        <v>9334.3809523809505</v>
      </c>
      <c r="FX56" s="4">
        <f t="shared" si="14"/>
        <v>9460.25</v>
      </c>
      <c r="FY56" s="4"/>
      <c r="FZ56" s="4">
        <f t="shared" si="15"/>
        <v>10005.8235294118</v>
      </c>
      <c r="GA56" s="4">
        <f t="shared" si="16"/>
        <v>10228.950000000001</v>
      </c>
      <c r="GB56" s="4">
        <f t="shared" si="17"/>
        <v>10215.4545454545</v>
      </c>
      <c r="GC56" s="4"/>
      <c r="GD56" s="4">
        <f t="shared" si="18"/>
        <v>10661.444444444402</v>
      </c>
      <c r="GE56" s="4">
        <f t="shared" si="19"/>
        <v>11119.888888888901</v>
      </c>
      <c r="GF56" s="4">
        <f t="shared" si="20"/>
        <v>11146.210526315799</v>
      </c>
      <c r="GH56" s="16">
        <f t="shared" si="66"/>
        <v>7705</v>
      </c>
      <c r="GI56" s="16">
        <f t="shared" si="21"/>
        <v>8531</v>
      </c>
      <c r="GJ56" s="16"/>
      <c r="GK56" s="16">
        <f t="shared" si="67"/>
        <v>9018.3157894736796</v>
      </c>
      <c r="GL56" s="16">
        <f t="shared" si="68"/>
        <v>9334.3809523809505</v>
      </c>
      <c r="GM56" s="16">
        <f t="shared" si="69"/>
        <v>9460.25</v>
      </c>
      <c r="GN56" s="16"/>
      <c r="GO56" s="16">
        <f t="shared" si="22"/>
        <v>10005.8235294118</v>
      </c>
      <c r="GP56" s="16">
        <f t="shared" si="23"/>
        <v>10228.950000000001</v>
      </c>
      <c r="GQ56" s="16">
        <f t="shared" si="70"/>
        <v>10215.4545454545</v>
      </c>
    </row>
    <row r="57" spans="2:199" ht="14.45" customHeight="1" x14ac:dyDescent="0.25">
      <c r="B57" s="28" t="s">
        <v>60</v>
      </c>
      <c r="C57" s="28" t="s">
        <v>592</v>
      </c>
      <c r="D57" s="23" t="str">
        <f>IFERROR(IF(MATCH($B57,Compounders!$A:$A,0),"yes"),"")</f>
        <v/>
      </c>
      <c r="F57" s="66"/>
      <c r="G57" s="66"/>
      <c r="H57" s="66"/>
      <c r="I57" s="66"/>
      <c r="J57" s="121" t="str">
        <f t="shared" si="24"/>
        <v>yes</v>
      </c>
      <c r="K57" s="70">
        <f t="shared" si="71"/>
        <v>6</v>
      </c>
      <c r="L57" s="70">
        <f t="shared" si="72"/>
        <v>13</v>
      </c>
      <c r="M57" s="70">
        <f t="shared" si="73"/>
        <v>0</v>
      </c>
      <c r="N57" s="70">
        <f t="shared" si="74"/>
        <v>0</v>
      </c>
      <c r="O57" s="66"/>
      <c r="P57" s="83"/>
      <c r="Q57" s="70">
        <f t="shared" si="25"/>
        <v>5</v>
      </c>
      <c r="R57" s="70">
        <f t="shared" si="26"/>
        <v>1</v>
      </c>
      <c r="S57" s="70">
        <f t="shared" si="27"/>
        <v>3</v>
      </c>
      <c r="T57" s="70">
        <f t="shared" si="28"/>
        <v>1</v>
      </c>
      <c r="U57" s="70">
        <f t="shared" si="29"/>
        <v>2</v>
      </c>
      <c r="V57" s="70">
        <f t="shared" si="30"/>
        <v>0</v>
      </c>
      <c r="W57" s="70">
        <f t="shared" si="31"/>
        <v>1</v>
      </c>
      <c r="X57" s="70">
        <f t="shared" si="32"/>
        <v>0</v>
      </c>
      <c r="Y57" s="70">
        <f t="shared" si="33"/>
        <v>0</v>
      </c>
      <c r="AA57" s="39">
        <v>292.56267931440004</v>
      </c>
      <c r="AB57" s="39">
        <v>245.64745338000998</v>
      </c>
      <c r="AC57" s="40">
        <v>237.28709336476004</v>
      </c>
      <c r="AE57" s="4">
        <f t="shared" si="34"/>
        <v>-55.275585949640003</v>
      </c>
      <c r="AF57" s="4">
        <f t="shared" si="35"/>
        <v>-8.3603600152499382</v>
      </c>
      <c r="AH57" s="11">
        <f t="shared" si="36"/>
        <v>-0.1889358754820486</v>
      </c>
      <c r="AI57" s="11">
        <f t="shared" si="37"/>
        <v>-3.4033977964007978E-2</v>
      </c>
      <c r="AK57" s="3">
        <v>18606</v>
      </c>
      <c r="AL57" s="7">
        <v>20285</v>
      </c>
      <c r="AM57" s="7"/>
      <c r="AN57" s="3">
        <v>21478</v>
      </c>
      <c r="AO57" s="3">
        <v>21323.294117647099</v>
      </c>
      <c r="AP57" s="7">
        <v>21323.833333333303</v>
      </c>
      <c r="AQ57" s="113"/>
      <c r="AR57" s="3">
        <v>23200.125</v>
      </c>
      <c r="AS57" s="3">
        <v>23055.1176470588</v>
      </c>
      <c r="AT57" s="7">
        <v>22820.277777777803</v>
      </c>
      <c r="AU57" s="7"/>
      <c r="AV57" s="3">
        <v>25326.666666666697</v>
      </c>
      <c r="AW57" s="3">
        <v>25007.4</v>
      </c>
      <c r="AX57" s="7">
        <v>24662.857142857101</v>
      </c>
      <c r="AY57" s="113"/>
      <c r="AZ57" s="3">
        <v>19175.828000000001</v>
      </c>
      <c r="BA57" s="7">
        <v>20285</v>
      </c>
      <c r="BB57" s="7"/>
      <c r="BC57" s="3">
        <v>21760.947368421101</v>
      </c>
      <c r="BD57" s="3">
        <v>21572.529411764703</v>
      </c>
      <c r="BE57" s="7">
        <v>21551.411764705899</v>
      </c>
      <c r="BF57" s="113"/>
      <c r="BG57" s="3">
        <v>23409.733333333301</v>
      </c>
      <c r="BH57" s="3">
        <v>23412.823529411802</v>
      </c>
      <c r="BI57" s="7">
        <v>23138.1176470588</v>
      </c>
      <c r="BJ57" s="113"/>
      <c r="BK57" s="3">
        <v>25250</v>
      </c>
      <c r="BL57" s="3">
        <v>25199.375</v>
      </c>
      <c r="BM57" s="7">
        <v>24948.666666666697</v>
      </c>
      <c r="BO57" s="2">
        <f t="shared" si="83"/>
        <v>19175.828000000001</v>
      </c>
      <c r="BP57" s="2">
        <f t="shared" si="84"/>
        <v>20285</v>
      </c>
      <c r="BQ57" s="2"/>
      <c r="BR57" s="2">
        <f t="shared" si="85"/>
        <v>21760.947368421101</v>
      </c>
      <c r="BS57" s="2">
        <f t="shared" si="86"/>
        <v>21572.529411764703</v>
      </c>
      <c r="BT57" s="2">
        <f t="shared" si="87"/>
        <v>21551.411764705899</v>
      </c>
      <c r="BU57" s="2"/>
      <c r="BV57" s="2">
        <f t="shared" si="88"/>
        <v>23409.733333333301</v>
      </c>
      <c r="BW57" s="2">
        <f t="shared" si="89"/>
        <v>23412.823529411802</v>
      </c>
      <c r="BX57" s="2">
        <f t="shared" si="90"/>
        <v>23138.1176470588</v>
      </c>
      <c r="BZ57" s="16">
        <f t="shared" si="75"/>
        <v>1109.1719999999987</v>
      </c>
      <c r="CA57" s="16">
        <f t="shared" si="76"/>
        <v>1266.4117647058993</v>
      </c>
      <c r="CB57" s="16">
        <f t="shared" si="77"/>
        <v>1586.7058823529005</v>
      </c>
      <c r="CD57" s="5">
        <f t="shared" si="46"/>
        <v>5.7842195914564964E-2</v>
      </c>
      <c r="CE57" s="5">
        <f t="shared" si="1"/>
        <v>6.2430947237165357E-2</v>
      </c>
      <c r="CF57" s="5">
        <f t="shared" si="47"/>
        <v>7.362422005928182E-2</v>
      </c>
      <c r="CH57" s="11">
        <f t="shared" si="78"/>
        <v>-8.6585364812666876E-3</v>
      </c>
      <c r="CI57" s="11">
        <f t="shared" si="79"/>
        <v>-9.6289743349718959E-3</v>
      </c>
      <c r="CK57" s="11">
        <f t="shared" si="80"/>
        <v>1.3200475351426988E-4</v>
      </c>
      <c r="CL57" s="11">
        <f t="shared" si="81"/>
        <v>-1.160268177372803E-2</v>
      </c>
      <c r="CN57" s="16">
        <f t="shared" si="49"/>
        <v>-188.41795665639802</v>
      </c>
      <c r="CO57" s="16">
        <f t="shared" si="50"/>
        <v>-209.53560371520143</v>
      </c>
      <c r="CP57" s="11"/>
      <c r="CQ57" s="16">
        <f t="shared" si="51"/>
        <v>3.0901960785013216</v>
      </c>
      <c r="CR57" s="16">
        <f t="shared" si="52"/>
        <v>-271.61568627450106</v>
      </c>
      <c r="CT57" s="106">
        <v>21696.642857142859</v>
      </c>
      <c r="CU57" s="104">
        <v>21572.529411764703</v>
      </c>
      <c r="CV57" s="104">
        <v>21474.528205128212</v>
      </c>
      <c r="CW57" s="104">
        <v>19784.502197802201</v>
      </c>
      <c r="CX57" s="104">
        <v>19272.713636363638</v>
      </c>
      <c r="CY57" s="104">
        <v>19752.130434782601</v>
      </c>
      <c r="CZ57" s="104">
        <v>18272.878676470587</v>
      </c>
      <c r="DA57" s="104">
        <v>17250.97058823529</v>
      </c>
      <c r="DB57" s="104">
        <v>17792.395721925139</v>
      </c>
      <c r="DC57" s="104">
        <v>17298.041666666697</v>
      </c>
      <c r="DD57" s="104">
        <v>17210.321428571431</v>
      </c>
      <c r="DE57" s="104">
        <v>16918.776470588229</v>
      </c>
      <c r="DF57" s="104">
        <v>16834.3</v>
      </c>
      <c r="DG57" s="104">
        <v>18312.916666666697</v>
      </c>
      <c r="DH57" s="104">
        <v>18927.024561403501</v>
      </c>
      <c r="DI57" s="104">
        <v>18732.380566801621</v>
      </c>
      <c r="DJ57" s="104">
        <v>16884.400000000001</v>
      </c>
      <c r="DK57" s="104">
        <v>15022.4545454545</v>
      </c>
      <c r="DL57" s="104">
        <v>14656.437606837599</v>
      </c>
      <c r="DM57" s="104">
        <v>13887.254545454551</v>
      </c>
      <c r="DN57" s="104">
        <v>14066.54545454546</v>
      </c>
      <c r="DO57" s="104">
        <v>11173.4</v>
      </c>
      <c r="DP57" s="104">
        <v>8735.4692307692294</v>
      </c>
      <c r="DR57" s="4">
        <f t="shared" si="53"/>
        <v>237.28709336476004</v>
      </c>
      <c r="DS57" s="39">
        <v>245.64745338000998</v>
      </c>
      <c r="DT57" s="39">
        <v>292.56267931440004</v>
      </c>
      <c r="DU57" s="39">
        <v>268.51244213837998</v>
      </c>
      <c r="DV57" s="39">
        <v>260.72509757352003</v>
      </c>
      <c r="DW57" s="39">
        <v>234.40575204675</v>
      </c>
      <c r="DX57" s="39">
        <v>233.86342388815999</v>
      </c>
      <c r="DY57" s="39">
        <v>192.27898119654</v>
      </c>
      <c r="DZ57" s="39">
        <v>207.05226911162001</v>
      </c>
      <c r="EA57" s="39">
        <v>205.20182007107999</v>
      </c>
      <c r="EB57" s="39">
        <v>178.74930672308</v>
      </c>
      <c r="EC57" s="39">
        <v>149.86222199999997</v>
      </c>
      <c r="ED57" s="39">
        <v>160.14489979091999</v>
      </c>
      <c r="EE57" s="39">
        <v>141.18754308540002</v>
      </c>
      <c r="EF57" s="39">
        <v>157.33516917842002</v>
      </c>
      <c r="EG57" s="39">
        <v>152.55645125198001</v>
      </c>
      <c r="EH57" s="39">
        <v>148.46809735831002</v>
      </c>
      <c r="EI57" s="39">
        <v>184.22498389521999</v>
      </c>
      <c r="EJ57" s="39">
        <v>191.30741856465997</v>
      </c>
      <c r="EK57" s="39">
        <v>190.57851190832994</v>
      </c>
      <c r="EL57" s="39">
        <v>187.20945328029001</v>
      </c>
      <c r="EM57" s="39">
        <v>161.52102151265004</v>
      </c>
      <c r="EN57" s="39">
        <v>124.77889525278</v>
      </c>
      <c r="EP57" s="111">
        <v>46022</v>
      </c>
      <c r="EQ57" s="114">
        <f t="shared" si="82"/>
        <v>0</v>
      </c>
      <c r="ER57" s="114"/>
      <c r="ES57" s="4">
        <f t="shared" si="54"/>
        <v>18606</v>
      </c>
      <c r="ET57" s="4">
        <f t="shared" si="55"/>
        <v>20285</v>
      </c>
      <c r="EU57" s="4"/>
      <c r="EV57" s="4">
        <f t="shared" si="2"/>
        <v>21478</v>
      </c>
      <c r="EW57" s="4">
        <f t="shared" si="3"/>
        <v>21323.294117647099</v>
      </c>
      <c r="EX57" s="4">
        <f t="shared" si="4"/>
        <v>21323.833333333303</v>
      </c>
      <c r="EY57" s="4"/>
      <c r="EZ57" s="4">
        <f t="shared" si="5"/>
        <v>23200.125</v>
      </c>
      <c r="FA57" s="4">
        <f t="shared" si="6"/>
        <v>23055.1176470588</v>
      </c>
      <c r="FB57" s="4">
        <f t="shared" si="7"/>
        <v>22820.277777777803</v>
      </c>
      <c r="FC57" s="4"/>
      <c r="FD57" s="4">
        <f t="shared" si="91"/>
        <v>25326.666666666697</v>
      </c>
      <c r="FE57" s="4">
        <f t="shared" si="57"/>
        <v>25007.4</v>
      </c>
      <c r="FF57" s="4">
        <f t="shared" si="58"/>
        <v>24662.857142857101</v>
      </c>
      <c r="FH57" s="16">
        <f t="shared" si="59"/>
        <v>18606</v>
      </c>
      <c r="FI57" s="16">
        <f t="shared" si="8"/>
        <v>20285</v>
      </c>
      <c r="FJ57" s="16"/>
      <c r="FK57" s="16">
        <f t="shared" si="60"/>
        <v>21478</v>
      </c>
      <c r="FL57" s="16">
        <f t="shared" si="61"/>
        <v>21323.294117647099</v>
      </c>
      <c r="FM57" s="16">
        <f t="shared" si="62"/>
        <v>21323.833333333303</v>
      </c>
      <c r="FN57" s="16"/>
      <c r="FO57" s="16">
        <f t="shared" si="63"/>
        <v>23200.125</v>
      </c>
      <c r="FP57" s="16">
        <f t="shared" si="64"/>
        <v>23055.1176470588</v>
      </c>
      <c r="FQ57" s="16">
        <f t="shared" si="65"/>
        <v>22820.277777777803</v>
      </c>
      <c r="FS57" s="4">
        <f t="shared" si="10"/>
        <v>19175.828000000001</v>
      </c>
      <c r="FT57" s="4">
        <f t="shared" si="11"/>
        <v>20285</v>
      </c>
      <c r="FU57" s="4"/>
      <c r="FV57" s="4">
        <f t="shared" si="12"/>
        <v>21760.947368421101</v>
      </c>
      <c r="FW57" s="4">
        <f t="shared" si="13"/>
        <v>21572.529411764703</v>
      </c>
      <c r="FX57" s="4">
        <f t="shared" si="14"/>
        <v>21551.411764705899</v>
      </c>
      <c r="FY57" s="4"/>
      <c r="FZ57" s="4">
        <f t="shared" si="15"/>
        <v>23409.733333333301</v>
      </c>
      <c r="GA57" s="4">
        <f t="shared" si="16"/>
        <v>23412.823529411802</v>
      </c>
      <c r="GB57" s="4">
        <f t="shared" si="17"/>
        <v>23138.1176470588</v>
      </c>
      <c r="GC57" s="4"/>
      <c r="GD57" s="4">
        <f t="shared" si="18"/>
        <v>25250</v>
      </c>
      <c r="GE57" s="4">
        <f t="shared" si="19"/>
        <v>25199.375</v>
      </c>
      <c r="GF57" s="4">
        <f t="shared" si="20"/>
        <v>24948.666666666697</v>
      </c>
      <c r="GH57" s="16">
        <f t="shared" si="66"/>
        <v>19175.828000000001</v>
      </c>
      <c r="GI57" s="16">
        <f t="shared" si="21"/>
        <v>20285</v>
      </c>
      <c r="GJ57" s="16"/>
      <c r="GK57" s="16">
        <f t="shared" si="67"/>
        <v>21760.947368421101</v>
      </c>
      <c r="GL57" s="16">
        <f t="shared" si="68"/>
        <v>21572.529411764703</v>
      </c>
      <c r="GM57" s="16">
        <f t="shared" si="69"/>
        <v>21551.411764705899</v>
      </c>
      <c r="GN57" s="16"/>
      <c r="GO57" s="16">
        <f t="shared" si="22"/>
        <v>23409.733333333301</v>
      </c>
      <c r="GP57" s="16">
        <f t="shared" si="23"/>
        <v>23412.823529411802</v>
      </c>
      <c r="GQ57" s="16">
        <f t="shared" si="70"/>
        <v>23138.1176470588</v>
      </c>
    </row>
    <row r="58" spans="2:199" ht="14.45" customHeight="1" x14ac:dyDescent="0.25">
      <c r="B58" s="28" t="s">
        <v>15</v>
      </c>
      <c r="C58" s="28" t="s">
        <v>956</v>
      </c>
      <c r="D58" s="23" t="str">
        <f>IFERROR(IF(MATCH($B58,Compounders!$A:$A,0),"yes"),"")</f>
        <v/>
      </c>
      <c r="F58" s="66"/>
      <c r="G58" s="66" t="s">
        <v>544</v>
      </c>
      <c r="H58" s="66"/>
      <c r="I58" s="66"/>
      <c r="J58" s="121" t="str">
        <f t="shared" si="24"/>
        <v/>
      </c>
      <c r="K58" s="70">
        <f t="shared" si="71"/>
        <v>6</v>
      </c>
      <c r="L58" s="70">
        <f t="shared" si="72"/>
        <v>14</v>
      </c>
      <c r="M58" s="70">
        <f t="shared" si="73"/>
        <v>0</v>
      </c>
      <c r="N58" s="70">
        <f t="shared" si="74"/>
        <v>0</v>
      </c>
      <c r="O58" s="66"/>
      <c r="P58" s="83" t="s">
        <v>553</v>
      </c>
      <c r="Q58" s="70">
        <f t="shared" si="25"/>
        <v>5</v>
      </c>
      <c r="R58" s="70">
        <f t="shared" si="26"/>
        <v>2</v>
      </c>
      <c r="S58" s="70">
        <f t="shared" si="27"/>
        <v>3</v>
      </c>
      <c r="T58" s="70">
        <f t="shared" si="28"/>
        <v>1</v>
      </c>
      <c r="U58" s="70">
        <f t="shared" si="29"/>
        <v>2</v>
      </c>
      <c r="V58" s="70">
        <f t="shared" si="30"/>
        <v>0</v>
      </c>
      <c r="W58" s="70">
        <f t="shared" si="31"/>
        <v>1</v>
      </c>
      <c r="X58" s="70">
        <f t="shared" si="32"/>
        <v>0</v>
      </c>
      <c r="Y58" s="70">
        <f t="shared" si="33"/>
        <v>0</v>
      </c>
      <c r="AA58" s="39">
        <v>34.788793631020006</v>
      </c>
      <c r="AB58" s="39">
        <v>93.776801550480016</v>
      </c>
      <c r="AC58" s="40">
        <v>251.00917801483996</v>
      </c>
      <c r="AE58" s="4">
        <f t="shared" si="34"/>
        <v>216.22038438381995</v>
      </c>
      <c r="AF58" s="4">
        <f t="shared" si="35"/>
        <v>157.23237646435996</v>
      </c>
      <c r="AH58" s="11">
        <f t="shared" si="36"/>
        <v>6.2152308779981222</v>
      </c>
      <c r="AI58" s="11">
        <f t="shared" si="37"/>
        <v>1.6766660182979458</v>
      </c>
      <c r="AK58" s="3" t="e">
        <v>#N/A</v>
      </c>
      <c r="AL58" s="7">
        <v>-1641</v>
      </c>
      <c r="AM58" s="7"/>
      <c r="AN58" s="3">
        <v>1819.57142857143</v>
      </c>
      <c r="AO58" s="3">
        <v>5937.6428571428605</v>
      </c>
      <c r="AP58" s="7">
        <v>9908.3333333333303</v>
      </c>
      <c r="AQ58" s="113"/>
      <c r="AR58" s="3">
        <v>3416.0666666666698</v>
      </c>
      <c r="AS58" s="3">
        <v>14068.733333333299</v>
      </c>
      <c r="AT58" s="7">
        <v>29869.277777777803</v>
      </c>
      <c r="AU58" s="7"/>
      <c r="AV58" s="3">
        <v>3013.7142857142903</v>
      </c>
      <c r="AW58" s="3">
        <v>13616.777777777799</v>
      </c>
      <c r="AX58" s="7">
        <v>32613.545454545503</v>
      </c>
      <c r="AY58" s="113"/>
      <c r="AZ58" s="3">
        <v>-31.6</v>
      </c>
      <c r="BA58" s="7">
        <v>440</v>
      </c>
      <c r="BB58" s="7"/>
      <c r="BC58" s="3">
        <v>1927.4210526315801</v>
      </c>
      <c r="BD58" s="3">
        <v>6323.3529411764694</v>
      </c>
      <c r="BE58" s="7">
        <v>10158.583333333299</v>
      </c>
      <c r="BF58" s="113"/>
      <c r="BG58" s="3">
        <v>3482.5263157894701</v>
      </c>
      <c r="BH58" s="3">
        <v>14122.5</v>
      </c>
      <c r="BI58" s="7">
        <v>29243.16</v>
      </c>
      <c r="BJ58" s="113"/>
      <c r="BK58" s="3">
        <v>3208.3636363636397</v>
      </c>
      <c r="BL58" s="3">
        <v>13135.461538461501</v>
      </c>
      <c r="BM58" s="7">
        <v>30724.8125</v>
      </c>
      <c r="BO58" s="2">
        <f t="shared" si="83"/>
        <v>210.01424657534247</v>
      </c>
      <c r="BP58" s="2">
        <f t="shared" si="84"/>
        <v>5419.1098173515802</v>
      </c>
      <c r="BQ58" s="2"/>
      <c r="BR58" s="2">
        <f t="shared" si="85"/>
        <v>2724.1462148521978</v>
      </c>
      <c r="BS58" s="2">
        <f t="shared" si="86"/>
        <v>10319.080338436745</v>
      </c>
      <c r="BT58" s="2">
        <f t="shared" si="87"/>
        <v>19936.160968036515</v>
      </c>
      <c r="BU58" s="2"/>
      <c r="BV58" s="2">
        <f t="shared" si="88"/>
        <v>3342.0648882480173</v>
      </c>
      <c r="BW58" s="2">
        <f t="shared" si="89"/>
        <v>13616.811801896714</v>
      </c>
      <c r="BX58" s="2">
        <f t="shared" si="90"/>
        <v>30002.253198630136</v>
      </c>
      <c r="BZ58" s="16">
        <f t="shared" si="75"/>
        <v>5209.0955707762378</v>
      </c>
      <c r="CA58" s="16">
        <f t="shared" si="76"/>
        <v>14517.051150684934</v>
      </c>
      <c r="CB58" s="16">
        <f t="shared" si="77"/>
        <v>10066.092230593622</v>
      </c>
      <c r="CD58" s="5">
        <f t="shared" si="46"/>
        <v>24.803534311218634</v>
      </c>
      <c r="CE58" s="5">
        <f t="shared" si="1"/>
        <v>2.678862698851836</v>
      </c>
      <c r="CF58" s="5">
        <f t="shared" si="47"/>
        <v>0.50491627985611198</v>
      </c>
      <c r="CH58" s="11">
        <f t="shared" si="78"/>
        <v>2.7880053141701939</v>
      </c>
      <c r="CI58" s="11">
        <f t="shared" si="79"/>
        <v>6.318315316315787</v>
      </c>
      <c r="CK58" s="11">
        <f t="shared" si="80"/>
        <v>3.0743708626899044</v>
      </c>
      <c r="CL58" s="11">
        <f t="shared" si="81"/>
        <v>7.9771605883923957</v>
      </c>
      <c r="CN58" s="16">
        <f t="shared" si="49"/>
        <v>7594.9341235845468</v>
      </c>
      <c r="CO58" s="16">
        <f t="shared" si="50"/>
        <v>17212.014753184318</v>
      </c>
      <c r="CP58" s="11"/>
      <c r="CQ58" s="16">
        <f t="shared" si="51"/>
        <v>10274.746913648698</v>
      </c>
      <c r="CR58" s="16">
        <f t="shared" si="52"/>
        <v>26660.18831038212</v>
      </c>
      <c r="CT58" s="106">
        <v>27471.15789473684</v>
      </c>
      <c r="CU58" s="104">
        <v>12615.871323529409</v>
      </c>
      <c r="CV58" s="104">
        <v>2720.4238095238097</v>
      </c>
      <c r="CW58" s="104">
        <v>862.33333333333303</v>
      </c>
      <c r="CX58" s="104">
        <v>483.25237179487198</v>
      </c>
      <c r="CY58" s="104">
        <v>259.15333333333331</v>
      </c>
      <c r="CZ58" s="104" t="s">
        <v>503</v>
      </c>
      <c r="DA58" s="104" t="s">
        <v>503</v>
      </c>
      <c r="DB58" s="104" t="s">
        <v>503</v>
      </c>
      <c r="DC58" s="104" t="s">
        <v>503</v>
      </c>
      <c r="DD58" s="104" t="s">
        <v>503</v>
      </c>
      <c r="DE58" s="104" t="s">
        <v>503</v>
      </c>
      <c r="DF58" s="104" t="s">
        <v>503</v>
      </c>
      <c r="DG58" s="104" t="s">
        <v>503</v>
      </c>
      <c r="DH58" s="104" t="s">
        <v>503</v>
      </c>
      <c r="DI58" s="104" t="s">
        <v>503</v>
      </c>
      <c r="DJ58" s="104" t="s">
        <v>503</v>
      </c>
      <c r="DK58" s="104" t="s">
        <v>503</v>
      </c>
      <c r="DL58" s="104" t="s">
        <v>503</v>
      </c>
      <c r="DM58" s="104" t="s">
        <v>503</v>
      </c>
      <c r="DN58" s="104" t="s">
        <v>503</v>
      </c>
      <c r="DO58" s="104" t="s">
        <v>503</v>
      </c>
      <c r="DP58" s="104" t="s">
        <v>503</v>
      </c>
      <c r="DR58" s="4">
        <f t="shared" si="53"/>
        <v>251.00917801483996</v>
      </c>
      <c r="DS58" s="39">
        <v>93.776801550480016</v>
      </c>
      <c r="DT58" s="39">
        <v>34.788793631020006</v>
      </c>
      <c r="DU58" s="39">
        <v>16.359382485599998</v>
      </c>
      <c r="DV58" s="39">
        <v>6.5893523696999994</v>
      </c>
      <c r="DW58" s="39">
        <v>6.8969393801100001</v>
      </c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P58" s="111">
        <v>45835</v>
      </c>
      <c r="EQ58" s="114">
        <f t="shared" si="82"/>
        <v>0.51232876712328768</v>
      </c>
      <c r="ER58" s="114"/>
      <c r="ES58" s="4" t="e">
        <f t="shared" si="54"/>
        <v>#N/A</v>
      </c>
      <c r="ET58" s="4">
        <f t="shared" si="55"/>
        <v>-1641</v>
      </c>
      <c r="EU58" s="4"/>
      <c r="EV58" s="4">
        <f t="shared" si="2"/>
        <v>1819.57142857143</v>
      </c>
      <c r="EW58" s="4">
        <f t="shared" si="3"/>
        <v>5937.6428571428605</v>
      </c>
      <c r="EX58" s="4">
        <f t="shared" si="4"/>
        <v>9908.3333333333303</v>
      </c>
      <c r="EY58" s="4"/>
      <c r="EZ58" s="4">
        <f t="shared" si="5"/>
        <v>3416.0666666666698</v>
      </c>
      <c r="FA58" s="4">
        <f t="shared" si="6"/>
        <v>14068.733333333299</v>
      </c>
      <c r="FB58" s="4">
        <f t="shared" si="7"/>
        <v>29869.277777777803</v>
      </c>
      <c r="FC58" s="4"/>
      <c r="FD58" s="4">
        <f t="shared" si="91"/>
        <v>3013.7142857142903</v>
      </c>
      <c r="FE58" s="4">
        <f t="shared" si="57"/>
        <v>13616.777777777799</v>
      </c>
      <c r="FF58" s="4">
        <f t="shared" si="58"/>
        <v>32613.545454545503</v>
      </c>
      <c r="FH58" s="16" t="str">
        <f t="shared" si="59"/>
        <v/>
      </c>
      <c r="FI58" s="16">
        <f t="shared" si="8"/>
        <v>4276.0557077625563</v>
      </c>
      <c r="FJ58" s="16"/>
      <c r="FK58" s="16">
        <f t="shared" si="60"/>
        <v>2637.5018656229636</v>
      </c>
      <c r="FL58" s="16">
        <f t="shared" si="61"/>
        <v>10103.434416177413</v>
      </c>
      <c r="FM58" s="16">
        <f t="shared" si="62"/>
        <v>20134.899391172003</v>
      </c>
      <c r="FN58" s="16"/>
      <c r="FO58" s="16">
        <f t="shared" si="63"/>
        <v>3209.9299673842179</v>
      </c>
      <c r="FP58" s="16">
        <f t="shared" si="64"/>
        <v>13837.183500761028</v>
      </c>
      <c r="FQ58" s="16">
        <f t="shared" si="65"/>
        <v>31275.245053272487</v>
      </c>
      <c r="FS58" s="4">
        <f t="shared" si="10"/>
        <v>-31.6</v>
      </c>
      <c r="FT58" s="4">
        <f t="shared" si="11"/>
        <v>440</v>
      </c>
      <c r="FU58" s="4"/>
      <c r="FV58" s="4">
        <f t="shared" si="12"/>
        <v>1927.4210526315801</v>
      </c>
      <c r="FW58" s="4">
        <f t="shared" si="13"/>
        <v>6323.3529411764694</v>
      </c>
      <c r="FX58" s="4">
        <f t="shared" si="14"/>
        <v>10158.583333333299</v>
      </c>
      <c r="FY58" s="4"/>
      <c r="FZ58" s="4">
        <f t="shared" si="15"/>
        <v>3482.5263157894701</v>
      </c>
      <c r="GA58" s="4">
        <f t="shared" si="16"/>
        <v>14122.5</v>
      </c>
      <c r="GB58" s="4">
        <f t="shared" si="17"/>
        <v>29243.16</v>
      </c>
      <c r="GC58" s="4"/>
      <c r="GD58" s="4">
        <f t="shared" si="18"/>
        <v>3208.3636363636397</v>
      </c>
      <c r="GE58" s="4">
        <f t="shared" si="19"/>
        <v>13135.461538461501</v>
      </c>
      <c r="GF58" s="4">
        <f t="shared" si="20"/>
        <v>30724.8125</v>
      </c>
      <c r="GH58" s="16">
        <f t="shared" si="66"/>
        <v>210.01424657534247</v>
      </c>
      <c r="GI58" s="16">
        <f t="shared" si="21"/>
        <v>5419.1098173515802</v>
      </c>
      <c r="GJ58" s="16"/>
      <c r="GK58" s="16">
        <f t="shared" si="67"/>
        <v>2724.1462148521978</v>
      </c>
      <c r="GL58" s="16">
        <f t="shared" si="68"/>
        <v>10319.080338436745</v>
      </c>
      <c r="GM58" s="16">
        <f t="shared" si="69"/>
        <v>19936.160968036515</v>
      </c>
      <c r="GN58" s="16"/>
      <c r="GO58" s="16">
        <f t="shared" si="22"/>
        <v>3342.0648882480173</v>
      </c>
      <c r="GP58" s="16">
        <f t="shared" si="23"/>
        <v>13616.811801896714</v>
      </c>
      <c r="GQ58" s="16">
        <f t="shared" si="70"/>
        <v>30002.253198630136</v>
      </c>
    </row>
    <row r="59" spans="2:199" ht="14.45" customHeight="1" x14ac:dyDescent="0.25">
      <c r="B59" s="28" t="s">
        <v>51</v>
      </c>
      <c r="C59" s="28" t="s">
        <v>593</v>
      </c>
      <c r="D59" s="23" t="str">
        <f>IFERROR(IF(MATCH($B59,Compounders!$A:$A,0),"yes"),"")</f>
        <v/>
      </c>
      <c r="F59" s="66"/>
      <c r="G59" s="66"/>
      <c r="H59" s="66"/>
      <c r="I59" s="66"/>
      <c r="J59" s="121" t="str">
        <f t="shared" si="24"/>
        <v>yes</v>
      </c>
      <c r="K59" s="70">
        <f t="shared" si="71"/>
        <v>6</v>
      </c>
      <c r="L59" s="70">
        <f t="shared" si="72"/>
        <v>14</v>
      </c>
      <c r="M59" s="70">
        <f t="shared" si="73"/>
        <v>0</v>
      </c>
      <c r="N59" s="70">
        <f t="shared" si="74"/>
        <v>0</v>
      </c>
      <c r="O59" s="66"/>
      <c r="P59" s="83"/>
      <c r="Q59" s="70">
        <f t="shared" si="25"/>
        <v>5</v>
      </c>
      <c r="R59" s="70">
        <f t="shared" si="26"/>
        <v>2</v>
      </c>
      <c r="S59" s="70">
        <f t="shared" si="27"/>
        <v>3</v>
      </c>
      <c r="T59" s="70">
        <f t="shared" si="28"/>
        <v>1</v>
      </c>
      <c r="U59" s="70">
        <f t="shared" si="29"/>
        <v>2</v>
      </c>
      <c r="V59" s="70">
        <f t="shared" si="30"/>
        <v>0</v>
      </c>
      <c r="W59" s="70">
        <f t="shared" si="31"/>
        <v>1</v>
      </c>
      <c r="X59" s="70">
        <f t="shared" si="32"/>
        <v>0</v>
      </c>
      <c r="Y59" s="70">
        <f t="shared" si="33"/>
        <v>0</v>
      </c>
      <c r="AA59" s="39">
        <v>208.78946809370998</v>
      </c>
      <c r="AB59" s="39">
        <v>198.39026881069</v>
      </c>
      <c r="AC59" s="40">
        <v>214.73213863449999</v>
      </c>
      <c r="AE59" s="4">
        <f t="shared" si="34"/>
        <v>5.9426705407900045</v>
      </c>
      <c r="AF59" s="4">
        <f t="shared" si="35"/>
        <v>16.341869823809986</v>
      </c>
      <c r="AH59" s="11">
        <f t="shared" si="36"/>
        <v>2.8462501461629097E-2</v>
      </c>
      <c r="AI59" s="11">
        <f t="shared" si="37"/>
        <v>8.2372335708682742E-2</v>
      </c>
      <c r="AK59" s="3">
        <v>11532</v>
      </c>
      <c r="AL59" s="7">
        <v>14300</v>
      </c>
      <c r="AM59" s="7"/>
      <c r="AN59" s="3">
        <v>17276.214285714297</v>
      </c>
      <c r="AO59" s="3">
        <v>17646.733333333301</v>
      </c>
      <c r="AP59" s="7">
        <v>18833.6875</v>
      </c>
      <c r="AQ59" s="113"/>
      <c r="AR59" s="3">
        <v>19209.769230769198</v>
      </c>
      <c r="AS59" s="3">
        <v>19496.066666666698</v>
      </c>
      <c r="AT59" s="7">
        <v>20342.0625</v>
      </c>
      <c r="AU59" s="7"/>
      <c r="AV59" s="3">
        <v>18536</v>
      </c>
      <c r="AW59" s="3">
        <v>20421.75</v>
      </c>
      <c r="AX59" s="7">
        <v>21917</v>
      </c>
      <c r="AY59" s="113"/>
      <c r="AZ59" s="3">
        <v>11762.68</v>
      </c>
      <c r="BA59" s="7">
        <v>16100.000000000002</v>
      </c>
      <c r="BB59" s="7"/>
      <c r="BC59" s="3">
        <v>17307.111111111099</v>
      </c>
      <c r="BD59" s="3">
        <v>17765.473684210498</v>
      </c>
      <c r="BE59" s="7">
        <v>18742.9047619048</v>
      </c>
      <c r="BF59" s="113"/>
      <c r="BG59" s="3">
        <v>19107.1875</v>
      </c>
      <c r="BH59" s="3">
        <v>19570.526315789502</v>
      </c>
      <c r="BI59" s="7">
        <v>20252.523809523798</v>
      </c>
      <c r="BJ59" s="113"/>
      <c r="BK59" s="3">
        <v>17846.5</v>
      </c>
      <c r="BL59" s="3">
        <v>21020.25</v>
      </c>
      <c r="BM59" s="7">
        <v>21884.636363636397</v>
      </c>
      <c r="BO59" s="2">
        <f t="shared" si="83"/>
        <v>11762.68</v>
      </c>
      <c r="BP59" s="2">
        <f t="shared" si="84"/>
        <v>16100.000000000002</v>
      </c>
      <c r="BQ59" s="2"/>
      <c r="BR59" s="2">
        <f t="shared" si="85"/>
        <v>17307.111111111099</v>
      </c>
      <c r="BS59" s="2">
        <f t="shared" si="86"/>
        <v>17765.473684210498</v>
      </c>
      <c r="BT59" s="2">
        <f t="shared" si="87"/>
        <v>18742.9047619048</v>
      </c>
      <c r="BU59" s="2"/>
      <c r="BV59" s="2">
        <f t="shared" si="88"/>
        <v>19107.1875</v>
      </c>
      <c r="BW59" s="2">
        <f t="shared" si="89"/>
        <v>19570.526315789502</v>
      </c>
      <c r="BX59" s="2">
        <f t="shared" si="90"/>
        <v>20252.523809523798</v>
      </c>
      <c r="BZ59" s="16">
        <f t="shared" si="75"/>
        <v>4337.3200000000015</v>
      </c>
      <c r="CA59" s="16">
        <f t="shared" si="76"/>
        <v>2642.9047619047979</v>
      </c>
      <c r="CB59" s="16">
        <f t="shared" si="77"/>
        <v>1509.6190476189986</v>
      </c>
      <c r="CD59" s="5">
        <f t="shared" si="46"/>
        <v>0.36873569628690062</v>
      </c>
      <c r="CE59" s="5">
        <f t="shared" si="1"/>
        <v>0.16415557527358993</v>
      </c>
      <c r="CF59" s="5">
        <f t="shared" si="47"/>
        <v>8.0543494554127015E-2</v>
      </c>
      <c r="CH59" s="11">
        <f t="shared" si="78"/>
        <v>2.648406023146932E-2</v>
      </c>
      <c r="CI59" s="11">
        <f t="shared" si="79"/>
        <v>8.2959752299268885E-2</v>
      </c>
      <c r="CK59" s="11">
        <f t="shared" si="80"/>
        <v>2.4249451458489224E-2</v>
      </c>
      <c r="CL59" s="11">
        <f t="shared" si="81"/>
        <v>5.9942694837939792E-2</v>
      </c>
      <c r="CN59" s="16">
        <f t="shared" si="49"/>
        <v>458.36257309939901</v>
      </c>
      <c r="CO59" s="16">
        <f t="shared" si="50"/>
        <v>1435.7936507937011</v>
      </c>
      <c r="CP59" s="11"/>
      <c r="CQ59" s="16">
        <f t="shared" si="51"/>
        <v>463.33881578950241</v>
      </c>
      <c r="CR59" s="16">
        <f t="shared" si="52"/>
        <v>1145.3363095237983</v>
      </c>
      <c r="CT59" s="106">
        <v>18809.133333333339</v>
      </c>
      <c r="CU59" s="104">
        <v>17765.473684210498</v>
      </c>
      <c r="CV59" s="104">
        <v>16468.357142857141</v>
      </c>
      <c r="CW59" s="104">
        <v>15272.33333333333</v>
      </c>
      <c r="CX59" s="104">
        <v>14104.075000000001</v>
      </c>
      <c r="CY59" s="104">
        <v>13882.470588235301</v>
      </c>
      <c r="CZ59" s="104">
        <v>12873.993589743581</v>
      </c>
      <c r="DA59" s="104">
        <v>11947.113095238101</v>
      </c>
      <c r="DB59" s="104">
        <v>11532.6</v>
      </c>
      <c r="DC59" s="104">
        <v>10834.7</v>
      </c>
      <c r="DD59" s="104">
        <v>9871.7636363636393</v>
      </c>
      <c r="DE59" s="104">
        <v>10580.842245989299</v>
      </c>
      <c r="DF59" s="104">
        <v>11031.45</v>
      </c>
      <c r="DG59" s="104">
        <v>11631.0952380952</v>
      </c>
      <c r="DH59" s="104">
        <v>12677.301960784322</v>
      </c>
      <c r="DI59" s="104">
        <v>13228.72955465588</v>
      </c>
      <c r="DJ59" s="104">
        <v>13043.987499999999</v>
      </c>
      <c r="DK59" s="104">
        <v>13195.260869565202</v>
      </c>
      <c r="DL59" s="104">
        <v>15086.02941176471</v>
      </c>
      <c r="DM59" s="104">
        <v>14814.341666666669</v>
      </c>
      <c r="DN59" s="104">
        <v>15034.132142857152</v>
      </c>
      <c r="DO59" s="104">
        <v>14085.4761904762</v>
      </c>
      <c r="DP59" s="104">
        <v>12071.30952380953</v>
      </c>
      <c r="DR59" s="4">
        <f t="shared" si="53"/>
        <v>214.73213863449999</v>
      </c>
      <c r="DS59" s="39">
        <v>198.39026881069</v>
      </c>
      <c r="DT59" s="39">
        <v>208.78946809370998</v>
      </c>
      <c r="DU59" s="39">
        <v>186.851136647</v>
      </c>
      <c r="DV59" s="39">
        <v>158.98149084160005</v>
      </c>
      <c r="DW59" s="39">
        <v>133.61454131059</v>
      </c>
      <c r="DX59" s="39">
        <v>133.12612948316999</v>
      </c>
      <c r="DY59" s="39">
        <v>119.427981085</v>
      </c>
      <c r="DZ59" s="39">
        <v>121.04611784098002</v>
      </c>
      <c r="EA59" s="39">
        <v>120.87483535692</v>
      </c>
      <c r="EB59" s="39">
        <v>98.450086633520002</v>
      </c>
      <c r="EC59" s="39">
        <v>79.204143166920005</v>
      </c>
      <c r="ED59" s="39">
        <v>89.628454575480006</v>
      </c>
      <c r="EE59" s="39">
        <v>91.269725281560014</v>
      </c>
      <c r="EF59" s="39">
        <v>87.603855038719999</v>
      </c>
      <c r="EG59" s="39">
        <v>80.702689990410008</v>
      </c>
      <c r="EH59" s="39">
        <v>89.308925726580014</v>
      </c>
      <c r="EI59" s="39">
        <v>105.33011848859999</v>
      </c>
      <c r="EJ59" s="39">
        <v>119.82989856321001</v>
      </c>
      <c r="EK59" s="39">
        <v>142.23978414294001</v>
      </c>
      <c r="EL59" s="39">
        <v>146.24361196925003</v>
      </c>
      <c r="EM59" s="39">
        <v>151.80742499999999</v>
      </c>
      <c r="EN59" s="39">
        <v>128.37363374548002</v>
      </c>
      <c r="EP59" s="111">
        <v>46022</v>
      </c>
      <c r="EQ59" s="114">
        <f t="shared" si="82"/>
        <v>0</v>
      </c>
      <c r="ER59" s="114"/>
      <c r="ES59" s="4">
        <f t="shared" si="54"/>
        <v>11532</v>
      </c>
      <c r="ET59" s="4">
        <f t="shared" si="55"/>
        <v>14300</v>
      </c>
      <c r="EU59" s="4"/>
      <c r="EV59" s="4">
        <f t="shared" si="2"/>
        <v>17276.214285714297</v>
      </c>
      <c r="EW59" s="4">
        <f t="shared" si="3"/>
        <v>17646.733333333301</v>
      </c>
      <c r="EX59" s="4">
        <f t="shared" si="4"/>
        <v>18833.6875</v>
      </c>
      <c r="EY59" s="4"/>
      <c r="EZ59" s="4">
        <f t="shared" si="5"/>
        <v>19209.769230769198</v>
      </c>
      <c r="FA59" s="4">
        <f t="shared" si="6"/>
        <v>19496.066666666698</v>
      </c>
      <c r="FB59" s="4">
        <f t="shared" si="7"/>
        <v>20342.0625</v>
      </c>
      <c r="FC59" s="4"/>
      <c r="FD59" s="4">
        <f t="shared" si="91"/>
        <v>18536</v>
      </c>
      <c r="FE59" s="4">
        <f t="shared" si="57"/>
        <v>20421.75</v>
      </c>
      <c r="FF59" s="4">
        <f t="shared" si="58"/>
        <v>21917</v>
      </c>
      <c r="FH59" s="16">
        <f t="shared" si="59"/>
        <v>11532</v>
      </c>
      <c r="FI59" s="16">
        <f t="shared" si="8"/>
        <v>14300</v>
      </c>
      <c r="FJ59" s="16"/>
      <c r="FK59" s="16">
        <f t="shared" si="60"/>
        <v>17276.214285714297</v>
      </c>
      <c r="FL59" s="16">
        <f t="shared" si="61"/>
        <v>17646.733333333301</v>
      </c>
      <c r="FM59" s="16">
        <f t="shared" si="62"/>
        <v>18833.6875</v>
      </c>
      <c r="FN59" s="16"/>
      <c r="FO59" s="16">
        <f t="shared" si="63"/>
        <v>19209.769230769198</v>
      </c>
      <c r="FP59" s="16">
        <f t="shared" si="64"/>
        <v>19496.066666666698</v>
      </c>
      <c r="FQ59" s="16">
        <f t="shared" si="65"/>
        <v>20342.0625</v>
      </c>
      <c r="FS59" s="4">
        <f t="shared" si="10"/>
        <v>11762.68</v>
      </c>
      <c r="FT59" s="4">
        <f t="shared" si="11"/>
        <v>16100.000000000002</v>
      </c>
      <c r="FU59" s="4"/>
      <c r="FV59" s="4">
        <f t="shared" si="12"/>
        <v>17307.111111111099</v>
      </c>
      <c r="FW59" s="4">
        <f t="shared" si="13"/>
        <v>17765.473684210498</v>
      </c>
      <c r="FX59" s="4">
        <f t="shared" si="14"/>
        <v>18742.9047619048</v>
      </c>
      <c r="FY59" s="4"/>
      <c r="FZ59" s="4">
        <f t="shared" si="15"/>
        <v>19107.1875</v>
      </c>
      <c r="GA59" s="4">
        <f t="shared" si="16"/>
        <v>19570.526315789502</v>
      </c>
      <c r="GB59" s="4">
        <f t="shared" si="17"/>
        <v>20252.523809523798</v>
      </c>
      <c r="GC59" s="4"/>
      <c r="GD59" s="4">
        <f t="shared" si="18"/>
        <v>17846.5</v>
      </c>
      <c r="GE59" s="4">
        <f t="shared" si="19"/>
        <v>21020.25</v>
      </c>
      <c r="GF59" s="4">
        <f t="shared" si="20"/>
        <v>21884.636363636397</v>
      </c>
      <c r="GH59" s="16">
        <f t="shared" si="66"/>
        <v>11762.68</v>
      </c>
      <c r="GI59" s="16">
        <f t="shared" si="21"/>
        <v>16100.000000000002</v>
      </c>
      <c r="GJ59" s="16"/>
      <c r="GK59" s="16">
        <f t="shared" si="67"/>
        <v>17307.111111111099</v>
      </c>
      <c r="GL59" s="16">
        <f t="shared" si="68"/>
        <v>17765.473684210498</v>
      </c>
      <c r="GM59" s="16">
        <f t="shared" si="69"/>
        <v>18742.9047619048</v>
      </c>
      <c r="GN59" s="16"/>
      <c r="GO59" s="16">
        <f t="shared" si="22"/>
        <v>19107.1875</v>
      </c>
      <c r="GP59" s="16">
        <f t="shared" si="23"/>
        <v>19570.526315789502</v>
      </c>
      <c r="GQ59" s="16">
        <f t="shared" si="70"/>
        <v>20252.523809523798</v>
      </c>
    </row>
    <row r="60" spans="2:199" ht="14.45" customHeight="1" x14ac:dyDescent="0.25">
      <c r="B60" s="28" t="s">
        <v>85</v>
      </c>
      <c r="C60" s="28" t="s">
        <v>594</v>
      </c>
      <c r="D60" s="23" t="str">
        <f>IFERROR(IF(MATCH($B60,Compounders!$A:$A,0),"yes"),"")</f>
        <v>yes</v>
      </c>
      <c r="F60" s="66"/>
      <c r="G60" s="66" t="s">
        <v>544</v>
      </c>
      <c r="H60" s="66"/>
      <c r="I60" s="66"/>
      <c r="J60" s="121" t="str">
        <f t="shared" si="24"/>
        <v/>
      </c>
      <c r="K60" s="70">
        <f t="shared" si="71"/>
        <v>6</v>
      </c>
      <c r="L60" s="70">
        <f t="shared" si="72"/>
        <v>15</v>
      </c>
      <c r="M60" s="70">
        <f t="shared" si="73"/>
        <v>0</v>
      </c>
      <c r="N60" s="70">
        <f t="shared" si="74"/>
        <v>0</v>
      </c>
      <c r="O60" s="66"/>
      <c r="P60" s="83" t="s">
        <v>554</v>
      </c>
      <c r="Q60" s="70">
        <f t="shared" si="25"/>
        <v>5</v>
      </c>
      <c r="R60" s="70">
        <f t="shared" si="26"/>
        <v>2</v>
      </c>
      <c r="S60" s="70">
        <f t="shared" si="27"/>
        <v>3</v>
      </c>
      <c r="T60" s="70">
        <f t="shared" si="28"/>
        <v>2</v>
      </c>
      <c r="U60" s="70">
        <f t="shared" si="29"/>
        <v>2</v>
      </c>
      <c r="V60" s="70">
        <f t="shared" si="30"/>
        <v>0</v>
      </c>
      <c r="W60" s="70">
        <f t="shared" si="31"/>
        <v>1</v>
      </c>
      <c r="X60" s="70">
        <f t="shared" si="32"/>
        <v>0</v>
      </c>
      <c r="Y60" s="70">
        <f t="shared" si="33"/>
        <v>0</v>
      </c>
      <c r="AA60" s="39">
        <v>132.79419110640001</v>
      </c>
      <c r="AB60" s="39">
        <v>155.31727050797997</v>
      </c>
      <c r="AC60" s="40">
        <v>201.58097150400002</v>
      </c>
      <c r="AE60" s="4">
        <f t="shared" si="34"/>
        <v>68.786780397600012</v>
      </c>
      <c r="AF60" s="4">
        <f t="shared" si="35"/>
        <v>46.263700996020049</v>
      </c>
      <c r="AH60" s="11">
        <f t="shared" si="36"/>
        <v>0.51799540194107818</v>
      </c>
      <c r="AI60" s="11">
        <f t="shared" si="37"/>
        <v>0.29786578688068754</v>
      </c>
      <c r="AK60" s="3">
        <v>1635.2729999999999</v>
      </c>
      <c r="AL60" s="7">
        <v>2267.3420000000001</v>
      </c>
      <c r="AM60" s="7"/>
      <c r="AN60" s="3">
        <v>3525.7</v>
      </c>
      <c r="AO60" s="3">
        <v>4177.9545454545496</v>
      </c>
      <c r="AP60" s="7">
        <v>4627.3636363636397</v>
      </c>
      <c r="AQ60" s="113"/>
      <c r="AR60" s="3">
        <v>4092.5294117647099</v>
      </c>
      <c r="AS60" s="3">
        <v>4898.3809523809496</v>
      </c>
      <c r="AT60" s="7">
        <v>5781.1428571428605</v>
      </c>
      <c r="AU60" s="7"/>
      <c r="AV60" s="3">
        <v>4848.5714285714303</v>
      </c>
      <c r="AW60" s="3">
        <v>5150.625</v>
      </c>
      <c r="AX60" s="7">
        <v>6608.1428571428605</v>
      </c>
      <c r="AY60" s="113"/>
      <c r="AZ60" s="3">
        <v>3181.047</v>
      </c>
      <c r="BA60" s="7">
        <v>3869.9969999999998</v>
      </c>
      <c r="BB60" s="7"/>
      <c r="BC60" s="3">
        <v>4866.375</v>
      </c>
      <c r="BD60" s="3">
        <v>5578.1481481481505</v>
      </c>
      <c r="BE60" s="7">
        <v>6097.0384615384601</v>
      </c>
      <c r="BF60" s="113"/>
      <c r="BG60" s="3">
        <v>5488.0476190476202</v>
      </c>
      <c r="BH60" s="3">
        <v>6265.6666666666697</v>
      </c>
      <c r="BI60" s="7">
        <v>7097.7142857142899</v>
      </c>
      <c r="BJ60" s="113"/>
      <c r="BK60" s="3">
        <v>6253.4</v>
      </c>
      <c r="BL60" s="3">
        <v>6968</v>
      </c>
      <c r="BM60" s="7">
        <v>7748.5</v>
      </c>
      <c r="BO60" s="2">
        <f t="shared" si="83"/>
        <v>3294.299054794521</v>
      </c>
      <c r="BP60" s="2">
        <f t="shared" si="84"/>
        <v>4236.0860073761851</v>
      </c>
      <c r="BQ60" s="2"/>
      <c r="BR60" s="2">
        <f t="shared" si="85"/>
        <v>4968.5677592954999</v>
      </c>
      <c r="BS60" s="2">
        <f t="shared" si="86"/>
        <v>5691.1648909183177</v>
      </c>
      <c r="BT60" s="2">
        <f t="shared" si="87"/>
        <v>6261.5331175673637</v>
      </c>
      <c r="BU60" s="2"/>
      <c r="BV60" s="2">
        <f t="shared" si="88"/>
        <v>5613.8589693411623</v>
      </c>
      <c r="BW60" s="2">
        <f t="shared" si="89"/>
        <v>6381.11872146119</v>
      </c>
      <c r="BX60" s="2">
        <f t="shared" si="90"/>
        <v>7204.6927592955017</v>
      </c>
      <c r="BZ60" s="16">
        <f t="shared" si="75"/>
        <v>941.78695258166408</v>
      </c>
      <c r="CA60" s="16">
        <f t="shared" si="76"/>
        <v>2025.4471101911786</v>
      </c>
      <c r="CB60" s="16">
        <f t="shared" si="77"/>
        <v>943.15964172813801</v>
      </c>
      <c r="CD60" s="5">
        <f t="shared" si="46"/>
        <v>0.2858838669218533</v>
      </c>
      <c r="CE60" s="5">
        <f t="shared" si="1"/>
        <v>0.47814116773463078</v>
      </c>
      <c r="CF60" s="5">
        <f t="shared" si="47"/>
        <v>0.15062758976423973</v>
      </c>
      <c r="CH60" s="11">
        <f t="shared" si="78"/>
        <v>0.14543368765997777</v>
      </c>
      <c r="CI60" s="11">
        <f t="shared" si="79"/>
        <v>0.26022898769024638</v>
      </c>
      <c r="CK60" s="11">
        <f t="shared" si="80"/>
        <v>0.13667243090897818</v>
      </c>
      <c r="CL60" s="11">
        <f t="shared" si="81"/>
        <v>0.28337615865348997</v>
      </c>
      <c r="CN60" s="16">
        <f t="shared" si="49"/>
        <v>722.59713162281787</v>
      </c>
      <c r="CO60" s="16">
        <f t="shared" si="50"/>
        <v>1292.9653582718638</v>
      </c>
      <c r="CP60" s="11"/>
      <c r="CQ60" s="16">
        <f t="shared" si="51"/>
        <v>767.25975212002777</v>
      </c>
      <c r="CR60" s="16">
        <f t="shared" si="52"/>
        <v>1590.8337899543394</v>
      </c>
      <c r="CT60" s="106">
        <v>6752.0508893280603</v>
      </c>
      <c r="CU60" s="104">
        <v>5872.2364953886699</v>
      </c>
      <c r="CV60" s="104">
        <v>4866.375</v>
      </c>
      <c r="CW60" s="104">
        <v>4529.0306060606099</v>
      </c>
      <c r="CX60" s="104">
        <v>4004.8192857142885</v>
      </c>
      <c r="CY60" s="104">
        <v>3711.5530769230759</v>
      </c>
      <c r="CZ60" s="104">
        <v>3564.4615384615404</v>
      </c>
      <c r="DA60" s="104">
        <v>3490.1428571428569</v>
      </c>
      <c r="DB60" s="104">
        <v>3352.014492753623</v>
      </c>
      <c r="DC60" s="104">
        <v>2787.9945887445879</v>
      </c>
      <c r="DD60" s="104">
        <v>3487.4583333333303</v>
      </c>
      <c r="DE60" s="104">
        <v>3902.1027667984208</v>
      </c>
      <c r="DF60" s="104">
        <v>4810.0557359307295</v>
      </c>
      <c r="DG60" s="104">
        <v>5282.02956521739</v>
      </c>
      <c r="DH60" s="104">
        <v>4966.3333333333303</v>
      </c>
      <c r="DI60" s="104">
        <v>5034.2835497835504</v>
      </c>
      <c r="DJ60" s="104">
        <v>5116.5777338603493</v>
      </c>
      <c r="DK60" s="104">
        <v>4495.1065217391206</v>
      </c>
      <c r="DL60" s="104">
        <v>3965</v>
      </c>
      <c r="DM60" s="104">
        <v>3524.1862745098038</v>
      </c>
      <c r="DN60" s="104">
        <v>2466.5588235294117</v>
      </c>
      <c r="DO60" s="104">
        <v>2294.1546365914778</v>
      </c>
      <c r="DP60" s="104">
        <v>2106.5</v>
      </c>
      <c r="DR60" s="4">
        <f t="shared" si="53"/>
        <v>201.58097150400002</v>
      </c>
      <c r="DS60" s="39">
        <v>155.31727050797997</v>
      </c>
      <c r="DT60" s="39">
        <v>132.79419110640001</v>
      </c>
      <c r="DU60" s="39">
        <v>120.87345062519999</v>
      </c>
      <c r="DV60" s="39">
        <v>118.11699561192002</v>
      </c>
      <c r="DW60" s="39">
        <v>100.02357732660998</v>
      </c>
      <c r="DX60" s="39">
        <v>105.44322960084</v>
      </c>
      <c r="DY60" s="39">
        <v>114.27789853735</v>
      </c>
      <c r="DZ60" s="39">
        <v>113.26645977881999</v>
      </c>
      <c r="EA60" s="39">
        <v>98.085672988499994</v>
      </c>
      <c r="EB60" s="39">
        <v>98.537718783680006</v>
      </c>
      <c r="EC60" s="39">
        <v>87.249790556040011</v>
      </c>
      <c r="ED60" s="39">
        <v>97.681299802240005</v>
      </c>
      <c r="EE60" s="39">
        <v>99.764229852780005</v>
      </c>
      <c r="EF60" s="39">
        <v>83.539813202229993</v>
      </c>
      <c r="EG60" s="39">
        <v>71.668348929540002</v>
      </c>
      <c r="EH60" s="39">
        <v>75.938462630519993</v>
      </c>
      <c r="EI60" s="39">
        <v>86.441193173399995</v>
      </c>
      <c r="EJ60" s="39">
        <v>92.33737221744002</v>
      </c>
      <c r="EK60" s="39">
        <v>90.005607175959994</v>
      </c>
      <c r="EL60" s="39">
        <v>63.497242202879988</v>
      </c>
      <c r="EM60" s="39">
        <v>57.208041509360001</v>
      </c>
      <c r="EN60" s="39">
        <v>54.584004129269999</v>
      </c>
      <c r="EP60" s="111">
        <v>45962</v>
      </c>
      <c r="EQ60" s="114">
        <f t="shared" si="82"/>
        <v>0.16438356164383561</v>
      </c>
      <c r="ER60" s="114"/>
      <c r="ES60" s="4">
        <f t="shared" si="54"/>
        <v>1635.2729999999999</v>
      </c>
      <c r="ET60" s="4">
        <f t="shared" si="55"/>
        <v>2267.3420000000001</v>
      </c>
      <c r="EU60" s="4"/>
      <c r="EV60" s="4">
        <f t="shared" si="2"/>
        <v>3525.7</v>
      </c>
      <c r="EW60" s="4">
        <f t="shared" si="3"/>
        <v>4177.9545454545496</v>
      </c>
      <c r="EX60" s="4">
        <f t="shared" si="4"/>
        <v>4627.3636363636397</v>
      </c>
      <c r="EY60" s="4"/>
      <c r="EZ60" s="4">
        <f t="shared" si="5"/>
        <v>4092.5294117647099</v>
      </c>
      <c r="FA60" s="4">
        <f t="shared" si="6"/>
        <v>4898.3809523809496</v>
      </c>
      <c r="FB60" s="4">
        <f t="shared" si="7"/>
        <v>5781.1428571428605</v>
      </c>
      <c r="FC60" s="4"/>
      <c r="FD60" s="4">
        <f t="shared" si="91"/>
        <v>4848.5714285714303</v>
      </c>
      <c r="FE60" s="4">
        <f t="shared" si="57"/>
        <v>5150.625</v>
      </c>
      <c r="FF60" s="4">
        <f t="shared" si="58"/>
        <v>6608.1428571428605</v>
      </c>
      <c r="FH60" s="16">
        <f t="shared" si="59"/>
        <v>1739.1747534246574</v>
      </c>
      <c r="FI60" s="16">
        <f t="shared" si="8"/>
        <v>2655.2907621419681</v>
      </c>
      <c r="FJ60" s="16"/>
      <c r="FK60" s="16">
        <f t="shared" si="60"/>
        <v>3618.8774375503631</v>
      </c>
      <c r="FL60" s="16">
        <f t="shared" si="61"/>
        <v>4296.3808041273824</v>
      </c>
      <c r="FM60" s="16">
        <f t="shared" si="62"/>
        <v>4817.0259740259771</v>
      </c>
      <c r="FN60" s="16"/>
      <c r="FO60" s="16">
        <f t="shared" si="63"/>
        <v>4216.8102912397871</v>
      </c>
      <c r="FP60" s="16">
        <f t="shared" si="64"/>
        <v>4939.8457273320264</v>
      </c>
      <c r="FQ60" s="16">
        <f t="shared" si="65"/>
        <v>5917.0880626223125</v>
      </c>
      <c r="FS60" s="4">
        <f t="shared" si="10"/>
        <v>3181.047</v>
      </c>
      <c r="FT60" s="4">
        <f t="shared" si="11"/>
        <v>3869.9969999999998</v>
      </c>
      <c r="FU60" s="4"/>
      <c r="FV60" s="4">
        <f t="shared" si="12"/>
        <v>4866.375</v>
      </c>
      <c r="FW60" s="4">
        <f t="shared" si="13"/>
        <v>5578.1481481481505</v>
      </c>
      <c r="FX60" s="4">
        <f t="shared" si="14"/>
        <v>6097.0384615384601</v>
      </c>
      <c r="FY60" s="4"/>
      <c r="FZ60" s="4">
        <f t="shared" si="15"/>
        <v>5488.0476190476202</v>
      </c>
      <c r="GA60" s="4">
        <f t="shared" si="16"/>
        <v>6265.6666666666697</v>
      </c>
      <c r="GB60" s="4">
        <f t="shared" si="17"/>
        <v>7097.7142857142899</v>
      </c>
      <c r="GC60" s="4"/>
      <c r="GD60" s="4">
        <f t="shared" si="18"/>
        <v>6253.4</v>
      </c>
      <c r="GE60" s="4">
        <f t="shared" si="19"/>
        <v>6968</v>
      </c>
      <c r="GF60" s="4">
        <f t="shared" si="20"/>
        <v>7748.5</v>
      </c>
      <c r="GH60" s="16">
        <f t="shared" si="66"/>
        <v>3294.299054794521</v>
      </c>
      <c r="GI60" s="16">
        <f t="shared" si="21"/>
        <v>4236.0860073761851</v>
      </c>
      <c r="GJ60" s="16"/>
      <c r="GK60" s="16">
        <f t="shared" si="67"/>
        <v>4968.5677592954999</v>
      </c>
      <c r="GL60" s="16">
        <f t="shared" si="68"/>
        <v>5691.1648909183177</v>
      </c>
      <c r="GM60" s="16">
        <f t="shared" si="69"/>
        <v>6261.5331175673637</v>
      </c>
      <c r="GN60" s="16"/>
      <c r="GO60" s="16">
        <f t="shared" si="22"/>
        <v>5613.8589693411623</v>
      </c>
      <c r="GP60" s="16">
        <f t="shared" si="23"/>
        <v>6381.11872146119</v>
      </c>
      <c r="GQ60" s="16">
        <f t="shared" si="70"/>
        <v>7204.6927592955017</v>
      </c>
    </row>
    <row r="61" spans="2:199" ht="14.45" customHeight="1" x14ac:dyDescent="0.25">
      <c r="B61" s="28" t="s">
        <v>69</v>
      </c>
      <c r="C61" s="28" t="s">
        <v>595</v>
      </c>
      <c r="D61" s="23" t="str">
        <f>IFERROR(IF(MATCH($B61,Compounders!$A:$A,0),"yes"),"")</f>
        <v/>
      </c>
      <c r="F61" s="66"/>
      <c r="G61" s="66"/>
      <c r="H61" s="66"/>
      <c r="I61" s="66"/>
      <c r="J61" s="121" t="str">
        <f t="shared" si="24"/>
        <v>yes</v>
      </c>
      <c r="K61" s="70">
        <f t="shared" si="71"/>
        <v>6</v>
      </c>
      <c r="L61" s="70">
        <f t="shared" si="72"/>
        <v>15</v>
      </c>
      <c r="M61" s="70">
        <f t="shared" si="73"/>
        <v>0</v>
      </c>
      <c r="N61" s="70">
        <f t="shared" si="74"/>
        <v>0</v>
      </c>
      <c r="O61" s="66"/>
      <c r="P61" s="83"/>
      <c r="Q61" s="70">
        <f t="shared" si="25"/>
        <v>5</v>
      </c>
      <c r="R61" s="70">
        <f t="shared" si="26"/>
        <v>2</v>
      </c>
      <c r="S61" s="70">
        <f t="shared" si="27"/>
        <v>3</v>
      </c>
      <c r="T61" s="70">
        <f t="shared" si="28"/>
        <v>2</v>
      </c>
      <c r="U61" s="70">
        <f t="shared" si="29"/>
        <v>2</v>
      </c>
      <c r="V61" s="70">
        <f t="shared" si="30"/>
        <v>0</v>
      </c>
      <c r="W61" s="70">
        <f t="shared" si="31"/>
        <v>1</v>
      </c>
      <c r="X61" s="70">
        <f t="shared" si="32"/>
        <v>0</v>
      </c>
      <c r="Y61" s="70">
        <f t="shared" si="33"/>
        <v>0</v>
      </c>
      <c r="AA61" s="39">
        <v>171.73501016697</v>
      </c>
      <c r="AB61" s="39">
        <v>211.72774523360002</v>
      </c>
      <c r="AC61" s="40">
        <v>199.6334714871</v>
      </c>
      <c r="AE61" s="4">
        <f t="shared" si="34"/>
        <v>27.898461320129996</v>
      </c>
      <c r="AF61" s="4">
        <f t="shared" si="35"/>
        <v>-12.094273746500022</v>
      </c>
      <c r="AH61" s="11">
        <f t="shared" si="36"/>
        <v>0.16245063422423667</v>
      </c>
      <c r="AI61" s="11">
        <f t="shared" si="37"/>
        <v>-5.7121818083673226E-2</v>
      </c>
      <c r="AK61" s="3">
        <v>17506</v>
      </c>
      <c r="AL61" s="7">
        <v>17174</v>
      </c>
      <c r="AM61" s="7"/>
      <c r="AN61" s="3">
        <v>20041.352941176498</v>
      </c>
      <c r="AO61" s="3">
        <v>20156.3125</v>
      </c>
      <c r="AP61" s="7">
        <v>20240</v>
      </c>
      <c r="AQ61" s="113"/>
      <c r="AR61" s="3">
        <v>20807.230769230802</v>
      </c>
      <c r="AS61" s="3">
        <v>20857.066666666698</v>
      </c>
      <c r="AT61" s="7">
        <v>21313.5</v>
      </c>
      <c r="AU61" s="7"/>
      <c r="AV61" s="3">
        <v>21645.222222222197</v>
      </c>
      <c r="AW61" s="3">
        <v>21718.363636363603</v>
      </c>
      <c r="AX61" s="7">
        <v>21964.125</v>
      </c>
      <c r="AY61" s="113"/>
      <c r="AZ61" s="3">
        <v>19383.57</v>
      </c>
      <c r="BA61" s="7">
        <v>17608</v>
      </c>
      <c r="BB61" s="7"/>
      <c r="BC61" s="3">
        <v>20179.05</v>
      </c>
      <c r="BD61" s="3">
        <v>20532.411764705899</v>
      </c>
      <c r="BE61" s="7">
        <v>20534.25</v>
      </c>
      <c r="BF61" s="113"/>
      <c r="BG61" s="3">
        <v>21016.857142857101</v>
      </c>
      <c r="BH61" s="3">
        <v>21441.6875</v>
      </c>
      <c r="BI61" s="7">
        <v>21405.695652173901</v>
      </c>
      <c r="BJ61" s="113"/>
      <c r="BK61" s="3">
        <v>21842.25</v>
      </c>
      <c r="BL61" s="3">
        <v>22140.833333333303</v>
      </c>
      <c r="BM61" s="7">
        <v>22214.823529411802</v>
      </c>
      <c r="BO61" s="2">
        <f t="shared" si="83"/>
        <v>19383.57</v>
      </c>
      <c r="BP61" s="2">
        <f t="shared" si="84"/>
        <v>17608</v>
      </c>
      <c r="BQ61" s="2"/>
      <c r="BR61" s="2">
        <f t="shared" si="85"/>
        <v>20179.05</v>
      </c>
      <c r="BS61" s="2">
        <f t="shared" si="86"/>
        <v>20532.411764705899</v>
      </c>
      <c r="BT61" s="2">
        <f t="shared" si="87"/>
        <v>20534.25</v>
      </c>
      <c r="BU61" s="2"/>
      <c r="BV61" s="2">
        <f t="shared" si="88"/>
        <v>21016.857142857101</v>
      </c>
      <c r="BW61" s="2">
        <f t="shared" si="89"/>
        <v>21441.6875</v>
      </c>
      <c r="BX61" s="2">
        <f t="shared" si="90"/>
        <v>21405.695652173901</v>
      </c>
      <c r="BZ61" s="16">
        <f t="shared" si="75"/>
        <v>-1775.5699999999997</v>
      </c>
      <c r="CA61" s="16">
        <f t="shared" si="76"/>
        <v>2926.25</v>
      </c>
      <c r="CB61" s="16">
        <f t="shared" si="77"/>
        <v>871.44565217390118</v>
      </c>
      <c r="CD61" s="5">
        <f t="shared" si="46"/>
        <v>-9.1601805033850847E-2</v>
      </c>
      <c r="CE61" s="5">
        <f t="shared" si="1"/>
        <v>0.16618866424352574</v>
      </c>
      <c r="CF61" s="5">
        <f t="shared" si="47"/>
        <v>4.2438640426307295E-2</v>
      </c>
      <c r="CH61" s="11">
        <f t="shared" si="78"/>
        <v>1.7511318159472378E-2</v>
      </c>
      <c r="CI61" s="11">
        <f t="shared" si="79"/>
        <v>1.760241438521648E-2</v>
      </c>
      <c r="CK61" s="11">
        <f t="shared" si="80"/>
        <v>2.0213790970515566E-2</v>
      </c>
      <c r="CL61" s="11">
        <f t="shared" si="81"/>
        <v>1.8501268133182869E-2</v>
      </c>
      <c r="CN61" s="16">
        <f t="shared" si="49"/>
        <v>353.36176470589999</v>
      </c>
      <c r="CO61" s="16">
        <f t="shared" si="50"/>
        <v>355.20000000000073</v>
      </c>
      <c r="CP61" s="11"/>
      <c r="CQ61" s="16">
        <f t="shared" si="51"/>
        <v>424.83035714289872</v>
      </c>
      <c r="CR61" s="16">
        <f t="shared" si="52"/>
        <v>388.8385093167999</v>
      </c>
      <c r="CT61" s="106">
        <v>20878.125</v>
      </c>
      <c r="CU61" s="104">
        <v>20426.523809523798</v>
      </c>
      <c r="CV61" s="104">
        <v>19972.16153846154</v>
      </c>
      <c r="CW61" s="104">
        <v>20059.099999999999</v>
      </c>
      <c r="CX61" s="104">
        <v>19808.25</v>
      </c>
      <c r="CY61" s="104">
        <v>19598.391304347802</v>
      </c>
      <c r="CZ61" s="104">
        <v>19682.272727272728</v>
      </c>
      <c r="DA61" s="104">
        <v>19307.291666666672</v>
      </c>
      <c r="DB61" s="104">
        <v>19248.944444444449</v>
      </c>
      <c r="DC61" s="104">
        <v>19118.826086956502</v>
      </c>
      <c r="DD61" s="104">
        <v>19102.807692307691</v>
      </c>
      <c r="DE61" s="104">
        <v>19497.330158730161</v>
      </c>
      <c r="DF61" s="104">
        <v>19486.582251082247</v>
      </c>
      <c r="DG61" s="104">
        <v>19596.192307692298</v>
      </c>
      <c r="DH61" s="104">
        <v>20736.650349650354</v>
      </c>
      <c r="DI61" s="104">
        <v>21611.719047619041</v>
      </c>
      <c r="DJ61" s="104">
        <v>22974.500000000011</v>
      </c>
      <c r="DK61" s="104">
        <v>22709.5185185185</v>
      </c>
      <c r="DL61" s="104">
        <v>22282.5</v>
      </c>
      <c r="DM61" s="104">
        <v>21810.154061624649</v>
      </c>
      <c r="DN61" s="104">
        <v>20944.714285714279</v>
      </c>
      <c r="DO61" s="104">
        <v>20967.470588235297</v>
      </c>
      <c r="DP61" s="104">
        <v>20647.56578947368</v>
      </c>
      <c r="DR61" s="4">
        <f t="shared" si="53"/>
        <v>199.6334714871</v>
      </c>
      <c r="DS61" s="39">
        <v>211.72774523360002</v>
      </c>
      <c r="DT61" s="39">
        <v>171.73501016697</v>
      </c>
      <c r="DU61" s="39">
        <v>185.3074753116</v>
      </c>
      <c r="DV61" s="39">
        <v>182.43735012878003</v>
      </c>
      <c r="DW61" s="39">
        <v>190.95217153487999</v>
      </c>
      <c r="DX61" s="39">
        <v>168.34295453729999</v>
      </c>
      <c r="DY61" s="39">
        <v>189.04954302035998</v>
      </c>
      <c r="DZ61" s="39">
        <v>173.58967182856</v>
      </c>
      <c r="EA61" s="39">
        <v>176.6516</v>
      </c>
      <c r="EB61" s="39">
        <v>158.49463254429998</v>
      </c>
      <c r="EC61" s="39">
        <v>136.25293591385</v>
      </c>
      <c r="ED61" s="39">
        <v>156.34644325276994</v>
      </c>
      <c r="EE61" s="39">
        <v>163.33799999999999</v>
      </c>
      <c r="EF61" s="39">
        <v>165.47280741180001</v>
      </c>
      <c r="EG61" s="39">
        <v>159.46316624772001</v>
      </c>
      <c r="EH61" s="39">
        <v>213.13191782575001</v>
      </c>
      <c r="EI61" s="39">
        <v>213.83713734227996</v>
      </c>
      <c r="EJ61" s="39">
        <v>218.11563246240001</v>
      </c>
      <c r="EK61" s="39">
        <v>223.60766553806997</v>
      </c>
      <c r="EL61" s="39">
        <v>231.96798947699</v>
      </c>
      <c r="EM61" s="39">
        <v>240.74100000000001</v>
      </c>
      <c r="EN61" s="39">
        <v>243.11304406125001</v>
      </c>
      <c r="EP61" s="111">
        <v>46022</v>
      </c>
      <c r="EQ61" s="114">
        <f t="shared" si="82"/>
        <v>0</v>
      </c>
      <c r="ER61" s="114"/>
      <c r="ES61" s="4">
        <f t="shared" si="54"/>
        <v>17506</v>
      </c>
      <c r="ET61" s="4">
        <f t="shared" si="55"/>
        <v>17174</v>
      </c>
      <c r="EU61" s="4"/>
      <c r="EV61" s="4">
        <f t="shared" si="2"/>
        <v>20041.352941176498</v>
      </c>
      <c r="EW61" s="4">
        <f t="shared" si="3"/>
        <v>20156.3125</v>
      </c>
      <c r="EX61" s="4">
        <f t="shared" si="4"/>
        <v>20240</v>
      </c>
      <c r="EY61" s="4"/>
      <c r="EZ61" s="4">
        <f t="shared" si="5"/>
        <v>20807.230769230802</v>
      </c>
      <c r="FA61" s="4">
        <f t="shared" si="6"/>
        <v>20857.066666666698</v>
      </c>
      <c r="FB61" s="4">
        <f t="shared" si="7"/>
        <v>21313.5</v>
      </c>
      <c r="FC61" s="4"/>
      <c r="FD61" s="4">
        <f t="shared" si="91"/>
        <v>21645.222222222197</v>
      </c>
      <c r="FE61" s="4">
        <f t="shared" si="57"/>
        <v>21718.363636363603</v>
      </c>
      <c r="FF61" s="4">
        <f t="shared" si="58"/>
        <v>21964.125</v>
      </c>
      <c r="FH61" s="16">
        <f t="shared" si="59"/>
        <v>17506</v>
      </c>
      <c r="FI61" s="16">
        <f t="shared" si="8"/>
        <v>17174</v>
      </c>
      <c r="FJ61" s="16"/>
      <c r="FK61" s="16">
        <f t="shared" si="60"/>
        <v>20041.352941176498</v>
      </c>
      <c r="FL61" s="16">
        <f t="shared" si="61"/>
        <v>20156.3125</v>
      </c>
      <c r="FM61" s="16">
        <f t="shared" si="62"/>
        <v>20240</v>
      </c>
      <c r="FN61" s="16"/>
      <c r="FO61" s="16">
        <f t="shared" si="63"/>
        <v>20807.230769230802</v>
      </c>
      <c r="FP61" s="16">
        <f t="shared" si="64"/>
        <v>20857.066666666698</v>
      </c>
      <c r="FQ61" s="16">
        <f t="shared" si="65"/>
        <v>21313.5</v>
      </c>
      <c r="FS61" s="4">
        <f t="shared" si="10"/>
        <v>19383.57</v>
      </c>
      <c r="FT61" s="4">
        <f t="shared" si="11"/>
        <v>17608</v>
      </c>
      <c r="FU61" s="4"/>
      <c r="FV61" s="4">
        <f t="shared" si="12"/>
        <v>20179.05</v>
      </c>
      <c r="FW61" s="4">
        <f t="shared" si="13"/>
        <v>20532.411764705899</v>
      </c>
      <c r="FX61" s="4">
        <f t="shared" si="14"/>
        <v>20534.25</v>
      </c>
      <c r="FY61" s="4"/>
      <c r="FZ61" s="4">
        <f t="shared" si="15"/>
        <v>21016.857142857101</v>
      </c>
      <c r="GA61" s="4">
        <f t="shared" si="16"/>
        <v>21441.6875</v>
      </c>
      <c r="GB61" s="4">
        <f t="shared" si="17"/>
        <v>21405.695652173901</v>
      </c>
      <c r="GC61" s="4"/>
      <c r="GD61" s="4">
        <f t="shared" si="18"/>
        <v>21842.25</v>
      </c>
      <c r="GE61" s="4">
        <f t="shared" si="19"/>
        <v>22140.833333333303</v>
      </c>
      <c r="GF61" s="4">
        <f t="shared" si="20"/>
        <v>22214.823529411802</v>
      </c>
      <c r="GH61" s="16">
        <f t="shared" si="66"/>
        <v>19383.57</v>
      </c>
      <c r="GI61" s="16">
        <f t="shared" si="21"/>
        <v>17608</v>
      </c>
      <c r="GJ61" s="16"/>
      <c r="GK61" s="16">
        <f t="shared" si="67"/>
        <v>20179.05</v>
      </c>
      <c r="GL61" s="16">
        <f t="shared" si="68"/>
        <v>20532.411764705899</v>
      </c>
      <c r="GM61" s="16">
        <f t="shared" si="69"/>
        <v>20534.25</v>
      </c>
      <c r="GN61" s="16"/>
      <c r="GO61" s="16">
        <f t="shared" si="22"/>
        <v>21016.857142857101</v>
      </c>
      <c r="GP61" s="16">
        <f t="shared" si="23"/>
        <v>21441.6875</v>
      </c>
      <c r="GQ61" s="16">
        <f t="shared" si="70"/>
        <v>21405.695652173901</v>
      </c>
    </row>
    <row r="62" spans="2:199" ht="14.45" customHeight="1" x14ac:dyDescent="0.25">
      <c r="B62" s="28" t="s">
        <v>68</v>
      </c>
      <c r="C62" s="28" t="s">
        <v>957</v>
      </c>
      <c r="D62" s="23" t="str">
        <f>IFERROR(IF(MATCH($B62,Compounders!$A:$A,0),"yes"),"")</f>
        <v/>
      </c>
      <c r="F62" s="66"/>
      <c r="G62" s="66"/>
      <c r="H62" s="66"/>
      <c r="I62" s="66"/>
      <c r="J62" s="121" t="str">
        <f t="shared" si="24"/>
        <v>yes</v>
      </c>
      <c r="K62" s="70">
        <f t="shared" si="71"/>
        <v>6</v>
      </c>
      <c r="L62" s="70">
        <f t="shared" si="72"/>
        <v>15</v>
      </c>
      <c r="M62" s="70">
        <f t="shared" si="73"/>
        <v>0</v>
      </c>
      <c r="N62" s="70">
        <f t="shared" si="74"/>
        <v>0</v>
      </c>
      <c r="O62" s="66"/>
      <c r="P62" s="83"/>
      <c r="Q62" s="70">
        <f t="shared" si="25"/>
        <v>5</v>
      </c>
      <c r="R62" s="70">
        <f t="shared" si="26"/>
        <v>2</v>
      </c>
      <c r="S62" s="70">
        <f t="shared" si="27"/>
        <v>3</v>
      </c>
      <c r="T62" s="70">
        <f t="shared" si="28"/>
        <v>2</v>
      </c>
      <c r="U62" s="70">
        <f t="shared" si="29"/>
        <v>2</v>
      </c>
      <c r="V62" s="70">
        <f t="shared" si="30"/>
        <v>0</v>
      </c>
      <c r="W62" s="70">
        <f t="shared" si="31"/>
        <v>1</v>
      </c>
      <c r="X62" s="70">
        <f t="shared" si="32"/>
        <v>0</v>
      </c>
      <c r="Y62" s="70">
        <f t="shared" si="33"/>
        <v>0</v>
      </c>
      <c r="AA62" s="39">
        <v>196.24065430944003</v>
      </c>
      <c r="AB62" s="39">
        <v>212.27226245484997</v>
      </c>
      <c r="AC62" s="40">
        <v>197.07432333985</v>
      </c>
      <c r="AE62" s="4">
        <f t="shared" si="34"/>
        <v>0.83366903040996476</v>
      </c>
      <c r="AF62" s="4">
        <f t="shared" si="35"/>
        <v>-15.197939114999969</v>
      </c>
      <c r="AH62" s="11">
        <f t="shared" si="36"/>
        <v>4.2481973643209159E-3</v>
      </c>
      <c r="AI62" s="11">
        <f t="shared" si="37"/>
        <v>-7.1596443827570466E-2</v>
      </c>
      <c r="AK62" s="3">
        <v>9578</v>
      </c>
      <c r="AL62" s="7">
        <v>8240</v>
      </c>
      <c r="AM62" s="7"/>
      <c r="AN62" s="3">
        <v>11417.75</v>
      </c>
      <c r="AO62" s="3">
        <v>11228.75</v>
      </c>
      <c r="AP62" s="7">
        <v>11652.222222222201</v>
      </c>
      <c r="AQ62" s="113"/>
      <c r="AR62" s="3">
        <v>11939.5</v>
      </c>
      <c r="AS62" s="3">
        <v>12021</v>
      </c>
      <c r="AT62" s="7">
        <v>12086.8</v>
      </c>
      <c r="AU62" s="7"/>
      <c r="AV62" s="3">
        <v>12598.6</v>
      </c>
      <c r="AW62" s="3">
        <v>12672.285714285699</v>
      </c>
      <c r="AX62" s="7">
        <v>12729</v>
      </c>
      <c r="AY62" s="113"/>
      <c r="AZ62" s="3">
        <v>11246</v>
      </c>
      <c r="BA62" s="7">
        <v>11176</v>
      </c>
      <c r="BB62" s="7"/>
      <c r="BC62" s="3">
        <v>11725.55</v>
      </c>
      <c r="BD62" s="3">
        <v>11746.2</v>
      </c>
      <c r="BE62" s="7">
        <v>11773.263157894698</v>
      </c>
      <c r="BF62" s="113"/>
      <c r="BG62" s="3">
        <v>12397.375</v>
      </c>
      <c r="BH62" s="3">
        <v>12493</v>
      </c>
      <c r="BI62" s="7">
        <v>12363.6</v>
      </c>
      <c r="BJ62" s="113"/>
      <c r="BK62" s="3">
        <v>12721</v>
      </c>
      <c r="BL62" s="3">
        <v>13272.214285714301</v>
      </c>
      <c r="BM62" s="7">
        <v>13077.1875</v>
      </c>
      <c r="BO62" s="2">
        <f t="shared" si="83"/>
        <v>11245.232876712329</v>
      </c>
      <c r="BP62" s="2">
        <f t="shared" si="84"/>
        <v>11182.545349675558</v>
      </c>
      <c r="BQ62" s="2"/>
      <c r="BR62" s="2">
        <f t="shared" si="85"/>
        <v>11732.912465753425</v>
      </c>
      <c r="BS62" s="2">
        <f t="shared" si="86"/>
        <v>11754.384109589042</v>
      </c>
      <c r="BT62" s="2">
        <f t="shared" si="87"/>
        <v>11779.732602739688</v>
      </c>
      <c r="BU62" s="2"/>
      <c r="BV62" s="2">
        <f t="shared" si="88"/>
        <v>12400.921575342465</v>
      </c>
      <c r="BW62" s="2">
        <f t="shared" si="89"/>
        <v>12501.539334637966</v>
      </c>
      <c r="BX62" s="2">
        <f t="shared" si="90"/>
        <v>12371.420136986304</v>
      </c>
      <c r="BZ62" s="16">
        <f t="shared" si="75"/>
        <v>-62.687527036770916</v>
      </c>
      <c r="CA62" s="16">
        <f t="shared" si="76"/>
        <v>597.18725306413035</v>
      </c>
      <c r="CB62" s="16">
        <f t="shared" si="77"/>
        <v>591.68753424661554</v>
      </c>
      <c r="CD62" s="5">
        <f t="shared" si="46"/>
        <v>-5.574586824839356E-3</v>
      </c>
      <c r="CE62" s="5">
        <f t="shared" si="1"/>
        <v>5.3403517212783358E-2</v>
      </c>
      <c r="CF62" s="5">
        <f t="shared" si="47"/>
        <v>5.0229283991472196E-2</v>
      </c>
      <c r="CH62" s="11">
        <f t="shared" si="78"/>
        <v>1.8300352873414916E-3</v>
      </c>
      <c r="CI62" s="11">
        <f t="shared" si="79"/>
        <v>3.9904957207279601E-3</v>
      </c>
      <c r="CK62" s="11">
        <f t="shared" si="80"/>
        <v>8.1137324096594021E-3</v>
      </c>
      <c r="CL62" s="11">
        <f t="shared" si="81"/>
        <v>-2.3789714479623969E-3</v>
      </c>
      <c r="CN62" s="16">
        <f t="shared" si="49"/>
        <v>21.471643835617215</v>
      </c>
      <c r="CO62" s="16">
        <f t="shared" si="50"/>
        <v>46.820136986263606</v>
      </c>
      <c r="CP62" s="11"/>
      <c r="CQ62" s="16">
        <f t="shared" si="51"/>
        <v>100.61775929550095</v>
      </c>
      <c r="CR62" s="16">
        <f t="shared" si="52"/>
        <v>-29.501438356161088</v>
      </c>
      <c r="CT62" s="106">
        <v>11833.802521008409</v>
      </c>
      <c r="CU62" s="104">
        <v>11746.2</v>
      </c>
      <c r="CV62" s="104">
        <v>11633.708333333339</v>
      </c>
      <c r="CW62" s="104">
        <v>11350.09821428571</v>
      </c>
      <c r="CX62" s="104">
        <v>10975.564935064929</v>
      </c>
      <c r="CY62" s="104">
        <v>11345.789473684201</v>
      </c>
      <c r="CZ62" s="104">
        <v>11617.392857142861</v>
      </c>
      <c r="DA62" s="104">
        <v>11528.300699300698</v>
      </c>
      <c r="DB62" s="104">
        <v>11445.32380952381</v>
      </c>
      <c r="DC62" s="104">
        <v>11232.722222222201</v>
      </c>
      <c r="DD62" s="104">
        <v>10985.319047619039</v>
      </c>
      <c r="DE62" s="104">
        <v>10737.23626373626</v>
      </c>
      <c r="DF62" s="104">
        <v>10245.24175824176</v>
      </c>
      <c r="DG62" s="104">
        <v>10001.15</v>
      </c>
      <c r="DH62" s="104">
        <v>9825.8839285714184</v>
      </c>
      <c r="DI62" s="104">
        <v>9601.3743589743608</v>
      </c>
      <c r="DJ62" s="104">
        <v>9388.5833333333303</v>
      </c>
      <c r="DK62" s="104">
        <v>9233.3125</v>
      </c>
      <c r="DL62" s="104">
        <v>9034.0378787878708</v>
      </c>
      <c r="DM62" s="104">
        <v>8710.8269230769292</v>
      </c>
      <c r="DN62" s="104">
        <v>8547.3333333333303</v>
      </c>
      <c r="DO62" s="104">
        <v>8402.25</v>
      </c>
      <c r="DP62" s="104">
        <v>8190.5984848484895</v>
      </c>
      <c r="DR62" s="4">
        <f t="shared" si="53"/>
        <v>197.07432333985</v>
      </c>
      <c r="DS62" s="39">
        <v>212.27226245484997</v>
      </c>
      <c r="DT62" s="39">
        <v>196.24065430944003</v>
      </c>
      <c r="DU62" s="39">
        <v>192.27320252975997</v>
      </c>
      <c r="DV62" s="39">
        <v>181.03734246159996</v>
      </c>
      <c r="DW62" s="39">
        <v>205.61445620604002</v>
      </c>
      <c r="DX62" s="39">
        <v>208.62465114150001</v>
      </c>
      <c r="DY62" s="39">
        <v>233.57598662000001</v>
      </c>
      <c r="DZ62" s="39">
        <v>226.74345168140002</v>
      </c>
      <c r="EA62" s="39">
        <v>240.55283951611</v>
      </c>
      <c r="EB62" s="39">
        <v>233.50689513623999</v>
      </c>
      <c r="EC62" s="39">
        <v>233.24781872783998</v>
      </c>
      <c r="ED62" s="39">
        <v>255.17631876029998</v>
      </c>
      <c r="EE62" s="39">
        <v>251.08446160650001</v>
      </c>
      <c r="EF62" s="39">
        <v>248.89694569794</v>
      </c>
      <c r="EG62" s="39">
        <v>225.31265163143996</v>
      </c>
      <c r="EH62" s="39">
        <v>230.43804194294</v>
      </c>
      <c r="EI62" s="39">
        <v>231.52815066799999</v>
      </c>
      <c r="EJ62" s="39">
        <v>240.18064272853002</v>
      </c>
      <c r="EK62" s="39">
        <v>207.88391053196</v>
      </c>
      <c r="EL62" s="39">
        <v>204.71630438687998</v>
      </c>
      <c r="EM62" s="39">
        <v>195.2077304739</v>
      </c>
      <c r="EN62" s="39">
        <v>204.94414672549999</v>
      </c>
      <c r="EP62" s="111">
        <v>46018</v>
      </c>
      <c r="EQ62" s="114">
        <f t="shared" si="82"/>
        <v>1.0958904109589041E-2</v>
      </c>
      <c r="ER62" s="114"/>
      <c r="ES62" s="4">
        <f t="shared" si="54"/>
        <v>9578</v>
      </c>
      <c r="ET62" s="4">
        <f t="shared" si="55"/>
        <v>8240</v>
      </c>
      <c r="EU62" s="4"/>
      <c r="EV62" s="4">
        <f t="shared" si="2"/>
        <v>11417.75</v>
      </c>
      <c r="EW62" s="4">
        <f t="shared" si="3"/>
        <v>11228.75</v>
      </c>
      <c r="EX62" s="4">
        <f t="shared" si="4"/>
        <v>11652.222222222201</v>
      </c>
      <c r="EY62" s="4"/>
      <c r="EZ62" s="4">
        <f t="shared" si="5"/>
        <v>11939.5</v>
      </c>
      <c r="FA62" s="4">
        <f t="shared" si="6"/>
        <v>12021</v>
      </c>
      <c r="FB62" s="4">
        <f t="shared" si="7"/>
        <v>12086.8</v>
      </c>
      <c r="FC62" s="4"/>
      <c r="FD62" s="4">
        <f t="shared" si="91"/>
        <v>12598.6</v>
      </c>
      <c r="FE62" s="4">
        <f t="shared" si="57"/>
        <v>12672.285714285699</v>
      </c>
      <c r="FF62" s="4">
        <f t="shared" si="58"/>
        <v>12729</v>
      </c>
      <c r="FH62" s="16">
        <f t="shared" si="59"/>
        <v>9563.3369863013704</v>
      </c>
      <c r="FI62" s="16">
        <f t="shared" si="8"/>
        <v>8277.3942161339419</v>
      </c>
      <c r="FJ62" s="16"/>
      <c r="FK62" s="16">
        <f t="shared" si="60"/>
        <v>11423.467808219179</v>
      </c>
      <c r="FL62" s="16">
        <f t="shared" si="61"/>
        <v>11237.432191780823</v>
      </c>
      <c r="FM62" s="16">
        <f t="shared" si="62"/>
        <v>11656.984718417027</v>
      </c>
      <c r="FN62" s="16"/>
      <c r="FO62" s="16">
        <f t="shared" si="63"/>
        <v>11946.723013698631</v>
      </c>
      <c r="FP62" s="16">
        <f t="shared" si="64"/>
        <v>12028.137377690802</v>
      </c>
      <c r="FQ62" s="16">
        <f t="shared" si="65"/>
        <v>12093.837808219178</v>
      </c>
      <c r="FS62" s="4">
        <f t="shared" si="10"/>
        <v>11246</v>
      </c>
      <c r="FT62" s="4">
        <f t="shared" si="11"/>
        <v>11176</v>
      </c>
      <c r="FU62" s="4"/>
      <c r="FV62" s="4">
        <f t="shared" si="12"/>
        <v>11725.55</v>
      </c>
      <c r="FW62" s="4">
        <f t="shared" si="13"/>
        <v>11746.2</v>
      </c>
      <c r="FX62" s="4">
        <f t="shared" si="14"/>
        <v>11773.263157894698</v>
      </c>
      <c r="FY62" s="4"/>
      <c r="FZ62" s="4">
        <f t="shared" si="15"/>
        <v>12397.375</v>
      </c>
      <c r="GA62" s="4">
        <f t="shared" si="16"/>
        <v>12493</v>
      </c>
      <c r="GB62" s="4">
        <f t="shared" si="17"/>
        <v>12363.6</v>
      </c>
      <c r="GC62" s="4"/>
      <c r="GD62" s="4">
        <f t="shared" si="18"/>
        <v>12721</v>
      </c>
      <c r="GE62" s="4">
        <f t="shared" si="19"/>
        <v>13272.214285714301</v>
      </c>
      <c r="GF62" s="4">
        <f t="shared" si="20"/>
        <v>13077.1875</v>
      </c>
      <c r="GH62" s="16">
        <f t="shared" si="66"/>
        <v>11245.232876712329</v>
      </c>
      <c r="GI62" s="16">
        <f t="shared" si="21"/>
        <v>11182.545349675558</v>
      </c>
      <c r="GJ62" s="16"/>
      <c r="GK62" s="16">
        <f t="shared" si="67"/>
        <v>11732.912465753425</v>
      </c>
      <c r="GL62" s="16">
        <f t="shared" si="68"/>
        <v>11754.384109589042</v>
      </c>
      <c r="GM62" s="16">
        <f t="shared" si="69"/>
        <v>11779.732602739688</v>
      </c>
      <c r="GN62" s="16"/>
      <c r="GO62" s="16">
        <f t="shared" si="22"/>
        <v>12400.921575342465</v>
      </c>
      <c r="GP62" s="16">
        <f t="shared" si="23"/>
        <v>12501.539334637966</v>
      </c>
      <c r="GQ62" s="16">
        <f t="shared" si="70"/>
        <v>12371.420136986304</v>
      </c>
    </row>
    <row r="63" spans="2:199" ht="14.45" customHeight="1" x14ac:dyDescent="0.25">
      <c r="B63" s="28" t="s">
        <v>58</v>
      </c>
      <c r="C63" s="28" t="s">
        <v>596</v>
      </c>
      <c r="D63" s="23" t="str">
        <f>IFERROR(IF(MATCH($B63,Compounders!$A:$A,0),"yes"),"")</f>
        <v/>
      </c>
      <c r="F63" s="66"/>
      <c r="G63" s="66"/>
      <c r="H63" s="66" t="s">
        <v>544</v>
      </c>
      <c r="I63" s="66"/>
      <c r="J63" s="121" t="str">
        <f t="shared" si="24"/>
        <v/>
      </c>
      <c r="K63" s="70">
        <f t="shared" si="71"/>
        <v>6</v>
      </c>
      <c r="L63" s="70">
        <f t="shared" si="72"/>
        <v>15</v>
      </c>
      <c r="M63" s="70">
        <f t="shared" si="73"/>
        <v>1</v>
      </c>
      <c r="N63" s="70">
        <f t="shared" si="74"/>
        <v>0</v>
      </c>
      <c r="O63" s="66"/>
      <c r="P63" s="83"/>
      <c r="Q63" s="70">
        <f t="shared" si="25"/>
        <v>5</v>
      </c>
      <c r="R63" s="70">
        <f t="shared" si="26"/>
        <v>2</v>
      </c>
      <c r="S63" s="70">
        <f t="shared" si="27"/>
        <v>3</v>
      </c>
      <c r="T63" s="70">
        <f t="shared" si="28"/>
        <v>2</v>
      </c>
      <c r="U63" s="70">
        <f t="shared" si="29"/>
        <v>2</v>
      </c>
      <c r="V63" s="70">
        <f t="shared" si="30"/>
        <v>0</v>
      </c>
      <c r="W63" s="70">
        <f t="shared" si="31"/>
        <v>1</v>
      </c>
      <c r="X63" s="70">
        <f t="shared" si="32"/>
        <v>0</v>
      </c>
      <c r="Y63" s="70">
        <f t="shared" si="33"/>
        <v>0</v>
      </c>
      <c r="AA63" s="39">
        <v>128.38740000000001</v>
      </c>
      <c r="AB63" s="39">
        <v>130.82112000000001</v>
      </c>
      <c r="AC63" s="40">
        <v>229.85903999999999</v>
      </c>
      <c r="AE63" s="4">
        <f t="shared" si="34"/>
        <v>101.47163999999998</v>
      </c>
      <c r="AF63" s="4">
        <f t="shared" si="35"/>
        <v>99.037919999999986</v>
      </c>
      <c r="AH63" s="11">
        <f t="shared" si="36"/>
        <v>0.79035512830698318</v>
      </c>
      <c r="AI63" s="11">
        <f t="shared" si="37"/>
        <v>0.75704840319361266</v>
      </c>
      <c r="AK63" s="3">
        <v>-267</v>
      </c>
      <c r="AL63" s="7">
        <v>1133.9000000000001</v>
      </c>
      <c r="AM63" s="7"/>
      <c r="AN63" s="3">
        <v>1462.8717948717899</v>
      </c>
      <c r="AO63" s="3">
        <v>1528.14634146341</v>
      </c>
      <c r="AP63" s="7">
        <v>1529.42857142857</v>
      </c>
      <c r="AQ63" s="113"/>
      <c r="AR63" s="3">
        <v>1830.34146341463</v>
      </c>
      <c r="AS63" s="3">
        <v>1953</v>
      </c>
      <c r="AT63" s="7">
        <v>1951.0952380952401</v>
      </c>
      <c r="AU63" s="7"/>
      <c r="AV63" s="3">
        <v>2197.5909090909099</v>
      </c>
      <c r="AW63" s="3">
        <v>2563.2142857142903</v>
      </c>
      <c r="AX63" s="7">
        <v>2556.8000000000002</v>
      </c>
      <c r="AY63" s="113"/>
      <c r="AZ63" s="3">
        <v>1948.1</v>
      </c>
      <c r="BA63" s="7">
        <v>2344.5</v>
      </c>
      <c r="BB63" s="7"/>
      <c r="BC63" s="3">
        <v>2752.5555555555602</v>
      </c>
      <c r="BD63" s="3">
        <v>2840.1875</v>
      </c>
      <c r="BE63" s="7">
        <v>2836.3</v>
      </c>
      <c r="BF63" s="113"/>
      <c r="BG63" s="3">
        <v>3109.0816326530598</v>
      </c>
      <c r="BH63" s="3">
        <v>3353.4081632653097</v>
      </c>
      <c r="BI63" s="7">
        <v>3353.3529411764698</v>
      </c>
      <c r="BJ63" s="113"/>
      <c r="BK63" s="3">
        <v>3540.37037037037</v>
      </c>
      <c r="BL63" s="3">
        <v>3982.53125</v>
      </c>
      <c r="BM63" s="7">
        <v>3981.8823529411802</v>
      </c>
      <c r="BO63" s="2">
        <f t="shared" si="83"/>
        <v>2114.2621917808219</v>
      </c>
      <c r="BP63" s="2">
        <f t="shared" si="84"/>
        <v>2550.6517808219178</v>
      </c>
      <c r="BQ63" s="2"/>
      <c r="BR63" s="2">
        <f t="shared" si="85"/>
        <v>2902.0034728046494</v>
      </c>
      <c r="BS63" s="2">
        <f t="shared" si="86"/>
        <v>3055.3183533687461</v>
      </c>
      <c r="BT63" s="2">
        <f t="shared" si="87"/>
        <v>3053.0372602739726</v>
      </c>
      <c r="BU63" s="2"/>
      <c r="BV63" s="2">
        <f t="shared" si="88"/>
        <v>3289.8684186003161</v>
      </c>
      <c r="BW63" s="2">
        <f t="shared" si="89"/>
        <v>3617.1227722253307</v>
      </c>
      <c r="BX63" s="2">
        <f t="shared" si="90"/>
        <v>3616.8186946011292</v>
      </c>
      <c r="BZ63" s="16">
        <f t="shared" si="75"/>
        <v>436.38958904109586</v>
      </c>
      <c r="CA63" s="16">
        <f t="shared" si="76"/>
        <v>502.38547945205482</v>
      </c>
      <c r="CB63" s="16">
        <f t="shared" si="77"/>
        <v>563.7814343271566</v>
      </c>
      <c r="CD63" s="5">
        <f t="shared" si="46"/>
        <v>0.2064027776391959</v>
      </c>
      <c r="CE63" s="5">
        <f t="shared" si="1"/>
        <v>0.19696356955874506</v>
      </c>
      <c r="CF63" s="5">
        <f t="shared" si="47"/>
        <v>0.18466248075746194</v>
      </c>
      <c r="CH63" s="11">
        <f t="shared" si="78"/>
        <v>5.2830701961884774E-2</v>
      </c>
      <c r="CI63" s="11">
        <f t="shared" si="79"/>
        <v>5.2044661174494022E-2</v>
      </c>
      <c r="CK63" s="11">
        <f t="shared" si="80"/>
        <v>9.9473386769749927E-2</v>
      </c>
      <c r="CL63" s="11">
        <f t="shared" si="81"/>
        <v>9.9380958263344477E-2</v>
      </c>
      <c r="CN63" s="16">
        <f t="shared" si="49"/>
        <v>153.31488056409671</v>
      </c>
      <c r="CO63" s="16">
        <f t="shared" si="50"/>
        <v>151.03378746932322</v>
      </c>
      <c r="CP63" s="11"/>
      <c r="CQ63" s="16">
        <f t="shared" si="51"/>
        <v>327.25435362501457</v>
      </c>
      <c r="CR63" s="16">
        <f t="shared" si="52"/>
        <v>326.95027600081312</v>
      </c>
      <c r="CT63" s="106">
        <v>3040.2727891156469</v>
      </c>
      <c r="CU63" s="104">
        <v>3033.1756556160308</v>
      </c>
      <c r="CV63" s="104">
        <v>2800.2294037940383</v>
      </c>
      <c r="CW63" s="104">
        <v>2718.3137254901999</v>
      </c>
      <c r="CX63" s="104">
        <v>2528.8472703282205</v>
      </c>
      <c r="CY63" s="104">
        <v>2416.9916666666668</v>
      </c>
      <c r="CZ63" s="104">
        <v>2292.7138211382121</v>
      </c>
      <c r="DA63" s="104">
        <v>2213.0425531914902</v>
      </c>
      <c r="DB63" s="104">
        <v>2053.1821106821112</v>
      </c>
      <c r="DC63" s="104">
        <v>1969.6950603318248</v>
      </c>
      <c r="DD63" s="104">
        <v>1918.1942942942951</v>
      </c>
      <c r="DE63" s="104">
        <v>1815.675</v>
      </c>
      <c r="DF63" s="104">
        <v>1591.617558508445</v>
      </c>
      <c r="DG63" s="104">
        <v>1422.174264705882</v>
      </c>
      <c r="DH63" s="104">
        <v>1167.8933797909413</v>
      </c>
      <c r="DI63" s="104">
        <v>1061.5</v>
      </c>
      <c r="DJ63" s="104">
        <v>957.245454545455</v>
      </c>
      <c r="DK63" s="104">
        <v>890.18325570697493</v>
      </c>
      <c r="DL63" s="104">
        <v>822.012151067324</v>
      </c>
      <c r="DM63" s="104">
        <v>759.677419354839</v>
      </c>
      <c r="DN63" s="104">
        <v>676.79737274219997</v>
      </c>
      <c r="DO63" s="104">
        <v>620.09523809523887</v>
      </c>
      <c r="DP63" s="104">
        <v>581.344444444445</v>
      </c>
      <c r="DR63" s="4">
        <f t="shared" si="53"/>
        <v>229.85903999999999</v>
      </c>
      <c r="DS63" s="39">
        <v>130.82112000000001</v>
      </c>
      <c r="DT63" s="39">
        <v>128.38740000000001</v>
      </c>
      <c r="DU63" s="39">
        <v>136.20141799999999</v>
      </c>
      <c r="DV63" s="39">
        <v>136.45395199999999</v>
      </c>
      <c r="DW63" s="39">
        <v>112.98074399999999</v>
      </c>
      <c r="DX63" s="39">
        <v>119.40215200000002</v>
      </c>
      <c r="DY63" s="39">
        <v>111.29008000000002</v>
      </c>
      <c r="DZ63" s="39">
        <v>109.771438</v>
      </c>
      <c r="EA63" s="39">
        <v>91.802402999999998</v>
      </c>
      <c r="EB63" s="39">
        <v>92.975663999999995</v>
      </c>
      <c r="EC63" s="39">
        <v>72.346918961760011</v>
      </c>
      <c r="ED63" s="39">
        <v>78.148966080240001</v>
      </c>
      <c r="EE63" s="39">
        <v>60.442910335080001</v>
      </c>
      <c r="EF63" s="39">
        <v>42.190885593579992</v>
      </c>
      <c r="EG63" s="39">
        <v>49.008229612319994</v>
      </c>
      <c r="EH63" s="39">
        <v>49.213904536599998</v>
      </c>
      <c r="EI63" s="39">
        <v>61.307519486430003</v>
      </c>
      <c r="EJ63" s="39">
        <v>54.93350542076</v>
      </c>
      <c r="EK63" s="39">
        <v>46.657528127000006</v>
      </c>
      <c r="EL63" s="39">
        <v>36.1368852819</v>
      </c>
      <c r="EM63" s="39">
        <v>31.317952722179999</v>
      </c>
      <c r="EN63" s="39">
        <v>33.951529377009997</v>
      </c>
      <c r="EP63" s="111">
        <v>45869</v>
      </c>
      <c r="EQ63" s="114">
        <f t="shared" si="82"/>
        <v>0.41917808219178082</v>
      </c>
      <c r="ER63" s="114"/>
      <c r="ES63" s="4">
        <f t="shared" si="54"/>
        <v>-267</v>
      </c>
      <c r="ET63" s="4">
        <f t="shared" si="55"/>
        <v>1133.9000000000001</v>
      </c>
      <c r="EU63" s="4"/>
      <c r="EV63" s="4">
        <f t="shared" si="2"/>
        <v>1462.8717948717899</v>
      </c>
      <c r="EW63" s="4">
        <f t="shared" si="3"/>
        <v>1528.14634146341</v>
      </c>
      <c r="EX63" s="4">
        <f t="shared" si="4"/>
        <v>1529.42857142857</v>
      </c>
      <c r="EY63" s="4"/>
      <c r="EZ63" s="4">
        <f t="shared" si="5"/>
        <v>1830.34146341463</v>
      </c>
      <c r="FA63" s="4">
        <f t="shared" si="6"/>
        <v>1953</v>
      </c>
      <c r="FB63" s="4">
        <f t="shared" si="7"/>
        <v>1951.0952380952401</v>
      </c>
      <c r="FC63" s="4"/>
      <c r="FD63" s="4">
        <f t="shared" si="91"/>
        <v>2197.5909090909099</v>
      </c>
      <c r="FE63" s="4">
        <f t="shared" si="57"/>
        <v>2563.2142857142903</v>
      </c>
      <c r="FF63" s="4">
        <f t="shared" si="58"/>
        <v>2556.8000000000002</v>
      </c>
      <c r="FH63" s="16">
        <f t="shared" si="59"/>
        <v>320.22657534246582</v>
      </c>
      <c r="FI63" s="16">
        <f t="shared" si="8"/>
        <v>1299.696908023483</v>
      </c>
      <c r="FJ63" s="16"/>
      <c r="FK63" s="16">
        <f t="shared" si="60"/>
        <v>1616.9070257952271</v>
      </c>
      <c r="FL63" s="16">
        <f t="shared" si="61"/>
        <v>1706.2356832609396</v>
      </c>
      <c r="FM63" s="16">
        <f t="shared" si="62"/>
        <v>1706.1819960861058</v>
      </c>
      <c r="FN63" s="16"/>
      <c r="FO63" s="16">
        <f t="shared" si="63"/>
        <v>1984.2843817392077</v>
      </c>
      <c r="FP63" s="16">
        <f t="shared" si="64"/>
        <v>2208.7884540117439</v>
      </c>
      <c r="FQ63" s="16">
        <f t="shared" si="65"/>
        <v>2204.9933985649068</v>
      </c>
      <c r="FS63" s="4">
        <f t="shared" si="10"/>
        <v>1948.1</v>
      </c>
      <c r="FT63" s="4">
        <f t="shared" si="11"/>
        <v>2344.5</v>
      </c>
      <c r="FU63" s="4"/>
      <c r="FV63" s="4">
        <f t="shared" si="12"/>
        <v>2752.5555555555602</v>
      </c>
      <c r="FW63" s="4">
        <f t="shared" si="13"/>
        <v>2840.1875</v>
      </c>
      <c r="FX63" s="4">
        <f t="shared" si="14"/>
        <v>2836.3</v>
      </c>
      <c r="FY63" s="4"/>
      <c r="FZ63" s="4">
        <f t="shared" si="15"/>
        <v>3109.0816326530598</v>
      </c>
      <c r="GA63" s="4">
        <f t="shared" si="16"/>
        <v>3353.4081632653097</v>
      </c>
      <c r="GB63" s="4">
        <f t="shared" si="17"/>
        <v>3353.3529411764698</v>
      </c>
      <c r="GC63" s="4"/>
      <c r="GD63" s="4">
        <f t="shared" si="18"/>
        <v>3540.37037037037</v>
      </c>
      <c r="GE63" s="4">
        <f t="shared" si="19"/>
        <v>3982.53125</v>
      </c>
      <c r="GF63" s="4">
        <f t="shared" si="20"/>
        <v>3981.8823529411802</v>
      </c>
      <c r="GH63" s="16">
        <f t="shared" si="66"/>
        <v>2114.2621917808219</v>
      </c>
      <c r="GI63" s="16">
        <f t="shared" si="21"/>
        <v>2550.6517808219178</v>
      </c>
      <c r="GJ63" s="16"/>
      <c r="GK63" s="16">
        <f t="shared" si="67"/>
        <v>2902.0034728046494</v>
      </c>
      <c r="GL63" s="16">
        <f t="shared" si="68"/>
        <v>3055.3183533687461</v>
      </c>
      <c r="GM63" s="16">
        <f t="shared" si="69"/>
        <v>3053.0372602739726</v>
      </c>
      <c r="GN63" s="16"/>
      <c r="GO63" s="16">
        <f t="shared" si="22"/>
        <v>3289.8684186003161</v>
      </c>
      <c r="GP63" s="16">
        <f t="shared" si="23"/>
        <v>3617.1227722253307</v>
      </c>
      <c r="GQ63" s="16">
        <f t="shared" si="70"/>
        <v>3616.8186946011292</v>
      </c>
    </row>
    <row r="64" spans="2:199" ht="14.45" customHeight="1" x14ac:dyDescent="0.25">
      <c r="B64" s="28" t="s">
        <v>89</v>
      </c>
      <c r="C64" s="28" t="s">
        <v>958</v>
      </c>
      <c r="D64" s="23" t="str">
        <f>IFERROR(IF(MATCH($B64,Compounders!$A:$A,0),"yes"),"")</f>
        <v>yes</v>
      </c>
      <c r="F64" s="66"/>
      <c r="G64" s="66" t="s">
        <v>943</v>
      </c>
      <c r="H64" s="66"/>
      <c r="I64" s="66"/>
      <c r="J64" s="121" t="str">
        <f t="shared" si="24"/>
        <v/>
      </c>
      <c r="K64" s="70">
        <f t="shared" si="71"/>
        <v>6</v>
      </c>
      <c r="L64" s="70">
        <f t="shared" si="72"/>
        <v>15</v>
      </c>
      <c r="M64" s="70">
        <f t="shared" si="73"/>
        <v>1</v>
      </c>
      <c r="N64" s="70">
        <f t="shared" si="74"/>
        <v>0</v>
      </c>
      <c r="O64" s="66"/>
      <c r="P64" s="83"/>
      <c r="Q64" s="70">
        <f t="shared" si="25"/>
        <v>5</v>
      </c>
      <c r="R64" s="70">
        <f t="shared" si="26"/>
        <v>2</v>
      </c>
      <c r="S64" s="70">
        <f t="shared" si="27"/>
        <v>3</v>
      </c>
      <c r="T64" s="70">
        <f t="shared" si="28"/>
        <v>2</v>
      </c>
      <c r="U64" s="70">
        <f t="shared" si="29"/>
        <v>2</v>
      </c>
      <c r="V64" s="70">
        <f t="shared" si="30"/>
        <v>0</v>
      </c>
      <c r="W64" s="70">
        <f t="shared" si="31"/>
        <v>1</v>
      </c>
      <c r="X64" s="70">
        <f t="shared" si="32"/>
        <v>0</v>
      </c>
      <c r="Y64" s="70">
        <f t="shared" si="33"/>
        <v>0</v>
      </c>
      <c r="AA64" s="39">
        <v>217.65573399050001</v>
      </c>
      <c r="AB64" s="39">
        <v>220.78479394717999</v>
      </c>
      <c r="AC64" s="40">
        <v>198.37323583279999</v>
      </c>
      <c r="AE64" s="4">
        <f t="shared" si="34"/>
        <v>-19.282498157700019</v>
      </c>
      <c r="AF64" s="4">
        <f t="shared" si="35"/>
        <v>-22.41155811438</v>
      </c>
      <c r="AH64" s="11">
        <f t="shared" si="36"/>
        <v>-8.859173063890724E-2</v>
      </c>
      <c r="AI64" s="11">
        <f t="shared" si="37"/>
        <v>-0.10150861258924238</v>
      </c>
      <c r="AK64" s="3">
        <v>8223</v>
      </c>
      <c r="AL64" s="7">
        <v>8563</v>
      </c>
      <c r="AM64" s="7"/>
      <c r="AN64" s="3">
        <v>9330.7407407407391</v>
      </c>
      <c r="AO64" s="3">
        <v>9380</v>
      </c>
      <c r="AP64" s="7">
        <v>9177.95652173913</v>
      </c>
      <c r="AQ64" s="113"/>
      <c r="AR64" s="3">
        <v>10058.8947368421</v>
      </c>
      <c r="AS64" s="3">
        <v>10134.416666666701</v>
      </c>
      <c r="AT64" s="7">
        <v>9954.8695652173901</v>
      </c>
      <c r="AU64" s="7"/>
      <c r="AV64" s="3">
        <v>10686.5</v>
      </c>
      <c r="AW64" s="3">
        <v>10847.833333333299</v>
      </c>
      <c r="AX64" s="7">
        <v>10665.416666666701</v>
      </c>
      <c r="AY64" s="113"/>
      <c r="AZ64" s="3">
        <v>8459</v>
      </c>
      <c r="BA64" s="7">
        <v>8741</v>
      </c>
      <c r="BB64" s="7"/>
      <c r="BC64" s="3">
        <v>9363</v>
      </c>
      <c r="BD64" s="3">
        <v>9393</v>
      </c>
      <c r="BE64" s="7">
        <v>9217.8709677419392</v>
      </c>
      <c r="BF64" s="113"/>
      <c r="BG64" s="3">
        <v>10065.181818181802</v>
      </c>
      <c r="BH64" s="3">
        <v>10153.25</v>
      </c>
      <c r="BI64" s="7">
        <v>9995.0645161290304</v>
      </c>
      <c r="BJ64" s="113"/>
      <c r="BK64" s="3">
        <v>10612.5</v>
      </c>
      <c r="BL64" s="3">
        <v>10926.4285714286</v>
      </c>
      <c r="BM64" s="7">
        <v>10711.5</v>
      </c>
      <c r="BO64" s="2">
        <f t="shared" si="83"/>
        <v>8459</v>
      </c>
      <c r="BP64" s="2">
        <f t="shared" si="84"/>
        <v>8741</v>
      </c>
      <c r="BQ64" s="2"/>
      <c r="BR64" s="2">
        <f t="shared" si="85"/>
        <v>9363</v>
      </c>
      <c r="BS64" s="2">
        <f t="shared" si="86"/>
        <v>9393</v>
      </c>
      <c r="BT64" s="2">
        <f t="shared" si="87"/>
        <v>9217.8709677419392</v>
      </c>
      <c r="BU64" s="2"/>
      <c r="BV64" s="2">
        <f t="shared" si="88"/>
        <v>10065.181818181802</v>
      </c>
      <c r="BW64" s="2">
        <f t="shared" si="89"/>
        <v>10153.25</v>
      </c>
      <c r="BX64" s="2">
        <f t="shared" si="90"/>
        <v>9995.0645161290304</v>
      </c>
      <c r="BZ64" s="16">
        <f t="shared" si="75"/>
        <v>282</v>
      </c>
      <c r="CA64" s="16">
        <f t="shared" si="76"/>
        <v>476.87096774193924</v>
      </c>
      <c r="CB64" s="16">
        <f t="shared" si="77"/>
        <v>777.19354838709114</v>
      </c>
      <c r="CD64" s="5">
        <f t="shared" si="46"/>
        <v>3.3337273909445519E-2</v>
      </c>
      <c r="CE64" s="5">
        <f t="shared" si="1"/>
        <v>5.4555653557023076E-2</v>
      </c>
      <c r="CF64" s="5">
        <f t="shared" si="47"/>
        <v>8.4313780384525971E-2</v>
      </c>
      <c r="CH64" s="11">
        <f t="shared" si="78"/>
        <v>3.204101249599578E-3</v>
      </c>
      <c r="CI64" s="11">
        <f t="shared" si="79"/>
        <v>-1.5500270453707277E-2</v>
      </c>
      <c r="CK64" s="11">
        <f t="shared" si="80"/>
        <v>8.749785489131634E-3</v>
      </c>
      <c r="CL64" s="11">
        <f t="shared" si="81"/>
        <v>-6.9663224489507902E-3</v>
      </c>
      <c r="CN64" s="16">
        <f t="shared" si="49"/>
        <v>30</v>
      </c>
      <c r="CO64" s="16">
        <f t="shared" si="50"/>
        <v>-145.12903225806076</v>
      </c>
      <c r="CP64" s="11"/>
      <c r="CQ64" s="16">
        <f t="shared" si="51"/>
        <v>88.068181818198354</v>
      </c>
      <c r="CR64" s="16">
        <f t="shared" si="52"/>
        <v>-70.117302052771265</v>
      </c>
      <c r="CT64" s="106">
        <v>9385.3881456707604</v>
      </c>
      <c r="CU64" s="104">
        <v>9393</v>
      </c>
      <c r="CV64" s="104">
        <v>9180.1170370370401</v>
      </c>
      <c r="CW64" s="104">
        <v>9182.9051505016796</v>
      </c>
      <c r="CX64" s="104">
        <v>8910.9871794871815</v>
      </c>
      <c r="CY64" s="104">
        <v>8772.96875</v>
      </c>
      <c r="CZ64" s="104">
        <v>8763.0788631658215</v>
      </c>
      <c r="DA64" s="104">
        <v>8801.67803030303</v>
      </c>
      <c r="DB64" s="104">
        <v>8901.9444444444398</v>
      </c>
      <c r="DC64" s="104">
        <v>8963.8666666666704</v>
      </c>
      <c r="DD64" s="104">
        <v>8852.7431601731605</v>
      </c>
      <c r="DE64" s="104">
        <v>8515.2090211578598</v>
      </c>
      <c r="DF64" s="104">
        <v>8109.7196969696997</v>
      </c>
      <c r="DG64" s="104">
        <v>7678.8529411764694</v>
      </c>
      <c r="DH64" s="104">
        <v>7451.2307692307704</v>
      </c>
      <c r="DI64" s="104">
        <v>7343.8210389610404</v>
      </c>
      <c r="DJ64" s="104">
        <v>7329.7948717948702</v>
      </c>
      <c r="DK64" s="104">
        <v>7437</v>
      </c>
      <c r="DL64" s="104">
        <v>7452.1</v>
      </c>
      <c r="DM64" s="104">
        <v>7126.0714285714303</v>
      </c>
      <c r="DN64" s="104">
        <v>6635.0588744588795</v>
      </c>
      <c r="DO64" s="104">
        <v>6326.3571428571395</v>
      </c>
      <c r="DP64" s="104">
        <v>5952.8809523809496</v>
      </c>
      <c r="DR64" s="4">
        <f t="shared" si="53"/>
        <v>198.37323583279999</v>
      </c>
      <c r="DS64" s="39">
        <v>220.78479394717999</v>
      </c>
      <c r="DT64" s="39">
        <v>217.65573399050001</v>
      </c>
      <c r="DU64" s="39">
        <v>216.85725144825997</v>
      </c>
      <c r="DV64" s="39">
        <v>208.91111184759004</v>
      </c>
      <c r="DW64" s="39">
        <v>223.17622598942998</v>
      </c>
      <c r="DX64" s="39">
        <v>207.74088077453999</v>
      </c>
      <c r="DY64" s="39">
        <v>218.43819214397001</v>
      </c>
      <c r="DZ64" s="39">
        <v>183.65851321504002</v>
      </c>
      <c r="EA64" s="39">
        <v>203.58241704159997</v>
      </c>
      <c r="EB64" s="39">
        <v>215.07116531529999</v>
      </c>
      <c r="EC64" s="39">
        <v>191.98544379488001</v>
      </c>
      <c r="ED64" s="39">
        <v>217.86731950536003</v>
      </c>
      <c r="EE64" s="39">
        <v>204.53386246910998</v>
      </c>
      <c r="EF64" s="39">
        <v>193.01566825875997</v>
      </c>
      <c r="EG64" s="39">
        <v>169.75940311054001</v>
      </c>
      <c r="EH64" s="39">
        <v>182.57934607839996</v>
      </c>
      <c r="EI64" s="39">
        <v>183.87362906703999</v>
      </c>
      <c r="EJ64" s="39">
        <v>200.31408161588996</v>
      </c>
      <c r="EK64" s="39">
        <v>180.06067675125001</v>
      </c>
      <c r="EL64" s="39">
        <v>172.35879786115999</v>
      </c>
      <c r="EM64" s="39">
        <v>167.11254058029999</v>
      </c>
      <c r="EN64" s="39">
        <v>159.88591580504001</v>
      </c>
      <c r="EP64" s="111">
        <v>46022</v>
      </c>
      <c r="EQ64" s="114">
        <f t="shared" si="82"/>
        <v>0</v>
      </c>
      <c r="ER64" s="114"/>
      <c r="ES64" s="4">
        <f t="shared" si="54"/>
        <v>8223</v>
      </c>
      <c r="ET64" s="4">
        <f t="shared" si="55"/>
        <v>8563</v>
      </c>
      <c r="EU64" s="4"/>
      <c r="EV64" s="4">
        <f t="shared" si="2"/>
        <v>9330.7407407407391</v>
      </c>
      <c r="EW64" s="4">
        <f t="shared" si="3"/>
        <v>9380</v>
      </c>
      <c r="EX64" s="4">
        <f t="shared" si="4"/>
        <v>9177.95652173913</v>
      </c>
      <c r="EY64" s="4"/>
      <c r="EZ64" s="4">
        <f t="shared" si="5"/>
        <v>10058.8947368421</v>
      </c>
      <c r="FA64" s="4">
        <f t="shared" si="6"/>
        <v>10134.416666666701</v>
      </c>
      <c r="FB64" s="4">
        <f t="shared" si="7"/>
        <v>9954.8695652173901</v>
      </c>
      <c r="FC64" s="4"/>
      <c r="FD64" s="4">
        <f t="shared" si="91"/>
        <v>10686.5</v>
      </c>
      <c r="FE64" s="4">
        <f t="shared" si="57"/>
        <v>10847.833333333299</v>
      </c>
      <c r="FF64" s="4">
        <f t="shared" si="58"/>
        <v>10665.416666666701</v>
      </c>
      <c r="FH64" s="16">
        <f t="shared" si="59"/>
        <v>8223</v>
      </c>
      <c r="FI64" s="16">
        <f t="shared" si="8"/>
        <v>8563</v>
      </c>
      <c r="FJ64" s="16"/>
      <c r="FK64" s="16">
        <f t="shared" si="60"/>
        <v>9330.7407407407391</v>
      </c>
      <c r="FL64" s="16">
        <f t="shared" si="61"/>
        <v>9380</v>
      </c>
      <c r="FM64" s="16">
        <f t="shared" si="62"/>
        <v>9177.95652173913</v>
      </c>
      <c r="FN64" s="16"/>
      <c r="FO64" s="16">
        <f t="shared" si="63"/>
        <v>10058.8947368421</v>
      </c>
      <c r="FP64" s="16">
        <f t="shared" si="64"/>
        <v>10134.416666666701</v>
      </c>
      <c r="FQ64" s="16">
        <f t="shared" si="65"/>
        <v>9954.8695652173901</v>
      </c>
      <c r="FS64" s="4">
        <f t="shared" si="10"/>
        <v>8459</v>
      </c>
      <c r="FT64" s="4">
        <f t="shared" si="11"/>
        <v>8741</v>
      </c>
      <c r="FU64" s="4"/>
      <c r="FV64" s="4">
        <f t="shared" si="12"/>
        <v>9363</v>
      </c>
      <c r="FW64" s="4">
        <f t="shared" si="13"/>
        <v>9393</v>
      </c>
      <c r="FX64" s="4">
        <f t="shared" si="14"/>
        <v>9217.8709677419392</v>
      </c>
      <c r="FY64" s="4"/>
      <c r="FZ64" s="4">
        <f t="shared" si="15"/>
        <v>10065.181818181802</v>
      </c>
      <c r="GA64" s="4">
        <f t="shared" si="16"/>
        <v>10153.25</v>
      </c>
      <c r="GB64" s="4">
        <f t="shared" si="17"/>
        <v>9995.0645161290304</v>
      </c>
      <c r="GC64" s="4"/>
      <c r="GD64" s="4">
        <f t="shared" si="18"/>
        <v>10612.5</v>
      </c>
      <c r="GE64" s="4">
        <f t="shared" si="19"/>
        <v>10926.4285714286</v>
      </c>
      <c r="GF64" s="4">
        <f t="shared" si="20"/>
        <v>10711.5</v>
      </c>
      <c r="GH64" s="16">
        <f t="shared" si="66"/>
        <v>8459</v>
      </c>
      <c r="GI64" s="16">
        <f t="shared" si="21"/>
        <v>8741</v>
      </c>
      <c r="GJ64" s="16"/>
      <c r="GK64" s="16">
        <f t="shared" si="67"/>
        <v>9363</v>
      </c>
      <c r="GL64" s="16">
        <f t="shared" si="68"/>
        <v>9393</v>
      </c>
      <c r="GM64" s="16">
        <f t="shared" si="69"/>
        <v>9217.8709677419392</v>
      </c>
      <c r="GN64" s="16"/>
      <c r="GO64" s="16">
        <f t="shared" si="22"/>
        <v>10065.181818181802</v>
      </c>
      <c r="GP64" s="16">
        <f t="shared" si="23"/>
        <v>10153.25</v>
      </c>
      <c r="GQ64" s="16">
        <f t="shared" si="70"/>
        <v>9995.0645161290304</v>
      </c>
    </row>
    <row r="65" spans="2:199" ht="14.45" customHeight="1" x14ac:dyDescent="0.25">
      <c r="B65" s="28" t="s">
        <v>63</v>
      </c>
      <c r="C65" s="28" t="s">
        <v>959</v>
      </c>
      <c r="D65" s="23" t="str">
        <f>IFERROR(IF(MATCH($B65,Compounders!$A:$A,0),"yes"),"")</f>
        <v/>
      </c>
      <c r="F65" s="66"/>
      <c r="G65" s="66" t="s">
        <v>544</v>
      </c>
      <c r="H65" s="66"/>
      <c r="I65" s="66"/>
      <c r="J65" s="121" t="str">
        <f t="shared" si="24"/>
        <v/>
      </c>
      <c r="K65" s="70">
        <f t="shared" si="71"/>
        <v>6</v>
      </c>
      <c r="L65" s="70">
        <f t="shared" si="72"/>
        <v>16</v>
      </c>
      <c r="M65" s="70">
        <f t="shared" si="73"/>
        <v>1</v>
      </c>
      <c r="N65" s="70">
        <f t="shared" si="74"/>
        <v>0</v>
      </c>
      <c r="O65" s="66"/>
      <c r="P65" s="83" t="s">
        <v>553</v>
      </c>
      <c r="Q65" s="70">
        <f t="shared" si="25"/>
        <v>5</v>
      </c>
      <c r="R65" s="70">
        <f t="shared" si="26"/>
        <v>3</v>
      </c>
      <c r="S65" s="70">
        <f t="shared" si="27"/>
        <v>3</v>
      </c>
      <c r="T65" s="70">
        <f t="shared" si="28"/>
        <v>2</v>
      </c>
      <c r="U65" s="70">
        <f t="shared" si="29"/>
        <v>2</v>
      </c>
      <c r="V65" s="70">
        <f t="shared" si="30"/>
        <v>0</v>
      </c>
      <c r="W65" s="70">
        <f t="shared" si="31"/>
        <v>1</v>
      </c>
      <c r="X65" s="70">
        <f t="shared" si="32"/>
        <v>0</v>
      </c>
      <c r="Y65" s="70">
        <f t="shared" si="33"/>
        <v>0</v>
      </c>
      <c r="AA65" s="39">
        <v>58.81176873906999</v>
      </c>
      <c r="AB65" s="39">
        <v>85.432304727919998</v>
      </c>
      <c r="AC65" s="40">
        <v>197.27666716160002</v>
      </c>
      <c r="AE65" s="4">
        <f t="shared" si="34"/>
        <v>138.46489842253004</v>
      </c>
      <c r="AF65" s="4">
        <f t="shared" si="35"/>
        <v>111.84436243368002</v>
      </c>
      <c r="AH65" s="11">
        <f t="shared" si="36"/>
        <v>2.3543739865545765</v>
      </c>
      <c r="AI65" s="11">
        <f t="shared" si="37"/>
        <v>1.3091577335982643</v>
      </c>
      <c r="AK65" s="3">
        <v>335</v>
      </c>
      <c r="AL65" s="7">
        <v>1469</v>
      </c>
      <c r="AM65" s="7"/>
      <c r="AN65" s="3">
        <v>2409.0500000000002</v>
      </c>
      <c r="AO65" s="3">
        <v>2709.5789473684199</v>
      </c>
      <c r="AP65" s="7">
        <v>3028.0526315789498</v>
      </c>
      <c r="AQ65" s="113"/>
      <c r="AR65" s="3">
        <v>3068.21052631579</v>
      </c>
      <c r="AS65" s="3">
        <v>4198.6842105263204</v>
      </c>
      <c r="AT65" s="7">
        <v>5774.2777777777792</v>
      </c>
      <c r="AU65" s="7"/>
      <c r="AV65" s="3">
        <v>3229.2</v>
      </c>
      <c r="AW65" s="3">
        <v>5349.4285714285697</v>
      </c>
      <c r="AX65" s="7">
        <v>8022.6</v>
      </c>
      <c r="AY65" s="113"/>
      <c r="AZ65" s="3">
        <v>272</v>
      </c>
      <c r="BA65" s="7">
        <v>1733</v>
      </c>
      <c r="BB65" s="7"/>
      <c r="BC65" s="3">
        <v>2591.9047619047601</v>
      </c>
      <c r="BD65" s="3">
        <v>2954.61904761905</v>
      </c>
      <c r="BE65" s="7">
        <v>3363.5238095238101</v>
      </c>
      <c r="BF65" s="113"/>
      <c r="BG65" s="3">
        <v>3384.3</v>
      </c>
      <c r="BH65" s="3">
        <v>4546.3181818181802</v>
      </c>
      <c r="BI65" s="7">
        <v>6089.9545454545496</v>
      </c>
      <c r="BJ65" s="113"/>
      <c r="BK65" s="3">
        <v>3781</v>
      </c>
      <c r="BL65" s="3">
        <v>5693.5</v>
      </c>
      <c r="BM65" s="7">
        <v>8899.4705882352901</v>
      </c>
      <c r="BO65" s="2">
        <f t="shared" si="83"/>
        <v>1020.5123287671233</v>
      </c>
      <c r="BP65" s="2">
        <f t="shared" si="84"/>
        <v>2568.3642530984998</v>
      </c>
      <c r="BQ65" s="2"/>
      <c r="BR65" s="2">
        <f t="shared" si="85"/>
        <v>2997.8716373124585</v>
      </c>
      <c r="BS65" s="2">
        <f t="shared" si="86"/>
        <v>3770.0923026744949</v>
      </c>
      <c r="BT65" s="2">
        <f t="shared" si="87"/>
        <v>4760.3527071102435</v>
      </c>
      <c r="BU65" s="2"/>
      <c r="BV65" s="2">
        <f t="shared" si="88"/>
        <v>3587.540821917808</v>
      </c>
      <c r="BW65" s="2">
        <f t="shared" si="89"/>
        <v>5134.0524283935229</v>
      </c>
      <c r="BX65" s="2">
        <f t="shared" si="90"/>
        <v>7529.3504358655046</v>
      </c>
      <c r="BZ65" s="16">
        <f t="shared" si="75"/>
        <v>1547.8519243313765</v>
      </c>
      <c r="CA65" s="16">
        <f t="shared" si="76"/>
        <v>2191.9884540117437</v>
      </c>
      <c r="CB65" s="16">
        <f t="shared" si="77"/>
        <v>2768.9977287552611</v>
      </c>
      <c r="CD65" s="5">
        <f t="shared" si="46"/>
        <v>1.5167400536957061</v>
      </c>
      <c r="CE65" s="5">
        <f t="shared" si="1"/>
        <v>0.8534570014231071</v>
      </c>
      <c r="CF65" s="5">
        <f t="shared" si="47"/>
        <v>0.58167911058762112</v>
      </c>
      <c r="CH65" s="11">
        <f t="shared" si="78"/>
        <v>0.25758963651102795</v>
      </c>
      <c r="CI65" s="11">
        <f t="shared" si="79"/>
        <v>0.58791078572590916</v>
      </c>
      <c r="CK65" s="11">
        <f t="shared" si="80"/>
        <v>0.43107846941487593</v>
      </c>
      <c r="CL65" s="11">
        <f t="shared" si="81"/>
        <v>1.0987497591290141</v>
      </c>
      <c r="CN65" s="16">
        <f t="shared" si="49"/>
        <v>772.22066536203647</v>
      </c>
      <c r="CO65" s="16">
        <f t="shared" si="50"/>
        <v>1762.481069797785</v>
      </c>
      <c r="CP65" s="11"/>
      <c r="CQ65" s="16">
        <f t="shared" si="51"/>
        <v>1546.5116064757149</v>
      </c>
      <c r="CR65" s="16">
        <f t="shared" si="52"/>
        <v>3941.8096139476966</v>
      </c>
      <c r="CT65" s="106">
        <v>5530.395424836599</v>
      </c>
      <c r="CU65" s="104">
        <v>3826.9444444444421</v>
      </c>
      <c r="CV65" s="104">
        <v>2779.2095588235293</v>
      </c>
      <c r="CW65" s="104">
        <v>2304.9</v>
      </c>
      <c r="CX65" s="104">
        <v>2039.5333333333331</v>
      </c>
      <c r="CY65" s="104">
        <v>1783.3623366013069</v>
      </c>
      <c r="CZ65" s="104">
        <v>1719.1083333333331</v>
      </c>
      <c r="DA65" s="104">
        <v>1435.6315789473701</v>
      </c>
      <c r="DB65" s="104">
        <v>1001.0709033613449</v>
      </c>
      <c r="DC65" s="104">
        <v>644.63589743589796</v>
      </c>
      <c r="DD65" s="104">
        <v>289.68944444444469</v>
      </c>
      <c r="DE65" s="104">
        <v>166.9</v>
      </c>
      <c r="DF65" s="104">
        <v>250.67375000000001</v>
      </c>
      <c r="DG65" s="104">
        <v>618.55882352941092</v>
      </c>
      <c r="DH65" s="104">
        <v>540.84465686274507</v>
      </c>
      <c r="DI65" s="104">
        <v>1172.1666666666702</v>
      </c>
      <c r="DJ65" s="104">
        <v>1967.5576023391809</v>
      </c>
      <c r="DK65" s="104">
        <v>1992.8166740380361</v>
      </c>
      <c r="DL65" s="104">
        <v>1955.7558479532161</v>
      </c>
      <c r="DM65" s="104">
        <v>1855.4210526315801</v>
      </c>
      <c r="DN65" s="104">
        <v>1665.2631578947371</v>
      </c>
      <c r="DO65" s="104">
        <v>1365.2812030075181</v>
      </c>
      <c r="DP65" s="104">
        <v>1282.5966386554621</v>
      </c>
      <c r="DR65" s="4">
        <f t="shared" si="53"/>
        <v>197.27666716160002</v>
      </c>
      <c r="DS65" s="39">
        <v>85.432304727919998</v>
      </c>
      <c r="DT65" s="39">
        <v>58.81176873906999</v>
      </c>
      <c r="DU65" s="39">
        <v>50.273291468620002</v>
      </c>
      <c r="DV65" s="39">
        <v>30.629346434790005</v>
      </c>
      <c r="DW65" s="39">
        <v>17.984543035350001</v>
      </c>
      <c r="DX65" s="39">
        <v>18.257111921790003</v>
      </c>
      <c r="DY65" s="39">
        <v>23.054927859540005</v>
      </c>
      <c r="DZ65" s="39">
        <v>21.685516732340002</v>
      </c>
      <c r="EA65" s="39">
        <v>19.494973333449998</v>
      </c>
      <c r="EB65" s="39">
        <v>17.858036884819999</v>
      </c>
      <c r="EC65" s="39">
        <v>13.6775843099</v>
      </c>
      <c r="ED65" s="39">
        <v>12.812186479379999</v>
      </c>
      <c r="EE65" s="39">
        <v>13.652713087680002</v>
      </c>
      <c r="EF65" s="39">
        <v>10.86156403743</v>
      </c>
      <c r="EG65" s="39">
        <v>11.07344291499</v>
      </c>
      <c r="EH65" s="39">
        <v>15.348453145359999</v>
      </c>
      <c r="EI65" s="39">
        <v>19.678960676099997</v>
      </c>
      <c r="EJ65" s="39">
        <v>25.153409066100004</v>
      </c>
      <c r="EK65" s="39">
        <v>18.647246986599999</v>
      </c>
      <c r="EL65" s="39">
        <v>20.124834984450001</v>
      </c>
      <c r="EM65" s="39">
        <v>17.720166484</v>
      </c>
      <c r="EN65" s="39">
        <v>15.970908722159999</v>
      </c>
      <c r="EP65" s="111">
        <v>45835</v>
      </c>
      <c r="EQ65" s="114">
        <f t="shared" si="82"/>
        <v>0.51232876712328768</v>
      </c>
      <c r="ER65" s="114"/>
      <c r="ES65" s="4">
        <f t="shared" si="54"/>
        <v>335</v>
      </c>
      <c r="ET65" s="4">
        <f t="shared" si="55"/>
        <v>1469</v>
      </c>
      <c r="EU65" s="4"/>
      <c r="EV65" s="4">
        <f t="shared" si="2"/>
        <v>2409.0500000000002</v>
      </c>
      <c r="EW65" s="4">
        <f t="shared" si="3"/>
        <v>2709.5789473684199</v>
      </c>
      <c r="EX65" s="4">
        <f t="shared" si="4"/>
        <v>3028.0526315789498</v>
      </c>
      <c r="EY65" s="4"/>
      <c r="EZ65" s="4">
        <f t="shared" si="5"/>
        <v>3068.21052631579</v>
      </c>
      <c r="FA65" s="4">
        <f t="shared" si="6"/>
        <v>4198.6842105263204</v>
      </c>
      <c r="FB65" s="4">
        <f t="shared" si="7"/>
        <v>5774.2777777777792</v>
      </c>
      <c r="FC65" s="4"/>
      <c r="FD65" s="4">
        <f t="shared" si="91"/>
        <v>3229.2</v>
      </c>
      <c r="FE65" s="4">
        <f t="shared" si="57"/>
        <v>5349.4285714285697</v>
      </c>
      <c r="FF65" s="4">
        <f t="shared" si="58"/>
        <v>8022.6</v>
      </c>
      <c r="FH65" s="16">
        <f t="shared" si="59"/>
        <v>915.98082191780816</v>
      </c>
      <c r="FI65" s="16">
        <f t="shared" si="8"/>
        <v>2267.7475126171603</v>
      </c>
      <c r="FJ65" s="16"/>
      <c r="FK65" s="16">
        <f t="shared" si="60"/>
        <v>2746.7568997837061</v>
      </c>
      <c r="FL65" s="16">
        <f t="shared" si="61"/>
        <v>3472.4904109589061</v>
      </c>
      <c r="FM65" s="16">
        <f t="shared" si="62"/>
        <v>4435.0227749739661</v>
      </c>
      <c r="FN65" s="16"/>
      <c r="FO65" s="16">
        <f t="shared" si="63"/>
        <v>3150.6900648882483</v>
      </c>
      <c r="FP65" s="16">
        <f t="shared" si="64"/>
        <v>4788.243650221445</v>
      </c>
      <c r="FQ65" s="16">
        <f t="shared" si="65"/>
        <v>6926.1579299847799</v>
      </c>
      <c r="FS65" s="4">
        <f t="shared" si="10"/>
        <v>272</v>
      </c>
      <c r="FT65" s="4">
        <f t="shared" si="11"/>
        <v>1733</v>
      </c>
      <c r="FU65" s="4"/>
      <c r="FV65" s="4">
        <f t="shared" si="12"/>
        <v>2591.9047619047601</v>
      </c>
      <c r="FW65" s="4">
        <f t="shared" si="13"/>
        <v>2954.61904761905</v>
      </c>
      <c r="FX65" s="4">
        <f t="shared" si="14"/>
        <v>3363.5238095238101</v>
      </c>
      <c r="FY65" s="4"/>
      <c r="FZ65" s="4">
        <f t="shared" si="15"/>
        <v>3384.3</v>
      </c>
      <c r="GA65" s="4">
        <f t="shared" si="16"/>
        <v>4546.3181818181802</v>
      </c>
      <c r="GB65" s="4">
        <f t="shared" si="17"/>
        <v>6089.9545454545496</v>
      </c>
      <c r="GC65" s="4"/>
      <c r="GD65" s="4">
        <f t="shared" si="18"/>
        <v>3781</v>
      </c>
      <c r="GE65" s="4">
        <f t="shared" si="19"/>
        <v>5693.5</v>
      </c>
      <c r="GF65" s="4">
        <f t="shared" si="20"/>
        <v>8899.4705882352901</v>
      </c>
      <c r="GH65" s="16">
        <f t="shared" si="66"/>
        <v>1020.5123287671233</v>
      </c>
      <c r="GI65" s="16">
        <f t="shared" si="21"/>
        <v>2568.3642530984998</v>
      </c>
      <c r="GJ65" s="16"/>
      <c r="GK65" s="16">
        <f t="shared" si="67"/>
        <v>2997.8716373124585</v>
      </c>
      <c r="GL65" s="16">
        <f t="shared" si="68"/>
        <v>3770.0923026744949</v>
      </c>
      <c r="GM65" s="16">
        <f t="shared" si="69"/>
        <v>4760.3527071102435</v>
      </c>
      <c r="GN65" s="16"/>
      <c r="GO65" s="16">
        <f t="shared" si="22"/>
        <v>3587.540821917808</v>
      </c>
      <c r="GP65" s="16">
        <f t="shared" si="23"/>
        <v>5134.0524283935229</v>
      </c>
      <c r="GQ65" s="16">
        <f t="shared" si="70"/>
        <v>7529.3504358655046</v>
      </c>
    </row>
    <row r="66" spans="2:199" ht="14.45" customHeight="1" x14ac:dyDescent="0.25">
      <c r="B66" s="28" t="s">
        <v>75</v>
      </c>
      <c r="C66" s="28" t="s">
        <v>597</v>
      </c>
      <c r="D66" s="23" t="str">
        <f>IFERROR(IF(MATCH($B66,Compounders!$A:$A,0),"yes"),"")</f>
        <v/>
      </c>
      <c r="F66" s="66"/>
      <c r="G66" s="66" t="s">
        <v>943</v>
      </c>
      <c r="H66" s="66"/>
      <c r="I66" s="66"/>
      <c r="J66" s="121" t="str">
        <f t="shared" si="24"/>
        <v/>
      </c>
      <c r="K66" s="70">
        <f t="shared" si="71"/>
        <v>6</v>
      </c>
      <c r="L66" s="70">
        <f t="shared" si="72"/>
        <v>16</v>
      </c>
      <c r="M66" s="70">
        <f t="shared" si="73"/>
        <v>1</v>
      </c>
      <c r="N66" s="70">
        <f t="shared" si="74"/>
        <v>0</v>
      </c>
      <c r="O66" s="66"/>
      <c r="P66" s="83"/>
      <c r="Q66" s="70">
        <f t="shared" si="25"/>
        <v>5</v>
      </c>
      <c r="R66" s="70">
        <f t="shared" si="26"/>
        <v>3</v>
      </c>
      <c r="S66" s="70">
        <f t="shared" si="27"/>
        <v>3</v>
      </c>
      <c r="T66" s="70">
        <f t="shared" si="28"/>
        <v>2</v>
      </c>
      <c r="U66" s="70">
        <f t="shared" si="29"/>
        <v>2</v>
      </c>
      <c r="V66" s="70">
        <f t="shared" si="30"/>
        <v>0</v>
      </c>
      <c r="W66" s="70">
        <f t="shared" si="31"/>
        <v>1</v>
      </c>
      <c r="X66" s="70">
        <f t="shared" si="32"/>
        <v>0</v>
      </c>
      <c r="Y66" s="70">
        <f t="shared" si="33"/>
        <v>0</v>
      </c>
      <c r="AA66" s="39">
        <v>203.11231200941998</v>
      </c>
      <c r="AB66" s="39">
        <v>170.73908323937997</v>
      </c>
      <c r="AC66" s="40">
        <v>176.82895830592003</v>
      </c>
      <c r="AE66" s="4">
        <f t="shared" si="34"/>
        <v>-26.283353703499955</v>
      </c>
      <c r="AF66" s="4">
        <f t="shared" si="35"/>
        <v>6.0898750665400598</v>
      </c>
      <c r="AH66" s="11">
        <f t="shared" si="36"/>
        <v>-0.129403055105202</v>
      </c>
      <c r="AI66" s="11">
        <f t="shared" si="37"/>
        <v>3.566772733576129E-2</v>
      </c>
      <c r="AK66" s="3">
        <v>4972</v>
      </c>
      <c r="AL66" s="7">
        <v>12404</v>
      </c>
      <c r="AM66" s="7"/>
      <c r="AN66" s="3">
        <v>10451.15</v>
      </c>
      <c r="AO66" s="3">
        <v>10501.222222222201</v>
      </c>
      <c r="AP66" s="7">
        <v>10533.9</v>
      </c>
      <c r="AQ66" s="113"/>
      <c r="AR66" s="3">
        <v>11758.052631578899</v>
      </c>
      <c r="AS66" s="3">
        <v>11853.555555555598</v>
      </c>
      <c r="AT66" s="7">
        <v>11986.75</v>
      </c>
      <c r="AU66" s="7"/>
      <c r="AV66" s="3">
        <v>12922.285714285699</v>
      </c>
      <c r="AW66" s="3">
        <v>13000.285714285699</v>
      </c>
      <c r="AX66" s="7">
        <v>13073.714285714301</v>
      </c>
      <c r="AY66" s="113"/>
      <c r="AZ66" s="3">
        <v>9997</v>
      </c>
      <c r="BA66" s="7">
        <v>11340</v>
      </c>
      <c r="BB66" s="7"/>
      <c r="BC66" s="3">
        <v>11559.826086956498</v>
      </c>
      <c r="BD66" s="3">
        <v>11854.3157894737</v>
      </c>
      <c r="BE66" s="7">
        <v>12207.3157894737</v>
      </c>
      <c r="BF66" s="113"/>
      <c r="BG66" s="3">
        <v>12734.0454545455</v>
      </c>
      <c r="BH66" s="3">
        <v>12740.789473684201</v>
      </c>
      <c r="BI66" s="7">
        <v>12856.782608695699</v>
      </c>
      <c r="BJ66" s="113"/>
      <c r="BK66" s="3">
        <v>14109.5</v>
      </c>
      <c r="BL66" s="3">
        <v>13867.357142857099</v>
      </c>
      <c r="BM66" s="7">
        <v>13989.111111111099</v>
      </c>
      <c r="BO66" s="2">
        <f t="shared" si="83"/>
        <v>10346.547945205479</v>
      </c>
      <c r="BP66" s="2">
        <f t="shared" si="84"/>
        <v>11565.739726027401</v>
      </c>
      <c r="BQ66" s="2"/>
      <c r="BR66" s="2">
        <f t="shared" si="85"/>
        <v>11865.444826465964</v>
      </c>
      <c r="BS66" s="2">
        <f t="shared" si="86"/>
        <v>12085.041816870953</v>
      </c>
      <c r="BT66" s="2">
        <f t="shared" si="87"/>
        <v>12376.355098586275</v>
      </c>
      <c r="BU66" s="2"/>
      <c r="BV66" s="2">
        <f t="shared" si="88"/>
        <v>13092.040473225439</v>
      </c>
      <c r="BW66" s="2">
        <f t="shared" si="89"/>
        <v>13034.00571634564</v>
      </c>
      <c r="BX66" s="2">
        <f t="shared" si="90"/>
        <v>13151.498246310666</v>
      </c>
      <c r="BZ66" s="16">
        <f t="shared" si="75"/>
        <v>1219.1917808219223</v>
      </c>
      <c r="CA66" s="16">
        <f t="shared" si="76"/>
        <v>810.61537255887379</v>
      </c>
      <c r="CB66" s="16">
        <f t="shared" si="77"/>
        <v>775.14314772439138</v>
      </c>
      <c r="CD66" s="5">
        <f t="shared" si="46"/>
        <v>0.1178356092562145</v>
      </c>
      <c r="CE66" s="5">
        <f t="shared" si="1"/>
        <v>7.0087637432707739E-2</v>
      </c>
      <c r="CF66" s="5">
        <f t="shared" si="47"/>
        <v>6.2630971845089922E-2</v>
      </c>
      <c r="CH66" s="11">
        <f t="shared" si="78"/>
        <v>1.8507269943658367E-2</v>
      </c>
      <c r="CI66" s="11">
        <f t="shared" si="79"/>
        <v>4.3058669910185143E-2</v>
      </c>
      <c r="CK66" s="11">
        <f t="shared" si="80"/>
        <v>-4.4328274877003526E-3</v>
      </c>
      <c r="CL66" s="11">
        <f t="shared" si="81"/>
        <v>4.5415207206871422E-3</v>
      </c>
      <c r="CN66" s="16">
        <f t="shared" si="49"/>
        <v>219.5969904049889</v>
      </c>
      <c r="CO66" s="16">
        <f t="shared" si="50"/>
        <v>510.91027212031076</v>
      </c>
      <c r="CP66" s="11"/>
      <c r="CQ66" s="16">
        <f t="shared" si="51"/>
        <v>-58.034756879798806</v>
      </c>
      <c r="CR66" s="16">
        <f t="shared" si="52"/>
        <v>59.457773085227018</v>
      </c>
      <c r="CT66" s="106">
        <v>13029.773684210522</v>
      </c>
      <c r="CU66" s="104">
        <v>12390.78245614035</v>
      </c>
      <c r="CV66" s="104">
        <v>11559.826086956498</v>
      </c>
      <c r="CW66" s="104">
        <v>11069.84090909091</v>
      </c>
      <c r="CX66" s="104">
        <v>10440.169852941181</v>
      </c>
      <c r="CY66" s="104">
        <v>9820.1097935880607</v>
      </c>
      <c r="CZ66" s="104">
        <v>9836.5925925925894</v>
      </c>
      <c r="DA66" s="104">
        <v>9831.1103896104014</v>
      </c>
      <c r="DB66" s="104">
        <v>9384.3250000000007</v>
      </c>
      <c r="DC66" s="104">
        <v>8696.3421052631602</v>
      </c>
      <c r="DD66" s="104">
        <v>7997.25</v>
      </c>
      <c r="DE66" s="104">
        <v>8541.9569230769212</v>
      </c>
      <c r="DF66" s="104">
        <v>8214.4166666666697</v>
      </c>
      <c r="DG66" s="104">
        <v>8115.4991527313196</v>
      </c>
      <c r="DH66" s="104">
        <v>7577.7037037036998</v>
      </c>
      <c r="DI66" s="104">
        <v>8516.1913043478253</v>
      </c>
      <c r="DJ66" s="104">
        <v>8671.4750000000004</v>
      </c>
      <c r="DK66" s="104">
        <v>8790.9060887512915</v>
      </c>
      <c r="DL66" s="104">
        <v>7261.48</v>
      </c>
      <c r="DM66" s="104">
        <v>7535.2678571428542</v>
      </c>
      <c r="DN66" s="104">
        <v>6015.9642857142908</v>
      </c>
      <c r="DO66" s="104">
        <v>4686.2878787878735</v>
      </c>
      <c r="DP66" s="104">
        <v>2768.5625</v>
      </c>
      <c r="DR66" s="4">
        <f t="shared" si="53"/>
        <v>176.82895830592003</v>
      </c>
      <c r="DS66" s="39">
        <v>170.73908323937997</v>
      </c>
      <c r="DT66" s="39">
        <v>203.11231200941998</v>
      </c>
      <c r="DU66" s="39">
        <v>205.86342387849999</v>
      </c>
      <c r="DV66" s="39">
        <v>222.93852002711006</v>
      </c>
      <c r="DW66" s="39">
        <v>178.42876097550004</v>
      </c>
      <c r="DX66" s="39">
        <v>201.64809172310001</v>
      </c>
      <c r="DY66" s="39">
        <v>174.44897008219999</v>
      </c>
      <c r="DZ66" s="39">
        <v>181.00994205154001</v>
      </c>
      <c r="EA66" s="39">
        <v>224.44522147460003</v>
      </c>
      <c r="EB66" s="39">
        <v>165.25922450709001</v>
      </c>
      <c r="EC66" s="39">
        <v>148.30357084844999</v>
      </c>
      <c r="ED66" s="39">
        <v>163.14178932864002</v>
      </c>
      <c r="EE66" s="39">
        <v>182.91999365831998</v>
      </c>
      <c r="EF66" s="39">
        <v>158.43367191743999</v>
      </c>
      <c r="EG66" s="39">
        <v>171.96904010441</v>
      </c>
      <c r="EH66" s="39">
        <v>171.94806524480001</v>
      </c>
      <c r="EI66" s="39">
        <v>249.71807824128001</v>
      </c>
      <c r="EJ66" s="39">
        <v>281.53672978572001</v>
      </c>
      <c r="EK66" s="39">
        <v>307.40330607614999</v>
      </c>
      <c r="EL66" s="39">
        <v>319.36214783466005</v>
      </c>
      <c r="EM66" s="39">
        <v>334.95249464348007</v>
      </c>
      <c r="EN66" s="39">
        <v>328.02367900365999</v>
      </c>
      <c r="EP66" s="111">
        <v>45927</v>
      </c>
      <c r="EQ66" s="114">
        <f t="shared" si="82"/>
        <v>0.26027397260273971</v>
      </c>
      <c r="ER66" s="114"/>
      <c r="ES66" s="4">
        <f t="shared" si="54"/>
        <v>4972</v>
      </c>
      <c r="ET66" s="4">
        <f t="shared" si="55"/>
        <v>12404</v>
      </c>
      <c r="EU66" s="4"/>
      <c r="EV66" s="4">
        <f t="shared" si="2"/>
        <v>10451.15</v>
      </c>
      <c r="EW66" s="4">
        <f t="shared" si="3"/>
        <v>10501.222222222201</v>
      </c>
      <c r="EX66" s="4">
        <f t="shared" si="4"/>
        <v>10533.9</v>
      </c>
      <c r="EY66" s="4"/>
      <c r="EZ66" s="4">
        <f t="shared" si="5"/>
        <v>11758.052631578899</v>
      </c>
      <c r="FA66" s="4">
        <f t="shared" si="6"/>
        <v>11853.555555555598</v>
      </c>
      <c r="FB66" s="4">
        <f t="shared" si="7"/>
        <v>11986.75</v>
      </c>
      <c r="FC66" s="4"/>
      <c r="FD66" s="4">
        <f t="shared" si="91"/>
        <v>12922.285714285699</v>
      </c>
      <c r="FE66" s="4">
        <f t="shared" si="57"/>
        <v>13000.285714285699</v>
      </c>
      <c r="FF66" s="4">
        <f t="shared" si="58"/>
        <v>13073.714285714301</v>
      </c>
      <c r="FH66" s="16">
        <f t="shared" si="59"/>
        <v>6906.3561643835619</v>
      </c>
      <c r="FI66" s="16">
        <f t="shared" si="8"/>
        <v>11917.261643835616</v>
      </c>
      <c r="FJ66" s="16"/>
      <c r="FK66" s="16">
        <f t="shared" si="60"/>
        <v>10791.302739726016</v>
      </c>
      <c r="FL66" s="16">
        <f t="shared" si="61"/>
        <v>10853.199391171991</v>
      </c>
      <c r="FM66" s="16">
        <f t="shared" si="62"/>
        <v>10912.03904109589</v>
      </c>
      <c r="FN66" s="16"/>
      <c r="FO66" s="16">
        <f t="shared" si="63"/>
        <v>12061.072201050534</v>
      </c>
      <c r="FP66" s="16">
        <f t="shared" si="64"/>
        <v>12152.019569471653</v>
      </c>
      <c r="FQ66" s="16">
        <f t="shared" si="65"/>
        <v>12269.658512720162</v>
      </c>
      <c r="FS66" s="4">
        <f t="shared" si="10"/>
        <v>9997</v>
      </c>
      <c r="FT66" s="4">
        <f t="shared" si="11"/>
        <v>11340</v>
      </c>
      <c r="FU66" s="4"/>
      <c r="FV66" s="4">
        <f t="shared" si="12"/>
        <v>11559.826086956498</v>
      </c>
      <c r="FW66" s="4">
        <f t="shared" si="13"/>
        <v>11854.3157894737</v>
      </c>
      <c r="FX66" s="4">
        <f t="shared" si="14"/>
        <v>12207.3157894737</v>
      </c>
      <c r="FY66" s="4"/>
      <c r="FZ66" s="4">
        <f t="shared" si="15"/>
        <v>12734.0454545455</v>
      </c>
      <c r="GA66" s="4">
        <f t="shared" si="16"/>
        <v>12740.789473684201</v>
      </c>
      <c r="GB66" s="4">
        <f t="shared" si="17"/>
        <v>12856.782608695699</v>
      </c>
      <c r="GC66" s="4"/>
      <c r="GD66" s="4">
        <f t="shared" si="18"/>
        <v>14109.5</v>
      </c>
      <c r="GE66" s="4">
        <f t="shared" si="19"/>
        <v>13867.357142857099</v>
      </c>
      <c r="GF66" s="4">
        <f t="shared" si="20"/>
        <v>13989.111111111099</v>
      </c>
      <c r="GH66" s="16">
        <f t="shared" si="66"/>
        <v>10346.547945205479</v>
      </c>
      <c r="GI66" s="16">
        <f t="shared" si="21"/>
        <v>11565.739726027401</v>
      </c>
      <c r="GJ66" s="16"/>
      <c r="GK66" s="16">
        <f t="shared" si="67"/>
        <v>11865.444826465964</v>
      </c>
      <c r="GL66" s="16">
        <f t="shared" si="68"/>
        <v>12085.041816870953</v>
      </c>
      <c r="GM66" s="16">
        <f t="shared" si="69"/>
        <v>12376.355098586275</v>
      </c>
      <c r="GN66" s="16"/>
      <c r="GO66" s="16">
        <f t="shared" si="22"/>
        <v>13092.040473225439</v>
      </c>
      <c r="GP66" s="16">
        <f t="shared" si="23"/>
        <v>13034.00571634564</v>
      </c>
      <c r="GQ66" s="16">
        <f t="shared" si="70"/>
        <v>13151.498246310666</v>
      </c>
    </row>
    <row r="67" spans="2:199" ht="14.45" customHeight="1" x14ac:dyDescent="0.25">
      <c r="B67" s="28" t="s">
        <v>109</v>
      </c>
      <c r="C67" s="28" t="s">
        <v>960</v>
      </c>
      <c r="D67" s="23" t="str">
        <f>IFERROR(IF(MATCH($B67,Compounders!$A:$A,0),"yes"),"")</f>
        <v>yes</v>
      </c>
      <c r="F67" s="66"/>
      <c r="G67" s="66"/>
      <c r="H67" s="66"/>
      <c r="I67" s="66"/>
      <c r="J67" s="121" t="str">
        <f t="shared" si="24"/>
        <v>yes</v>
      </c>
      <c r="K67" s="70">
        <f t="shared" si="71"/>
        <v>6</v>
      </c>
      <c r="L67" s="70">
        <f t="shared" si="72"/>
        <v>16</v>
      </c>
      <c r="M67" s="70">
        <f t="shared" si="73"/>
        <v>1</v>
      </c>
      <c r="N67" s="70">
        <f t="shared" si="74"/>
        <v>0</v>
      </c>
      <c r="O67" s="66"/>
      <c r="P67" s="83"/>
      <c r="Q67" s="70">
        <f t="shared" si="25"/>
        <v>5</v>
      </c>
      <c r="R67" s="70">
        <f t="shared" si="26"/>
        <v>3</v>
      </c>
      <c r="S67" s="70">
        <f t="shared" si="27"/>
        <v>3</v>
      </c>
      <c r="T67" s="70">
        <f t="shared" si="28"/>
        <v>2</v>
      </c>
      <c r="U67" s="70">
        <f t="shared" si="29"/>
        <v>2</v>
      </c>
      <c r="V67" s="70">
        <f t="shared" si="30"/>
        <v>0</v>
      </c>
      <c r="W67" s="70">
        <f t="shared" si="31"/>
        <v>1</v>
      </c>
      <c r="X67" s="70">
        <f t="shared" si="32"/>
        <v>0</v>
      </c>
      <c r="Y67" s="70">
        <f t="shared" si="33"/>
        <v>0</v>
      </c>
      <c r="AA67" s="39">
        <v>167.19190543151998</v>
      </c>
      <c r="AB67" s="39">
        <v>193.51752001631996</v>
      </c>
      <c r="AC67" s="40">
        <v>181.44556008656002</v>
      </c>
      <c r="AE67" s="4">
        <f t="shared" si="34"/>
        <v>14.253654655040037</v>
      </c>
      <c r="AF67" s="4">
        <f t="shared" si="35"/>
        <v>-12.071959929759942</v>
      </c>
      <c r="AH67" s="11">
        <f t="shared" si="36"/>
        <v>8.5253258034541535E-2</v>
      </c>
      <c r="AI67" s="11">
        <f t="shared" si="37"/>
        <v>-6.2381741605317509E-2</v>
      </c>
      <c r="AK67" s="3">
        <v>6946</v>
      </c>
      <c r="AL67" s="7">
        <v>6835</v>
      </c>
      <c r="AM67" s="7"/>
      <c r="AN67" s="3">
        <v>8389.8823529411802</v>
      </c>
      <c r="AO67" s="3">
        <v>8417.4500000000007</v>
      </c>
      <c r="AP67" s="7">
        <v>8480</v>
      </c>
      <c r="AQ67" s="113"/>
      <c r="AR67" s="3">
        <v>9243.5294117647099</v>
      </c>
      <c r="AS67" s="3">
        <v>9272.2631578947385</v>
      </c>
      <c r="AT67" s="7">
        <v>9348</v>
      </c>
      <c r="AU67" s="7"/>
      <c r="AV67" s="3">
        <v>10093.166666666701</v>
      </c>
      <c r="AW67" s="3">
        <v>10165</v>
      </c>
      <c r="AX67" s="7">
        <v>10283.0769230769</v>
      </c>
      <c r="AY67" s="113"/>
      <c r="AZ67" s="3">
        <v>7063</v>
      </c>
      <c r="BA67" s="7">
        <v>7683</v>
      </c>
      <c r="BB67" s="7"/>
      <c r="BC67" s="3">
        <v>8386</v>
      </c>
      <c r="BD67" s="3">
        <v>8411</v>
      </c>
      <c r="BE67" s="7">
        <v>8479.5882352941189</v>
      </c>
      <c r="BF67" s="113"/>
      <c r="BG67" s="3">
        <v>9247.8333333333303</v>
      </c>
      <c r="BH67" s="3">
        <v>9270.25</v>
      </c>
      <c r="BI67" s="7">
        <v>9343.75</v>
      </c>
      <c r="BJ67" s="113"/>
      <c r="BK67" s="3">
        <v>10093.166666666701</v>
      </c>
      <c r="BL67" s="3">
        <v>10165</v>
      </c>
      <c r="BM67" s="7">
        <v>10278.9285714286</v>
      </c>
      <c r="BO67" s="2">
        <f t="shared" si="83"/>
        <v>7063</v>
      </c>
      <c r="BP67" s="2">
        <f t="shared" si="84"/>
        <v>7683</v>
      </c>
      <c r="BQ67" s="2"/>
      <c r="BR67" s="2">
        <f t="shared" si="85"/>
        <v>8386</v>
      </c>
      <c r="BS67" s="2">
        <f t="shared" si="86"/>
        <v>8411</v>
      </c>
      <c r="BT67" s="2">
        <f t="shared" si="87"/>
        <v>8479.5882352941189</v>
      </c>
      <c r="BU67" s="2"/>
      <c r="BV67" s="2">
        <f t="shared" si="88"/>
        <v>9247.8333333333303</v>
      </c>
      <c r="BW67" s="2">
        <f t="shared" si="89"/>
        <v>9270.25</v>
      </c>
      <c r="BX67" s="2">
        <f t="shared" si="90"/>
        <v>9343.75</v>
      </c>
      <c r="BZ67" s="16">
        <f t="shared" si="75"/>
        <v>620</v>
      </c>
      <c r="CA67" s="16">
        <f t="shared" si="76"/>
        <v>796.58823529411893</v>
      </c>
      <c r="CB67" s="16">
        <f t="shared" si="77"/>
        <v>864.16176470588107</v>
      </c>
      <c r="CD67" s="5">
        <f t="shared" si="46"/>
        <v>8.7781396007362344E-2</v>
      </c>
      <c r="CE67" s="5">
        <f t="shared" si="1"/>
        <v>0.10368192571835477</v>
      </c>
      <c r="CF67" s="5">
        <f t="shared" si="47"/>
        <v>0.10191081697918158</v>
      </c>
      <c r="CH67" s="11">
        <f t="shared" si="78"/>
        <v>2.981159074648243E-3</v>
      </c>
      <c r="CI67" s="11">
        <f t="shared" si="79"/>
        <v>1.1160056677095076E-2</v>
      </c>
      <c r="CK67" s="11">
        <f t="shared" si="80"/>
        <v>2.4239912051475798E-3</v>
      </c>
      <c r="CL67" s="11">
        <f t="shared" si="81"/>
        <v>1.0371798799719167E-2</v>
      </c>
      <c r="CN67" s="16">
        <f t="shared" si="49"/>
        <v>25</v>
      </c>
      <c r="CO67" s="16">
        <f t="shared" si="50"/>
        <v>93.588235294118931</v>
      </c>
      <c r="CP67" s="11"/>
      <c r="CQ67" s="16">
        <f t="shared" si="51"/>
        <v>22.416666666669698</v>
      </c>
      <c r="CR67" s="16">
        <f t="shared" si="52"/>
        <v>95.916666666669698</v>
      </c>
      <c r="CT67" s="106">
        <v>8300.1357142857105</v>
      </c>
      <c r="CU67" s="104">
        <v>8411</v>
      </c>
      <c r="CV67" s="104">
        <v>8029.0158730158601</v>
      </c>
      <c r="CW67" s="104">
        <v>7640.0476190476211</v>
      </c>
      <c r="CX67" s="104">
        <v>7808.625</v>
      </c>
      <c r="CY67" s="104">
        <v>7647.6470588235306</v>
      </c>
      <c r="CZ67" s="104">
        <v>6948.6428571428605</v>
      </c>
      <c r="DA67" s="104">
        <v>6775.8571428571395</v>
      </c>
      <c r="DB67" s="104">
        <v>6961.4166666666697</v>
      </c>
      <c r="DC67" s="104">
        <v>7000.2</v>
      </c>
      <c r="DD67" s="104">
        <v>6318.971428571429</v>
      </c>
      <c r="DE67" s="104">
        <v>6183.8063492063402</v>
      </c>
      <c r="DF67" s="104">
        <v>5929.6805555555493</v>
      </c>
      <c r="DG67" s="104">
        <v>6224.4736842105303</v>
      </c>
      <c r="DH67" s="104">
        <v>5740.4428571428598</v>
      </c>
      <c r="DI67" s="104">
        <v>5543.3452380952394</v>
      </c>
      <c r="DJ67" s="104">
        <v>5506.8055555555602</v>
      </c>
      <c r="DK67" s="104">
        <v>5556.85</v>
      </c>
      <c r="DL67" s="104">
        <v>4949.1607142857101</v>
      </c>
      <c r="DM67" s="104">
        <v>4776.875</v>
      </c>
      <c r="DN67" s="104">
        <v>5049.9857142857145</v>
      </c>
      <c r="DO67" s="104">
        <v>4945.4375</v>
      </c>
      <c r="DP67" s="104">
        <v>4517.3015873015829</v>
      </c>
      <c r="DR67" s="4">
        <f t="shared" si="53"/>
        <v>181.44556008656002</v>
      </c>
      <c r="DS67" s="39">
        <v>193.51752001631996</v>
      </c>
      <c r="DT67" s="39">
        <v>167.19190543151998</v>
      </c>
      <c r="DU67" s="39">
        <v>155.45599746811999</v>
      </c>
      <c r="DV67" s="39">
        <v>142.91017144794003</v>
      </c>
      <c r="DW67" s="39">
        <v>145.82259298920002</v>
      </c>
      <c r="DX67" s="39">
        <v>147.4236414726</v>
      </c>
      <c r="DY67" s="39">
        <v>173.70914999999999</v>
      </c>
      <c r="DZ67" s="39">
        <v>145.51455000000004</v>
      </c>
      <c r="EA67" s="39">
        <v>129.33556154826999</v>
      </c>
      <c r="EB67" s="39">
        <v>122.92038817778001</v>
      </c>
      <c r="EC67" s="39">
        <v>115.93857488812999</v>
      </c>
      <c r="ED67" s="39">
        <v>150.13790831899999</v>
      </c>
      <c r="EE67" s="39">
        <v>155.96536352059996</v>
      </c>
      <c r="EF67" s="39">
        <v>166.12688130719999</v>
      </c>
      <c r="EG67" s="39">
        <v>154.05833573902999</v>
      </c>
      <c r="EH67" s="39">
        <v>152.17014722675998</v>
      </c>
      <c r="EI67" s="39">
        <v>166.26412878057999</v>
      </c>
      <c r="EJ67" s="39">
        <v>183.18511909584001</v>
      </c>
      <c r="EK67" s="39">
        <v>154.03715940443999</v>
      </c>
      <c r="EL67" s="39">
        <v>143.73469399679999</v>
      </c>
      <c r="EM67" s="39">
        <v>148.18612470602</v>
      </c>
      <c r="EN67" s="39">
        <v>151.1425686666</v>
      </c>
      <c r="EP67" s="111">
        <v>46022</v>
      </c>
      <c r="EQ67" s="114">
        <f t="shared" si="82"/>
        <v>0</v>
      </c>
      <c r="ER67" s="114"/>
      <c r="ES67" s="4">
        <f t="shared" si="54"/>
        <v>6946</v>
      </c>
      <c r="ET67" s="4">
        <f t="shared" si="55"/>
        <v>6835</v>
      </c>
      <c r="EU67" s="4"/>
      <c r="EV67" s="4">
        <f t="shared" si="2"/>
        <v>8389.8823529411802</v>
      </c>
      <c r="EW67" s="4">
        <f t="shared" si="3"/>
        <v>8417.4500000000007</v>
      </c>
      <c r="EX67" s="4">
        <f t="shared" si="4"/>
        <v>8480</v>
      </c>
      <c r="EY67" s="4"/>
      <c r="EZ67" s="4">
        <f t="shared" si="5"/>
        <v>9243.5294117647099</v>
      </c>
      <c r="FA67" s="4">
        <f t="shared" si="6"/>
        <v>9272.2631578947385</v>
      </c>
      <c r="FB67" s="4">
        <f t="shared" si="7"/>
        <v>9348</v>
      </c>
      <c r="FC67" s="4"/>
      <c r="FD67" s="4">
        <f t="shared" si="91"/>
        <v>10093.166666666701</v>
      </c>
      <c r="FE67" s="4">
        <f t="shared" si="57"/>
        <v>10165</v>
      </c>
      <c r="FF67" s="4">
        <f t="shared" si="58"/>
        <v>10283.0769230769</v>
      </c>
      <c r="FH67" s="16">
        <f t="shared" si="59"/>
        <v>6946</v>
      </c>
      <c r="FI67" s="16">
        <f t="shared" si="8"/>
        <v>6835</v>
      </c>
      <c r="FJ67" s="16"/>
      <c r="FK67" s="16">
        <f t="shared" si="60"/>
        <v>8389.8823529411802</v>
      </c>
      <c r="FL67" s="16">
        <f t="shared" si="61"/>
        <v>8417.4500000000007</v>
      </c>
      <c r="FM67" s="16">
        <f t="shared" si="62"/>
        <v>8480</v>
      </c>
      <c r="FN67" s="16"/>
      <c r="FO67" s="16">
        <f t="shared" si="63"/>
        <v>9243.5294117647099</v>
      </c>
      <c r="FP67" s="16">
        <f t="shared" si="64"/>
        <v>9272.2631578947385</v>
      </c>
      <c r="FQ67" s="16">
        <f t="shared" si="65"/>
        <v>9348</v>
      </c>
      <c r="FS67" s="4">
        <f t="shared" si="10"/>
        <v>7063</v>
      </c>
      <c r="FT67" s="4">
        <f t="shared" si="11"/>
        <v>7683</v>
      </c>
      <c r="FU67" s="4"/>
      <c r="FV67" s="4">
        <f t="shared" si="12"/>
        <v>8386</v>
      </c>
      <c r="FW67" s="4">
        <f t="shared" si="13"/>
        <v>8411</v>
      </c>
      <c r="FX67" s="4">
        <f t="shared" si="14"/>
        <v>8479.5882352941189</v>
      </c>
      <c r="FY67" s="4"/>
      <c r="FZ67" s="4">
        <f t="shared" si="15"/>
        <v>9247.8333333333303</v>
      </c>
      <c r="GA67" s="4">
        <f t="shared" si="16"/>
        <v>9270.25</v>
      </c>
      <c r="GB67" s="4">
        <f t="shared" si="17"/>
        <v>9343.75</v>
      </c>
      <c r="GC67" s="4"/>
      <c r="GD67" s="4">
        <f t="shared" si="18"/>
        <v>10093.166666666701</v>
      </c>
      <c r="GE67" s="4">
        <f t="shared" si="19"/>
        <v>10165</v>
      </c>
      <c r="GF67" s="4">
        <f t="shared" si="20"/>
        <v>10278.9285714286</v>
      </c>
      <c r="GH67" s="16">
        <f t="shared" si="66"/>
        <v>7063</v>
      </c>
      <c r="GI67" s="16">
        <f t="shared" si="21"/>
        <v>7683</v>
      </c>
      <c r="GJ67" s="16"/>
      <c r="GK67" s="16">
        <f t="shared" si="67"/>
        <v>8386</v>
      </c>
      <c r="GL67" s="16">
        <f t="shared" si="68"/>
        <v>8411</v>
      </c>
      <c r="GM67" s="16">
        <f t="shared" si="69"/>
        <v>8479.5882352941189</v>
      </c>
      <c r="GN67" s="16"/>
      <c r="GO67" s="16">
        <f t="shared" si="22"/>
        <v>9247.8333333333303</v>
      </c>
      <c r="GP67" s="16">
        <f t="shared" si="23"/>
        <v>9270.25</v>
      </c>
      <c r="GQ67" s="16">
        <f t="shared" si="70"/>
        <v>9343.75</v>
      </c>
    </row>
    <row r="68" spans="2:199" ht="14.45" customHeight="1" x14ac:dyDescent="0.25">
      <c r="B68" s="28" t="s">
        <v>105</v>
      </c>
      <c r="C68" s="28" t="s">
        <v>598</v>
      </c>
      <c r="D68" s="23" t="str">
        <f>IFERROR(IF(MATCH($B68,Compounders!$A:$A,0),"yes"),"")</f>
        <v/>
      </c>
      <c r="F68" s="66"/>
      <c r="G68" s="66"/>
      <c r="H68" s="66"/>
      <c r="I68" s="66"/>
      <c r="J68" s="121" t="str">
        <f t="shared" si="24"/>
        <v>yes</v>
      </c>
      <c r="K68" s="70">
        <f t="shared" si="71"/>
        <v>6</v>
      </c>
      <c r="L68" s="70">
        <f t="shared" si="72"/>
        <v>16</v>
      </c>
      <c r="M68" s="70">
        <f t="shared" si="73"/>
        <v>1</v>
      </c>
      <c r="N68" s="70">
        <f t="shared" si="74"/>
        <v>0</v>
      </c>
      <c r="O68" s="66"/>
      <c r="P68" s="83"/>
      <c r="Q68" s="70">
        <f t="shared" si="25"/>
        <v>5</v>
      </c>
      <c r="R68" s="70">
        <f t="shared" si="26"/>
        <v>3</v>
      </c>
      <c r="S68" s="70">
        <f t="shared" si="27"/>
        <v>3</v>
      </c>
      <c r="T68" s="70">
        <f t="shared" si="28"/>
        <v>2</v>
      </c>
      <c r="U68" s="70">
        <f t="shared" si="29"/>
        <v>2</v>
      </c>
      <c r="V68" s="70">
        <f t="shared" si="30"/>
        <v>0</v>
      </c>
      <c r="W68" s="70">
        <f t="shared" si="31"/>
        <v>1</v>
      </c>
      <c r="X68" s="70">
        <f t="shared" si="32"/>
        <v>0</v>
      </c>
      <c r="Y68" s="70">
        <f t="shared" si="33"/>
        <v>0</v>
      </c>
      <c r="AA68" s="39">
        <v>176.25010842501001</v>
      </c>
      <c r="AB68" s="39">
        <v>189.67096144875003</v>
      </c>
      <c r="AC68" s="40">
        <v>181.76834960046</v>
      </c>
      <c r="AE68" s="4">
        <f t="shared" si="34"/>
        <v>5.5182411754499867</v>
      </c>
      <c r="AF68" s="4">
        <f t="shared" si="35"/>
        <v>-7.9026118482900358</v>
      </c>
      <c r="AH68" s="11">
        <f t="shared" si="36"/>
        <v>3.1309150529106544E-2</v>
      </c>
      <c r="AI68" s="11">
        <f t="shared" si="37"/>
        <v>-4.1664848366497864E-2</v>
      </c>
      <c r="AK68" s="3">
        <v>4090</v>
      </c>
      <c r="AL68" s="7">
        <v>7711</v>
      </c>
      <c r="AM68" s="7"/>
      <c r="AN68" s="3">
        <v>8379.9545454545496</v>
      </c>
      <c r="AO68" s="3">
        <v>8650.15</v>
      </c>
      <c r="AP68" s="7">
        <v>9017.8571428571395</v>
      </c>
      <c r="AQ68" s="113"/>
      <c r="AR68" s="3">
        <v>8968.9473684210498</v>
      </c>
      <c r="AS68" s="3">
        <v>9625.9</v>
      </c>
      <c r="AT68" s="7">
        <v>9763.4285714285706</v>
      </c>
      <c r="AU68" s="7"/>
      <c r="AV68" s="3">
        <v>9299.3529411764703</v>
      </c>
      <c r="AW68" s="3">
        <v>10141.4210526316</v>
      </c>
      <c r="AX68" s="7">
        <v>10260.25</v>
      </c>
      <c r="AY68" s="113"/>
      <c r="AZ68" s="3">
        <v>10734</v>
      </c>
      <c r="BA68" s="7">
        <v>11837</v>
      </c>
      <c r="BB68" s="7"/>
      <c r="BC68" s="3">
        <v>11787.392857142901</v>
      </c>
      <c r="BD68" s="3">
        <v>11986.4137931034</v>
      </c>
      <c r="BE68" s="7">
        <v>12130.724137931</v>
      </c>
      <c r="BF68" s="113"/>
      <c r="BG68" s="3">
        <v>12225.461538461501</v>
      </c>
      <c r="BH68" s="3">
        <v>12499.5333333333</v>
      </c>
      <c r="BI68" s="7">
        <v>12616.9666666667</v>
      </c>
      <c r="BJ68" s="113"/>
      <c r="BK68" s="3">
        <v>12675.5714285714</v>
      </c>
      <c r="BL68" s="3">
        <v>12957.5666666667</v>
      </c>
      <c r="BM68" s="7">
        <v>13129.206896551701</v>
      </c>
      <c r="BO68" s="2">
        <f t="shared" si="83"/>
        <v>10734</v>
      </c>
      <c r="BP68" s="2">
        <f t="shared" si="84"/>
        <v>11837</v>
      </c>
      <c r="BQ68" s="2"/>
      <c r="BR68" s="2">
        <f t="shared" si="85"/>
        <v>11787.392857142901</v>
      </c>
      <c r="BS68" s="2">
        <f t="shared" si="86"/>
        <v>11986.4137931034</v>
      </c>
      <c r="BT68" s="2">
        <f t="shared" si="87"/>
        <v>12130.724137931</v>
      </c>
      <c r="BU68" s="2"/>
      <c r="BV68" s="2">
        <f t="shared" si="88"/>
        <v>12225.461538461501</v>
      </c>
      <c r="BW68" s="2">
        <f t="shared" si="89"/>
        <v>12499.5333333333</v>
      </c>
      <c r="BX68" s="2">
        <f t="shared" si="90"/>
        <v>12616.9666666667</v>
      </c>
      <c r="BZ68" s="16">
        <f t="shared" si="75"/>
        <v>1103</v>
      </c>
      <c r="CA68" s="16">
        <f t="shared" si="76"/>
        <v>293.72413793099986</v>
      </c>
      <c r="CB68" s="16">
        <f t="shared" si="77"/>
        <v>486.24252873570003</v>
      </c>
      <c r="CD68" s="5">
        <f t="shared" si="46"/>
        <v>0.10275759269610574</v>
      </c>
      <c r="CE68" s="5">
        <f t="shared" si="1"/>
        <v>2.4814069268480177E-2</v>
      </c>
      <c r="CF68" s="5">
        <f t="shared" si="47"/>
        <v>4.0083553397714411E-2</v>
      </c>
      <c r="CH68" s="11">
        <f t="shared" si="78"/>
        <v>1.6884220147112217E-2</v>
      </c>
      <c r="CI68" s="11">
        <f t="shared" si="79"/>
        <v>2.9126990586391566E-2</v>
      </c>
      <c r="CK68" s="11">
        <f t="shared" si="80"/>
        <v>2.2418114359900931E-2</v>
      </c>
      <c r="CL68" s="11">
        <f t="shared" si="81"/>
        <v>3.2023750348689761E-2</v>
      </c>
      <c r="CN68" s="16">
        <f t="shared" si="49"/>
        <v>199.02093596049963</v>
      </c>
      <c r="CO68" s="16">
        <f t="shared" si="50"/>
        <v>343.33128078809932</v>
      </c>
      <c r="CP68" s="11"/>
      <c r="CQ68" s="16">
        <f t="shared" si="51"/>
        <v>274.07179487179928</v>
      </c>
      <c r="CR68" s="16">
        <f t="shared" si="52"/>
        <v>391.50512820519907</v>
      </c>
      <c r="CT68" s="106">
        <v>12195.5021978022</v>
      </c>
      <c r="CU68" s="104">
        <v>11986.4137931034</v>
      </c>
      <c r="CV68" s="104">
        <v>11423.5</v>
      </c>
      <c r="CW68" s="104">
        <v>11205.03038461538</v>
      </c>
      <c r="CX68" s="104">
        <v>11270.000000000009</v>
      </c>
      <c r="CY68" s="104">
        <v>11181.884615384599</v>
      </c>
      <c r="CZ68" s="104">
        <v>11052.075000000001</v>
      </c>
      <c r="DA68" s="104">
        <v>11296.45</v>
      </c>
      <c r="DB68" s="104">
        <v>10885.920562770561</v>
      </c>
      <c r="DC68" s="104">
        <v>10492.64</v>
      </c>
      <c r="DD68" s="104">
        <v>10235.972222222219</v>
      </c>
      <c r="DE68" s="104">
        <v>10528.168421052629</v>
      </c>
      <c r="DF68" s="104">
        <v>10000.33333333333</v>
      </c>
      <c r="DG68" s="104">
        <v>9584.3181818181802</v>
      </c>
      <c r="DH68" s="104">
        <v>9621.0994152046696</v>
      </c>
      <c r="DI68" s="104">
        <v>9601</v>
      </c>
      <c r="DJ68" s="104">
        <v>9675.9318181818289</v>
      </c>
      <c r="DK68" s="104">
        <v>9623.8888888888887</v>
      </c>
      <c r="DL68" s="104">
        <v>9737.7976190476202</v>
      </c>
      <c r="DM68" s="104">
        <v>9594.1926691729295</v>
      </c>
      <c r="DN68" s="104">
        <v>9538.0293233082702</v>
      </c>
      <c r="DO68" s="104">
        <v>9700.1904761904789</v>
      </c>
      <c r="DP68" s="104">
        <v>9344.2999999999993</v>
      </c>
      <c r="DR68" s="4">
        <f t="shared" si="53"/>
        <v>181.76834960046</v>
      </c>
      <c r="DS68" s="39">
        <v>189.67096144875003</v>
      </c>
      <c r="DT68" s="39">
        <v>176.25010842501001</v>
      </c>
      <c r="DU68" s="39">
        <v>151.92571435219998</v>
      </c>
      <c r="DV68" s="39">
        <v>150.13292520677996</v>
      </c>
      <c r="DW68" s="39">
        <v>167.36619999165001</v>
      </c>
      <c r="DX68" s="39">
        <v>140.10252892272001</v>
      </c>
      <c r="DY68" s="39">
        <v>173.13284797619997</v>
      </c>
      <c r="DZ68" s="39">
        <v>167.60901951540001</v>
      </c>
      <c r="EA68" s="39">
        <v>152.37246193231999</v>
      </c>
      <c r="EB68" s="39">
        <v>154.14197533654001</v>
      </c>
      <c r="EC68" s="39">
        <v>143.76004140556</v>
      </c>
      <c r="ED68" s="39">
        <v>118.63119039988001</v>
      </c>
      <c r="EE68" s="39">
        <v>129.08875553649997</v>
      </c>
      <c r="EF68" s="39">
        <v>140.13924266384001</v>
      </c>
      <c r="EG68" s="39">
        <v>120.57341359</v>
      </c>
      <c r="EH68" s="39">
        <v>129.97084369890001</v>
      </c>
      <c r="EI68" s="39">
        <v>134.70084225339997</v>
      </c>
      <c r="EJ68" s="39">
        <v>126.71792997293998</v>
      </c>
      <c r="EK68" s="39">
        <v>120.75380286545001</v>
      </c>
      <c r="EL68" s="39">
        <v>140.0475340875</v>
      </c>
      <c r="EM68" s="39">
        <v>143.70429175422998</v>
      </c>
      <c r="EN68" s="39">
        <v>133.85220727104002</v>
      </c>
      <c r="EP68" s="111">
        <v>46022</v>
      </c>
      <c r="EQ68" s="114">
        <f t="shared" si="82"/>
        <v>0</v>
      </c>
      <c r="ER68" s="114"/>
      <c r="ES68" s="4">
        <f t="shared" si="54"/>
        <v>4090</v>
      </c>
      <c r="ET68" s="4">
        <f t="shared" si="55"/>
        <v>7711</v>
      </c>
      <c r="EU68" s="4"/>
      <c r="EV68" s="4">
        <f t="shared" si="2"/>
        <v>8379.9545454545496</v>
      </c>
      <c r="EW68" s="4">
        <f t="shared" si="3"/>
        <v>8650.15</v>
      </c>
      <c r="EX68" s="4">
        <f t="shared" si="4"/>
        <v>9017.8571428571395</v>
      </c>
      <c r="EY68" s="4"/>
      <c r="EZ68" s="4">
        <f t="shared" si="5"/>
        <v>8968.9473684210498</v>
      </c>
      <c r="FA68" s="4">
        <f t="shared" si="6"/>
        <v>9625.9</v>
      </c>
      <c r="FB68" s="4">
        <f t="shared" si="7"/>
        <v>9763.4285714285706</v>
      </c>
      <c r="FC68" s="4"/>
      <c r="FD68" s="4">
        <f t="shared" si="91"/>
        <v>9299.3529411764703</v>
      </c>
      <c r="FE68" s="4">
        <f t="shared" si="57"/>
        <v>10141.4210526316</v>
      </c>
      <c r="FF68" s="4">
        <f t="shared" si="58"/>
        <v>10260.25</v>
      </c>
      <c r="FH68" s="16">
        <f t="shared" si="59"/>
        <v>4090</v>
      </c>
      <c r="FI68" s="16">
        <f t="shared" si="8"/>
        <v>7711</v>
      </c>
      <c r="FJ68" s="16"/>
      <c r="FK68" s="16">
        <f t="shared" si="60"/>
        <v>8379.9545454545496</v>
      </c>
      <c r="FL68" s="16">
        <f t="shared" si="61"/>
        <v>8650.15</v>
      </c>
      <c r="FM68" s="16">
        <f t="shared" si="62"/>
        <v>9017.8571428571395</v>
      </c>
      <c r="FN68" s="16"/>
      <c r="FO68" s="16">
        <f t="shared" si="63"/>
        <v>8968.9473684210498</v>
      </c>
      <c r="FP68" s="16">
        <f t="shared" si="64"/>
        <v>9625.9</v>
      </c>
      <c r="FQ68" s="16">
        <f t="shared" si="65"/>
        <v>9763.4285714285706</v>
      </c>
      <c r="FS68" s="4">
        <f t="shared" si="10"/>
        <v>10734</v>
      </c>
      <c r="FT68" s="4">
        <f t="shared" si="11"/>
        <v>11837</v>
      </c>
      <c r="FU68" s="4"/>
      <c r="FV68" s="4">
        <f t="shared" si="12"/>
        <v>11787.392857142901</v>
      </c>
      <c r="FW68" s="4">
        <f t="shared" si="13"/>
        <v>11986.4137931034</v>
      </c>
      <c r="FX68" s="4">
        <f t="shared" si="14"/>
        <v>12130.724137931</v>
      </c>
      <c r="FY68" s="4"/>
      <c r="FZ68" s="4">
        <f t="shared" si="15"/>
        <v>12225.461538461501</v>
      </c>
      <c r="GA68" s="4">
        <f t="shared" si="16"/>
        <v>12499.5333333333</v>
      </c>
      <c r="GB68" s="4">
        <f t="shared" si="17"/>
        <v>12616.9666666667</v>
      </c>
      <c r="GC68" s="4"/>
      <c r="GD68" s="4">
        <f t="shared" si="18"/>
        <v>12675.5714285714</v>
      </c>
      <c r="GE68" s="4">
        <f t="shared" si="19"/>
        <v>12957.5666666667</v>
      </c>
      <c r="GF68" s="4">
        <f t="shared" si="20"/>
        <v>13129.206896551701</v>
      </c>
      <c r="GH68" s="16">
        <f t="shared" si="66"/>
        <v>10734</v>
      </c>
      <c r="GI68" s="16">
        <f t="shared" si="21"/>
        <v>11837</v>
      </c>
      <c r="GJ68" s="16"/>
      <c r="GK68" s="16">
        <f t="shared" si="67"/>
        <v>11787.392857142901</v>
      </c>
      <c r="GL68" s="16">
        <f t="shared" si="68"/>
        <v>11986.4137931034</v>
      </c>
      <c r="GM68" s="16">
        <f t="shared" si="69"/>
        <v>12130.724137931</v>
      </c>
      <c r="GN68" s="16"/>
      <c r="GO68" s="16">
        <f t="shared" si="22"/>
        <v>12225.461538461501</v>
      </c>
      <c r="GP68" s="16">
        <f t="shared" si="23"/>
        <v>12499.5333333333</v>
      </c>
      <c r="GQ68" s="16">
        <f t="shared" si="70"/>
        <v>12616.9666666667</v>
      </c>
    </row>
    <row r="69" spans="2:199" ht="14.45" customHeight="1" x14ac:dyDescent="0.25">
      <c r="B69" s="28" t="s">
        <v>38</v>
      </c>
      <c r="C69" s="28" t="s">
        <v>599</v>
      </c>
      <c r="D69" s="23" t="str">
        <f>IFERROR(IF(MATCH($B69,Compounders!$A:$A,0),"yes"),"")</f>
        <v/>
      </c>
      <c r="F69" s="66"/>
      <c r="G69" s="66" t="s">
        <v>544</v>
      </c>
      <c r="H69" s="66"/>
      <c r="I69" s="66"/>
      <c r="J69" s="121" t="str">
        <f t="shared" si="24"/>
        <v/>
      </c>
      <c r="K69" s="70">
        <f t="shared" si="71"/>
        <v>6</v>
      </c>
      <c r="L69" s="70">
        <f t="shared" si="72"/>
        <v>17</v>
      </c>
      <c r="M69" s="70">
        <f t="shared" si="73"/>
        <v>1</v>
      </c>
      <c r="N69" s="70">
        <f t="shared" si="74"/>
        <v>0</v>
      </c>
      <c r="O69" s="66"/>
      <c r="P69" s="83" t="s">
        <v>553</v>
      </c>
      <c r="Q69" s="70">
        <f t="shared" si="25"/>
        <v>5</v>
      </c>
      <c r="R69" s="70">
        <f t="shared" si="26"/>
        <v>4</v>
      </c>
      <c r="S69" s="70">
        <f t="shared" si="27"/>
        <v>3</v>
      </c>
      <c r="T69" s="70">
        <f t="shared" si="28"/>
        <v>2</v>
      </c>
      <c r="U69" s="70">
        <f t="shared" si="29"/>
        <v>2</v>
      </c>
      <c r="V69" s="70">
        <f t="shared" si="30"/>
        <v>0</v>
      </c>
      <c r="W69" s="70">
        <f t="shared" si="31"/>
        <v>1</v>
      </c>
      <c r="X69" s="70">
        <f t="shared" si="32"/>
        <v>0</v>
      </c>
      <c r="Y69" s="70">
        <f t="shared" si="33"/>
        <v>0</v>
      </c>
      <c r="AA69" s="39">
        <v>58.898989137869997</v>
      </c>
      <c r="AB69" s="39">
        <v>91.706367521779995</v>
      </c>
      <c r="AC69" s="40">
        <v>183.09859480851003</v>
      </c>
      <c r="AE69" s="4">
        <f t="shared" si="34"/>
        <v>124.19960567064004</v>
      </c>
      <c r="AF69" s="4">
        <f t="shared" si="35"/>
        <v>91.392227286730034</v>
      </c>
      <c r="AH69" s="11">
        <f t="shared" si="36"/>
        <v>2.1086882387729133</v>
      </c>
      <c r="AI69" s="11">
        <f t="shared" si="37"/>
        <v>0.99657449920284602</v>
      </c>
      <c r="AK69" s="3">
        <v>-507</v>
      </c>
      <c r="AL69" s="7">
        <v>1889</v>
      </c>
      <c r="AM69" s="7"/>
      <c r="AN69" s="3">
        <v>3174.3529411764698</v>
      </c>
      <c r="AO69" s="3">
        <v>4851.1000000000004</v>
      </c>
      <c r="AP69" s="7">
        <v>7452.6428571428605</v>
      </c>
      <c r="AQ69" s="113"/>
      <c r="AR69" s="3">
        <v>3354.5882352941198</v>
      </c>
      <c r="AS69" s="3">
        <v>5105.1538461538494</v>
      </c>
      <c r="AT69" s="7">
        <v>6807</v>
      </c>
      <c r="AU69" s="7"/>
      <c r="AV69" s="3">
        <v>3673.1428571428601</v>
      </c>
      <c r="AW69" s="3">
        <v>6141.4444444444398</v>
      </c>
      <c r="AX69" s="7">
        <v>9657.9230769230799</v>
      </c>
      <c r="AY69" s="113"/>
      <c r="AZ69" s="3">
        <v>-65</v>
      </c>
      <c r="BA69" s="7">
        <v>1816</v>
      </c>
      <c r="BB69" s="7"/>
      <c r="BC69" s="3">
        <v>2925.5238095238101</v>
      </c>
      <c r="BD69" s="3">
        <v>3489.0526315789498</v>
      </c>
      <c r="BE69" s="7">
        <v>3787.3125</v>
      </c>
      <c r="BF69" s="113"/>
      <c r="BG69" s="3">
        <v>3591.4</v>
      </c>
      <c r="BH69" s="3">
        <v>5375.9</v>
      </c>
      <c r="BI69" s="7">
        <v>7004.6666666666697</v>
      </c>
      <c r="BJ69" s="113"/>
      <c r="BK69" s="3">
        <v>4220.3333333333303</v>
      </c>
      <c r="BL69" s="3">
        <v>6776.5384615384601</v>
      </c>
      <c r="BM69" s="7">
        <v>10114.615384615401</v>
      </c>
      <c r="BO69" s="2">
        <f t="shared" si="83"/>
        <v>898.69041095890418</v>
      </c>
      <c r="BP69" s="2">
        <f t="shared" si="84"/>
        <v>2825.9601027397257</v>
      </c>
      <c r="BQ69" s="2"/>
      <c r="BR69" s="2">
        <f t="shared" si="85"/>
        <v>3266.6713372472282</v>
      </c>
      <c r="BS69" s="2">
        <f t="shared" si="86"/>
        <v>4455.7388175919259</v>
      </c>
      <c r="BT69" s="2">
        <f t="shared" si="87"/>
        <v>5435.6555936073073</v>
      </c>
      <c r="BU69" s="2"/>
      <c r="BV69" s="2">
        <f t="shared" si="88"/>
        <v>3913.6206392694048</v>
      </c>
      <c r="BW69" s="2">
        <f t="shared" si="89"/>
        <v>6093.4873761854578</v>
      </c>
      <c r="BX69" s="2">
        <f t="shared" si="90"/>
        <v>8597.9828591499918</v>
      </c>
      <c r="BZ69" s="16">
        <f t="shared" si="75"/>
        <v>1927.2696917808216</v>
      </c>
      <c r="CA69" s="16">
        <f t="shared" si="76"/>
        <v>2609.6954908675816</v>
      </c>
      <c r="CB69" s="16">
        <f t="shared" si="77"/>
        <v>3162.3272655426845</v>
      </c>
      <c r="CD69" s="5">
        <f t="shared" si="46"/>
        <v>2.1445312738169995</v>
      </c>
      <c r="CE69" s="5">
        <f t="shared" si="1"/>
        <v>0.92347216379223518</v>
      </c>
      <c r="CF69" s="5">
        <f t="shared" si="47"/>
        <v>0.58177476683066387</v>
      </c>
      <c r="CH69" s="11">
        <f t="shared" si="78"/>
        <v>0.36399972864937991</v>
      </c>
      <c r="CI69" s="11">
        <f t="shared" si="79"/>
        <v>0.66397382302556562</v>
      </c>
      <c r="CK69" s="11">
        <f t="shared" si="80"/>
        <v>0.55699490007876462</v>
      </c>
      <c r="CL69" s="11">
        <f t="shared" si="81"/>
        <v>1.1969382450811747</v>
      </c>
      <c r="CN69" s="16">
        <f t="shared" si="49"/>
        <v>1189.0674803446977</v>
      </c>
      <c r="CO69" s="16">
        <f t="shared" si="50"/>
        <v>2168.9842563600791</v>
      </c>
      <c r="CP69" s="11"/>
      <c r="CQ69" s="16">
        <f t="shared" si="51"/>
        <v>2179.866736916053</v>
      </c>
      <c r="CR69" s="16">
        <f t="shared" si="52"/>
        <v>4684.362219880587</v>
      </c>
      <c r="CT69" s="106">
        <v>6007.2250000000004</v>
      </c>
      <c r="CU69" s="104">
        <v>4295.4274509803927</v>
      </c>
      <c r="CV69" s="104">
        <v>3079.6911764705883</v>
      </c>
      <c r="CW69" s="104">
        <v>2430</v>
      </c>
      <c r="CX69" s="104">
        <v>1999.666666666667</v>
      </c>
      <c r="CY69" s="104">
        <v>2019.419607843138</v>
      </c>
      <c r="CZ69" s="104">
        <v>2789.4576238390091</v>
      </c>
      <c r="DA69" s="104">
        <v>2814.15</v>
      </c>
      <c r="DB69" s="104">
        <v>2449.192401960785</v>
      </c>
      <c r="DC69" s="104">
        <v>1228.2403263403255</v>
      </c>
      <c r="DD69" s="104">
        <v>-379.54194444444403</v>
      </c>
      <c r="DE69" s="104">
        <v>-1334.1052631579</v>
      </c>
      <c r="DF69" s="104">
        <v>-1319.2280952380961</v>
      </c>
      <c r="DG69" s="104">
        <v>-950.22500000000002</v>
      </c>
      <c r="DH69" s="104">
        <v>4.3097254901960049</v>
      </c>
      <c r="DI69" s="104">
        <v>688.05263157894694</v>
      </c>
      <c r="DJ69" s="104">
        <v>2701.2289473684209</v>
      </c>
      <c r="DK69" s="104">
        <v>2476.472619047619</v>
      </c>
      <c r="DL69" s="104">
        <v>2738.76000899685</v>
      </c>
      <c r="DM69" s="104">
        <v>3261.5555555555502</v>
      </c>
      <c r="DN69" s="104">
        <v>2492.733718487395</v>
      </c>
      <c r="DO69" s="104">
        <v>1575.214285714286</v>
      </c>
      <c r="DP69" s="104">
        <v>1064.9082389477519</v>
      </c>
      <c r="DR69" s="4">
        <f t="shared" si="53"/>
        <v>183.09859480851003</v>
      </c>
      <c r="DS69" s="39">
        <v>91.706367521779995</v>
      </c>
      <c r="DT69" s="39">
        <v>58.898989137869997</v>
      </c>
      <c r="DU69" s="39">
        <v>41.651470447559994</v>
      </c>
      <c r="DV69" s="39">
        <v>22.324726576349999</v>
      </c>
      <c r="DW69" s="39">
        <v>14.062520357859999</v>
      </c>
      <c r="DX69" s="39">
        <v>20.614595052390005</v>
      </c>
      <c r="DY69" s="39">
        <v>23.454308603070004</v>
      </c>
      <c r="DZ69" s="39">
        <v>24.740774094359999</v>
      </c>
      <c r="EA69" s="39">
        <v>22.257494754959996</v>
      </c>
      <c r="EB69" s="39">
        <v>16.980614498679998</v>
      </c>
      <c r="EC69" s="39">
        <v>14.688112700430002</v>
      </c>
      <c r="ED69" s="39">
        <v>12.13522683369</v>
      </c>
      <c r="EE69" s="39">
        <v>12.02887235945</v>
      </c>
      <c r="EF69" s="39">
        <v>10.021866807249999</v>
      </c>
      <c r="EG69" s="39">
        <v>10.23673220955</v>
      </c>
      <c r="EH69" s="39">
        <v>14.039313280939998</v>
      </c>
      <c r="EI69" s="39">
        <v>15.53636315955</v>
      </c>
      <c r="EJ69" s="39">
        <v>20.320930678410001</v>
      </c>
      <c r="EK69" s="39">
        <v>17.425739885559999</v>
      </c>
      <c r="EL69" s="39">
        <v>21.810251896619999</v>
      </c>
      <c r="EM69" s="39">
        <v>20.43198669825</v>
      </c>
      <c r="EN69" s="39">
        <v>16.852133042550001</v>
      </c>
      <c r="EP69" s="111">
        <v>45835</v>
      </c>
      <c r="EQ69" s="114">
        <f t="shared" si="82"/>
        <v>0.51232876712328768</v>
      </c>
      <c r="ER69" s="114"/>
      <c r="ES69" s="4">
        <f t="shared" si="54"/>
        <v>-507</v>
      </c>
      <c r="ET69" s="4">
        <f t="shared" si="55"/>
        <v>1889</v>
      </c>
      <c r="EU69" s="4"/>
      <c r="EV69" s="4">
        <f t="shared" si="2"/>
        <v>3174.3529411764698</v>
      </c>
      <c r="EW69" s="4">
        <f t="shared" si="3"/>
        <v>4851.1000000000004</v>
      </c>
      <c r="EX69" s="4">
        <f t="shared" si="4"/>
        <v>7452.6428571428605</v>
      </c>
      <c r="EY69" s="4"/>
      <c r="EZ69" s="4">
        <f t="shared" si="5"/>
        <v>3354.5882352941198</v>
      </c>
      <c r="FA69" s="4">
        <f t="shared" si="6"/>
        <v>5105.1538461538494</v>
      </c>
      <c r="FB69" s="4">
        <f t="shared" si="7"/>
        <v>6807</v>
      </c>
      <c r="FC69" s="4"/>
      <c r="FD69" s="4">
        <f t="shared" si="91"/>
        <v>3673.1428571428601</v>
      </c>
      <c r="FE69" s="4">
        <f t="shared" si="57"/>
        <v>6141.4444444444398</v>
      </c>
      <c r="FF69" s="4">
        <f t="shared" si="58"/>
        <v>9657.9230769230799</v>
      </c>
      <c r="FH69" s="16">
        <f t="shared" si="59"/>
        <v>720.53972602739725</v>
      </c>
      <c r="FI69" s="16">
        <f t="shared" si="8"/>
        <v>4739.414285714287</v>
      </c>
      <c r="FJ69" s="16"/>
      <c r="FK69" s="16">
        <f t="shared" si="60"/>
        <v>3266.692667203869</v>
      </c>
      <c r="FL69" s="16">
        <f t="shared" si="61"/>
        <v>4981.2590937829309</v>
      </c>
      <c r="FM69" s="16">
        <f t="shared" si="62"/>
        <v>7121.8614481409022</v>
      </c>
      <c r="FN69" s="16"/>
      <c r="FO69" s="16">
        <f t="shared" si="63"/>
        <v>3517.7929319673099</v>
      </c>
      <c r="FP69" s="16">
        <f t="shared" si="64"/>
        <v>5636.0753307575214</v>
      </c>
      <c r="FQ69" s="16">
        <f t="shared" si="65"/>
        <v>8267.6099051633319</v>
      </c>
      <c r="FS69" s="4">
        <f t="shared" si="10"/>
        <v>-65</v>
      </c>
      <c r="FT69" s="4">
        <f t="shared" si="11"/>
        <v>1816</v>
      </c>
      <c r="FU69" s="4"/>
      <c r="FV69" s="4">
        <f t="shared" si="12"/>
        <v>2925.5238095238101</v>
      </c>
      <c r="FW69" s="4">
        <f t="shared" si="13"/>
        <v>3489.0526315789498</v>
      </c>
      <c r="FX69" s="4">
        <f t="shared" si="14"/>
        <v>3787.3125</v>
      </c>
      <c r="FY69" s="4"/>
      <c r="FZ69" s="4">
        <f t="shared" si="15"/>
        <v>3591.4</v>
      </c>
      <c r="GA69" s="4">
        <f t="shared" si="16"/>
        <v>5375.9</v>
      </c>
      <c r="GB69" s="4">
        <f t="shared" si="17"/>
        <v>7004.6666666666697</v>
      </c>
      <c r="GC69" s="4"/>
      <c r="GD69" s="4">
        <f t="shared" si="18"/>
        <v>4220.3333333333303</v>
      </c>
      <c r="GE69" s="4">
        <f t="shared" si="19"/>
        <v>6776.5384615384601</v>
      </c>
      <c r="GF69" s="4">
        <f t="shared" si="20"/>
        <v>10114.615384615401</v>
      </c>
      <c r="GH69" s="16">
        <f t="shared" si="66"/>
        <v>898.69041095890418</v>
      </c>
      <c r="GI69" s="16">
        <f t="shared" si="21"/>
        <v>2825.9601027397257</v>
      </c>
      <c r="GJ69" s="16"/>
      <c r="GK69" s="16">
        <f t="shared" si="67"/>
        <v>3266.6713372472282</v>
      </c>
      <c r="GL69" s="16">
        <f t="shared" si="68"/>
        <v>4455.7388175919259</v>
      </c>
      <c r="GM69" s="16">
        <f t="shared" si="69"/>
        <v>5435.6555936073073</v>
      </c>
      <c r="GN69" s="16"/>
      <c r="GO69" s="16">
        <f t="shared" si="22"/>
        <v>3913.6206392694048</v>
      </c>
      <c r="GP69" s="16">
        <f t="shared" si="23"/>
        <v>6093.4873761854578</v>
      </c>
      <c r="GQ69" s="16">
        <f t="shared" si="70"/>
        <v>8597.9828591499918</v>
      </c>
    </row>
    <row r="70" spans="2:199" ht="14.45" customHeight="1" x14ac:dyDescent="0.25">
      <c r="B70" s="28" t="s">
        <v>37</v>
      </c>
      <c r="C70" s="28" t="s">
        <v>600</v>
      </c>
      <c r="D70" s="23" t="str">
        <f>IFERROR(IF(MATCH($B70,Compounders!$A:$A,0),"yes"),"")</f>
        <v/>
      </c>
      <c r="F70" s="66"/>
      <c r="G70" s="66"/>
      <c r="H70" s="66"/>
      <c r="I70" s="66"/>
      <c r="J70" s="121" t="str">
        <f t="shared" si="24"/>
        <v>yes</v>
      </c>
      <c r="K70" s="70">
        <f t="shared" si="71"/>
        <v>6</v>
      </c>
      <c r="L70" s="70">
        <f t="shared" si="72"/>
        <v>17</v>
      </c>
      <c r="M70" s="70">
        <f t="shared" si="73"/>
        <v>1</v>
      </c>
      <c r="N70" s="70">
        <f t="shared" si="74"/>
        <v>0</v>
      </c>
      <c r="O70" s="66"/>
      <c r="P70" s="83"/>
      <c r="Q70" s="70">
        <f t="shared" si="25"/>
        <v>5</v>
      </c>
      <c r="R70" s="70">
        <f t="shared" si="26"/>
        <v>4</v>
      </c>
      <c r="S70" s="70">
        <f t="shared" si="27"/>
        <v>3</v>
      </c>
      <c r="T70" s="70">
        <f t="shared" si="28"/>
        <v>2</v>
      </c>
      <c r="U70" s="70">
        <f t="shared" si="29"/>
        <v>2</v>
      </c>
      <c r="V70" s="70">
        <f t="shared" si="30"/>
        <v>0</v>
      </c>
      <c r="W70" s="70">
        <f t="shared" si="31"/>
        <v>1</v>
      </c>
      <c r="X70" s="70">
        <f t="shared" si="32"/>
        <v>0</v>
      </c>
      <c r="Y70" s="70">
        <f t="shared" si="33"/>
        <v>0</v>
      </c>
      <c r="AA70" s="39">
        <v>170.02043131983999</v>
      </c>
      <c r="AB70" s="39">
        <v>156.40655918420001</v>
      </c>
      <c r="AC70" s="40">
        <v>182.21608381064999</v>
      </c>
      <c r="AE70" s="4">
        <f t="shared" si="34"/>
        <v>12.195652490810005</v>
      </c>
      <c r="AF70" s="4">
        <f t="shared" si="35"/>
        <v>25.809524626449985</v>
      </c>
      <c r="AH70" s="11">
        <f t="shared" si="36"/>
        <v>7.1730511422287258E-2</v>
      </c>
      <c r="AI70" s="11">
        <f t="shared" si="37"/>
        <v>0.16501561546440069</v>
      </c>
      <c r="AK70" s="3">
        <v>-11817</v>
      </c>
      <c r="AL70" s="7">
        <v>1890</v>
      </c>
      <c r="AM70" s="7"/>
      <c r="AN70" s="3">
        <v>2646.2222222222199</v>
      </c>
      <c r="AO70" s="3">
        <v>946.72352941176496</v>
      </c>
      <c r="AP70" s="7">
        <v>172.54666666666702</v>
      </c>
      <c r="AQ70" s="113"/>
      <c r="AR70" s="3">
        <v>5516</v>
      </c>
      <c r="AS70" s="3">
        <v>4816.5294117647109</v>
      </c>
      <c r="AT70" s="7">
        <v>4285.5625</v>
      </c>
      <c r="AU70" s="7"/>
      <c r="AV70" s="3">
        <v>7654.2</v>
      </c>
      <c r="AW70" s="3">
        <v>7767.7692307692296</v>
      </c>
      <c r="AX70" s="7">
        <v>7683.1428571428605</v>
      </c>
      <c r="AY70" s="113"/>
      <c r="AZ70" s="3">
        <v>-13123</v>
      </c>
      <c r="BA70" s="7">
        <v>2870</v>
      </c>
      <c r="BB70" s="7"/>
      <c r="BC70" s="3">
        <v>1796.13333333333</v>
      </c>
      <c r="BD70" s="3">
        <v>282.71428571428601</v>
      </c>
      <c r="BE70" s="7">
        <v>-177.08199999999999</v>
      </c>
      <c r="BF70" s="113"/>
      <c r="BG70" s="3">
        <v>4625.1538461538494</v>
      </c>
      <c r="BH70" s="3">
        <v>4040.7142857142903</v>
      </c>
      <c r="BI70" s="7">
        <v>3439.3333333333303</v>
      </c>
      <c r="BJ70" s="113"/>
      <c r="BK70" s="3">
        <v>6650.3333333333303</v>
      </c>
      <c r="BL70" s="3">
        <v>6643.25</v>
      </c>
      <c r="BM70" s="7">
        <v>6661.0714285714303</v>
      </c>
      <c r="BO70" s="2">
        <f t="shared" si="83"/>
        <v>-13123</v>
      </c>
      <c r="BP70" s="2">
        <f t="shared" si="84"/>
        <v>2870</v>
      </c>
      <c r="BQ70" s="2"/>
      <c r="BR70" s="2">
        <f t="shared" si="85"/>
        <v>1796.13333333333</v>
      </c>
      <c r="BS70" s="2">
        <f t="shared" si="86"/>
        <v>282.71428571428601</v>
      </c>
      <c r="BT70" s="2">
        <f t="shared" si="87"/>
        <v>-177.08199999999999</v>
      </c>
      <c r="BU70" s="2"/>
      <c r="BV70" s="2">
        <f t="shared" si="88"/>
        <v>4625.1538461538494</v>
      </c>
      <c r="BW70" s="2">
        <f t="shared" si="89"/>
        <v>4040.7142857142903</v>
      </c>
      <c r="BX70" s="2">
        <f t="shared" si="90"/>
        <v>3439.3333333333303</v>
      </c>
      <c r="BZ70" s="16">
        <f t="shared" si="75"/>
        <v>15993</v>
      </c>
      <c r="CA70" s="16">
        <f t="shared" si="76"/>
        <v>-3047.0819999999999</v>
      </c>
      <c r="CB70" s="16">
        <f t="shared" si="77"/>
        <v>3616.4153333333302</v>
      </c>
      <c r="CD70" s="5">
        <f t="shared" si="46"/>
        <v>-1.2186999923797912</v>
      </c>
      <c r="CE70" s="5">
        <f t="shared" si="1"/>
        <v>-1.0617010452961673</v>
      </c>
      <c r="CF70" s="5">
        <f t="shared" si="47"/>
        <v>-20.422263885281001</v>
      </c>
      <c r="CH70" s="11">
        <f t="shared" si="78"/>
        <v>-0.84259838595077208</v>
      </c>
      <c r="CI70" s="11">
        <f t="shared" si="79"/>
        <v>-1.0985906762675379</v>
      </c>
      <c r="CK70" s="11">
        <f t="shared" si="80"/>
        <v>-0.12636110708524062</v>
      </c>
      <c r="CL70" s="11">
        <f t="shared" si="81"/>
        <v>-0.25638509599126413</v>
      </c>
      <c r="CN70" s="16">
        <f t="shared" si="49"/>
        <v>-1513.419047619044</v>
      </c>
      <c r="CO70" s="16">
        <f t="shared" si="50"/>
        <v>-1973.2153333333299</v>
      </c>
      <c r="CP70" s="11"/>
      <c r="CQ70" s="16">
        <f t="shared" si="51"/>
        <v>-584.43956043955905</v>
      </c>
      <c r="CR70" s="16">
        <f t="shared" si="52"/>
        <v>-1185.8205128205191</v>
      </c>
      <c r="CT70" s="106">
        <v>471.32424242424202</v>
      </c>
      <c r="CU70" s="104">
        <v>282.71428571428601</v>
      </c>
      <c r="CV70" s="104">
        <v>60.151249999999997</v>
      </c>
      <c r="CW70" s="104">
        <v>639.35</v>
      </c>
      <c r="CX70" s="104">
        <v>-272.67857142857173</v>
      </c>
      <c r="CY70" s="104">
        <v>-1094.42857142857</v>
      </c>
      <c r="CZ70" s="104">
        <v>-843.72941176471011</v>
      </c>
      <c r="DA70" s="104">
        <v>809.28846153846189</v>
      </c>
      <c r="DB70" s="104">
        <v>913.84138286893585</v>
      </c>
      <c r="DC70" s="104">
        <v>1651.5909090909099</v>
      </c>
      <c r="DD70" s="104">
        <v>1464.324866310161</v>
      </c>
      <c r="DE70" s="104">
        <v>1223.9322222222231</v>
      </c>
      <c r="DF70" s="104">
        <v>1358.849321266968</v>
      </c>
      <c r="DG70" s="104">
        <v>1335.7692307692298</v>
      </c>
      <c r="DH70" s="104">
        <v>1414.936538461538</v>
      </c>
      <c r="DI70" s="104">
        <v>2254.2777777777783</v>
      </c>
      <c r="DJ70" s="104">
        <v>2272.0333333333328</v>
      </c>
      <c r="DK70" s="104">
        <v>2551.89473684211</v>
      </c>
      <c r="DL70" s="104">
        <v>2364.7363636363634</v>
      </c>
      <c r="DM70" s="104">
        <v>2965.5444444444443</v>
      </c>
      <c r="DN70" s="104">
        <v>818.66363636363599</v>
      </c>
      <c r="DO70" s="104">
        <v>-225.75</v>
      </c>
      <c r="DP70" s="104">
        <v>471.70238095238159</v>
      </c>
      <c r="DR70" s="4">
        <f t="shared" si="53"/>
        <v>182.21608381064999</v>
      </c>
      <c r="DS70" s="39">
        <v>156.40655918420001</v>
      </c>
      <c r="DT70" s="39">
        <v>170.02043131983999</v>
      </c>
      <c r="DU70" s="39">
        <v>163.20151531185002</v>
      </c>
      <c r="DV70" s="39">
        <v>157.98676696722001</v>
      </c>
      <c r="DW70" s="39">
        <v>128.32309656675</v>
      </c>
      <c r="DX70" s="39">
        <v>132.24922363499999</v>
      </c>
      <c r="DY70" s="39">
        <v>93.682055766599987</v>
      </c>
      <c r="DZ70" s="39">
        <v>111.73306761024</v>
      </c>
      <c r="EA70" s="39">
        <v>117.74999321295002</v>
      </c>
      <c r="EB70" s="39">
        <v>157.69325190602001</v>
      </c>
      <c r="EC70" s="39">
        <v>115.62205723072002</v>
      </c>
      <c r="ED70" s="39">
        <v>127.03248493812001</v>
      </c>
      <c r="EE70" s="39">
        <v>127.28318519253</v>
      </c>
      <c r="EF70" s="39">
        <v>113.52883824408001</v>
      </c>
      <c r="EG70" s="39">
        <v>71.898656342519999</v>
      </c>
      <c r="EH70" s="39">
        <v>80.888451087760004</v>
      </c>
      <c r="EI70" s="39">
        <v>113.0586974345</v>
      </c>
      <c r="EJ70" s="39">
        <v>118.31560777567999</v>
      </c>
      <c r="EK70" s="39">
        <v>128.91824976575998</v>
      </c>
      <c r="EL70" s="39">
        <v>140.09709989007999</v>
      </c>
      <c r="EM70" s="39">
        <v>148.66481697024</v>
      </c>
      <c r="EN70" s="39">
        <v>120.84322458516</v>
      </c>
      <c r="EP70" s="111">
        <v>46022</v>
      </c>
      <c r="EQ70" s="114">
        <f t="shared" si="82"/>
        <v>0</v>
      </c>
      <c r="ER70" s="114"/>
      <c r="ES70" s="4">
        <f t="shared" si="54"/>
        <v>-11817</v>
      </c>
      <c r="ET70" s="4">
        <f t="shared" si="55"/>
        <v>1890</v>
      </c>
      <c r="EU70" s="4"/>
      <c r="EV70" s="4">
        <f t="shared" si="2"/>
        <v>2646.2222222222199</v>
      </c>
      <c r="EW70" s="4">
        <f t="shared" si="3"/>
        <v>946.72352941176496</v>
      </c>
      <c r="EX70" s="4">
        <f t="shared" si="4"/>
        <v>172.54666666666702</v>
      </c>
      <c r="EY70" s="4"/>
      <c r="EZ70" s="4">
        <f t="shared" si="5"/>
        <v>5516</v>
      </c>
      <c r="FA70" s="4">
        <f t="shared" si="6"/>
        <v>4816.5294117647109</v>
      </c>
      <c r="FB70" s="4">
        <f t="shared" si="7"/>
        <v>4285.5625</v>
      </c>
      <c r="FC70" s="4"/>
      <c r="FD70" s="4">
        <f t="shared" si="91"/>
        <v>7654.2</v>
      </c>
      <c r="FE70" s="4">
        <f t="shared" si="57"/>
        <v>7767.7692307692296</v>
      </c>
      <c r="FF70" s="4">
        <f t="shared" si="58"/>
        <v>7683.1428571428605</v>
      </c>
      <c r="FH70" s="16">
        <f t="shared" si="59"/>
        <v>-11817</v>
      </c>
      <c r="FI70" s="16">
        <f t="shared" si="8"/>
        <v>1890</v>
      </c>
      <c r="FJ70" s="16"/>
      <c r="FK70" s="16">
        <f t="shared" si="60"/>
        <v>2646.2222222222199</v>
      </c>
      <c r="FL70" s="16">
        <f t="shared" si="61"/>
        <v>946.72352941176496</v>
      </c>
      <c r="FM70" s="16">
        <f t="shared" si="62"/>
        <v>172.54666666666702</v>
      </c>
      <c r="FN70" s="16"/>
      <c r="FO70" s="16">
        <f t="shared" si="63"/>
        <v>5516</v>
      </c>
      <c r="FP70" s="16">
        <f t="shared" si="64"/>
        <v>4816.5294117647109</v>
      </c>
      <c r="FQ70" s="16">
        <f t="shared" si="65"/>
        <v>4285.5625</v>
      </c>
      <c r="FS70" s="4">
        <f t="shared" si="10"/>
        <v>-13123</v>
      </c>
      <c r="FT70" s="4">
        <f t="shared" si="11"/>
        <v>2870</v>
      </c>
      <c r="FU70" s="4"/>
      <c r="FV70" s="4">
        <f t="shared" si="12"/>
        <v>1796.13333333333</v>
      </c>
      <c r="FW70" s="4">
        <f t="shared" si="13"/>
        <v>282.71428571428601</v>
      </c>
      <c r="FX70" s="4">
        <f t="shared" si="14"/>
        <v>-177.08199999999999</v>
      </c>
      <c r="FY70" s="4"/>
      <c r="FZ70" s="4">
        <f t="shared" si="15"/>
        <v>4625.1538461538494</v>
      </c>
      <c r="GA70" s="4">
        <f t="shared" si="16"/>
        <v>4040.7142857142903</v>
      </c>
      <c r="GB70" s="4">
        <f t="shared" si="17"/>
        <v>3439.3333333333303</v>
      </c>
      <c r="GC70" s="4"/>
      <c r="GD70" s="4">
        <f t="shared" si="18"/>
        <v>6650.3333333333303</v>
      </c>
      <c r="GE70" s="4">
        <f t="shared" si="19"/>
        <v>6643.25</v>
      </c>
      <c r="GF70" s="4">
        <f t="shared" si="20"/>
        <v>6661.0714285714303</v>
      </c>
      <c r="GH70" s="16">
        <f t="shared" si="66"/>
        <v>-13123</v>
      </c>
      <c r="GI70" s="16">
        <f t="shared" si="21"/>
        <v>2870</v>
      </c>
      <c r="GJ70" s="16"/>
      <c r="GK70" s="16">
        <f t="shared" si="67"/>
        <v>1796.13333333333</v>
      </c>
      <c r="GL70" s="16">
        <f t="shared" si="68"/>
        <v>282.71428571428601</v>
      </c>
      <c r="GM70" s="16">
        <f t="shared" si="69"/>
        <v>-177.08199999999999</v>
      </c>
      <c r="GN70" s="16"/>
      <c r="GO70" s="16">
        <f t="shared" si="22"/>
        <v>4625.1538461538494</v>
      </c>
      <c r="GP70" s="16">
        <f t="shared" si="23"/>
        <v>4040.7142857142903</v>
      </c>
      <c r="GQ70" s="16">
        <f t="shared" si="70"/>
        <v>3439.3333333333303</v>
      </c>
    </row>
    <row r="71" spans="2:199" ht="14.45" customHeight="1" x14ac:dyDescent="0.25">
      <c r="B71" s="28" t="s">
        <v>113</v>
      </c>
      <c r="C71" s="28" t="s">
        <v>961</v>
      </c>
      <c r="D71" s="23" t="str">
        <f>IFERROR(IF(MATCH($B71,Compounders!$A:$A,0),"yes"),"")</f>
        <v/>
      </c>
      <c r="F71" s="66"/>
      <c r="G71" s="66"/>
      <c r="H71" s="66"/>
      <c r="I71" s="66"/>
      <c r="J71" s="121" t="str">
        <f t="shared" si="24"/>
        <v>yes</v>
      </c>
      <c r="K71" s="70">
        <f t="shared" si="71"/>
        <v>6</v>
      </c>
      <c r="L71" s="70">
        <f t="shared" si="72"/>
        <v>17</v>
      </c>
      <c r="M71" s="70">
        <f t="shared" si="73"/>
        <v>1</v>
      </c>
      <c r="N71" s="70">
        <f t="shared" si="74"/>
        <v>0</v>
      </c>
      <c r="O71" s="66"/>
      <c r="P71" s="83"/>
      <c r="Q71" s="70">
        <f t="shared" si="25"/>
        <v>5</v>
      </c>
      <c r="R71" s="70">
        <f t="shared" si="26"/>
        <v>4</v>
      </c>
      <c r="S71" s="70">
        <f t="shared" si="27"/>
        <v>3</v>
      </c>
      <c r="T71" s="70">
        <f t="shared" si="28"/>
        <v>2</v>
      </c>
      <c r="U71" s="70">
        <f t="shared" si="29"/>
        <v>2</v>
      </c>
      <c r="V71" s="70">
        <f t="shared" si="30"/>
        <v>0</v>
      </c>
      <c r="W71" s="70">
        <f t="shared" si="31"/>
        <v>1</v>
      </c>
      <c r="X71" s="70">
        <f t="shared" si="32"/>
        <v>0</v>
      </c>
      <c r="Y71" s="70">
        <f t="shared" si="33"/>
        <v>0</v>
      </c>
      <c r="AA71" s="39">
        <v>170.57885046295002</v>
      </c>
      <c r="AB71" s="39">
        <v>176.75766144379998</v>
      </c>
      <c r="AC71" s="40">
        <v>170.9530130185</v>
      </c>
      <c r="AE71" s="4">
        <f t="shared" si="34"/>
        <v>0.37416255554998656</v>
      </c>
      <c r="AF71" s="4">
        <f t="shared" si="35"/>
        <v>-5.8046484252999733</v>
      </c>
      <c r="AH71" s="11">
        <f t="shared" si="36"/>
        <v>2.1934873786200182E-3</v>
      </c>
      <c r="AI71" s="11">
        <f t="shared" si="37"/>
        <v>-3.2839586006548016E-2</v>
      </c>
      <c r="AK71" s="3">
        <v>4474</v>
      </c>
      <c r="AL71" s="7">
        <v>4864</v>
      </c>
      <c r="AM71" s="7"/>
      <c r="AN71" s="3">
        <v>5267.0909090909099</v>
      </c>
      <c r="AO71" s="3">
        <v>5494</v>
      </c>
      <c r="AP71" s="7">
        <v>5494</v>
      </c>
      <c r="AQ71" s="113"/>
      <c r="AR71" s="3">
        <v>5720.3636363636397</v>
      </c>
      <c r="AS71" s="3">
        <v>5681.6428571428605</v>
      </c>
      <c r="AT71" s="7">
        <v>5819.5</v>
      </c>
      <c r="AU71" s="7"/>
      <c r="AV71" s="3">
        <v>6218.5714285714303</v>
      </c>
      <c r="AW71" s="3">
        <v>6225.7857142857101</v>
      </c>
      <c r="AX71" s="7">
        <v>6336.0714285714303</v>
      </c>
      <c r="AY71" s="113"/>
      <c r="AZ71" s="3">
        <v>4474</v>
      </c>
      <c r="BA71" s="7">
        <v>4864</v>
      </c>
      <c r="BB71" s="7"/>
      <c r="BC71" s="3">
        <v>5271.6190476190504</v>
      </c>
      <c r="BD71" s="3">
        <v>5324.16</v>
      </c>
      <c r="BE71" s="7">
        <v>5324.16</v>
      </c>
      <c r="BF71" s="113"/>
      <c r="BG71" s="3">
        <v>5752.75</v>
      </c>
      <c r="BH71" s="3">
        <v>5707.9523809523798</v>
      </c>
      <c r="BI71" s="7">
        <v>5822.4444444444398</v>
      </c>
      <c r="BJ71" s="113"/>
      <c r="BK71" s="3">
        <v>6258.3571428571395</v>
      </c>
      <c r="BL71" s="3">
        <v>6249.2631578947403</v>
      </c>
      <c r="BM71" s="7">
        <v>6317.4444444444398</v>
      </c>
      <c r="BO71" s="2">
        <f t="shared" si="83"/>
        <v>4830.8767123287671</v>
      </c>
      <c r="BP71" s="2">
        <f t="shared" si="84"/>
        <v>5285.0779178082194</v>
      </c>
      <c r="BQ71" s="2"/>
      <c r="BR71" s="2">
        <f t="shared" si="85"/>
        <v>5711.8868232224404</v>
      </c>
      <c r="BS71" s="2">
        <f t="shared" si="86"/>
        <v>5675.3563157208082</v>
      </c>
      <c r="BT71" s="2">
        <f t="shared" si="87"/>
        <v>5780.1243957381994</v>
      </c>
      <c r="BU71" s="2"/>
      <c r="BV71" s="2">
        <f t="shared" si="88"/>
        <v>6215.4151663405055</v>
      </c>
      <c r="BW71" s="2">
        <f t="shared" si="89"/>
        <v>6203.2888179352522</v>
      </c>
      <c r="BX71" s="2">
        <f t="shared" si="90"/>
        <v>6275.4033485540294</v>
      </c>
      <c r="BZ71" s="16">
        <f t="shared" si="75"/>
        <v>454.20120547945226</v>
      </c>
      <c r="CA71" s="16">
        <f t="shared" si="76"/>
        <v>495.04647792998003</v>
      </c>
      <c r="CB71" s="16">
        <f t="shared" si="77"/>
        <v>495.27895281583005</v>
      </c>
      <c r="CD71" s="5">
        <f t="shared" si="46"/>
        <v>9.4020450640004194E-2</v>
      </c>
      <c r="CE71" s="5">
        <f t="shared" si="1"/>
        <v>9.3668718915554061E-2</v>
      </c>
      <c r="CF71" s="5">
        <f t="shared" si="47"/>
        <v>8.5686556016166149E-2</v>
      </c>
      <c r="CH71" s="11">
        <f t="shared" si="78"/>
        <v>-6.3955236915956837E-3</v>
      </c>
      <c r="CI71" s="11">
        <f t="shared" si="79"/>
        <v>1.1946590439840366E-2</v>
      </c>
      <c r="CK71" s="11">
        <f t="shared" si="80"/>
        <v>-1.9510118118776232E-3</v>
      </c>
      <c r="CL71" s="11">
        <f t="shared" si="81"/>
        <v>9.6515165291595206E-3</v>
      </c>
      <c r="CN71" s="16">
        <f t="shared" si="49"/>
        <v>-36.530507501632201</v>
      </c>
      <c r="CO71" s="16">
        <f t="shared" si="50"/>
        <v>68.237572515758984</v>
      </c>
      <c r="CP71" s="11"/>
      <c r="CQ71" s="16">
        <f t="shared" si="51"/>
        <v>-12.126348405253339</v>
      </c>
      <c r="CR71" s="16">
        <f t="shared" si="52"/>
        <v>59.988182213523942</v>
      </c>
      <c r="CT71" s="106">
        <v>5884.1323529411802</v>
      </c>
      <c r="CU71" s="104">
        <v>5707.9523809523798</v>
      </c>
      <c r="CV71" s="104">
        <v>5605.3888888888905</v>
      </c>
      <c r="CW71" s="104">
        <v>5359.3151515151594</v>
      </c>
      <c r="CX71" s="104">
        <v>5158.3284313725608</v>
      </c>
      <c r="CY71" s="104">
        <v>5104.5238095238101</v>
      </c>
      <c r="CZ71" s="104">
        <v>5027.45</v>
      </c>
      <c r="DA71" s="104">
        <v>4906.3523809523804</v>
      </c>
      <c r="DB71" s="104">
        <v>4742.8582995951501</v>
      </c>
      <c r="DC71" s="104">
        <v>4662.3333333333303</v>
      </c>
      <c r="DD71" s="104">
        <v>4608.5368421052663</v>
      </c>
      <c r="DE71" s="104">
        <v>4468.7892156862736</v>
      </c>
      <c r="DF71" s="104">
        <v>4193.2428571428591</v>
      </c>
      <c r="DG71" s="104">
        <v>4074.8260869565202</v>
      </c>
      <c r="DH71" s="104">
        <v>3930.2538699690408</v>
      </c>
      <c r="DI71" s="104">
        <v>3827.3666666666668</v>
      </c>
      <c r="DJ71" s="104">
        <v>3867.8888888888891</v>
      </c>
      <c r="DK71" s="104">
        <v>3823.75</v>
      </c>
      <c r="DL71" s="104">
        <v>3953.2478632478683</v>
      </c>
      <c r="DM71" s="104">
        <v>3789.0861111111112</v>
      </c>
      <c r="DN71" s="104">
        <v>3332.0845588235275</v>
      </c>
      <c r="DO71" s="104">
        <v>2839.8181818181802</v>
      </c>
      <c r="DP71" s="104">
        <v>3013.2884615384623</v>
      </c>
      <c r="DR71" s="4">
        <f t="shared" si="53"/>
        <v>170.9530130185</v>
      </c>
      <c r="DS71" s="39">
        <v>176.75766144379998</v>
      </c>
      <c r="DT71" s="39">
        <v>170.57885046295002</v>
      </c>
      <c r="DU71" s="39">
        <v>160.86416692500001</v>
      </c>
      <c r="DV71" s="39">
        <v>137.76737340776</v>
      </c>
      <c r="DW71" s="39">
        <v>136.92244793219999</v>
      </c>
      <c r="DX71" s="39">
        <v>135.80953148348999</v>
      </c>
      <c r="DY71" s="39">
        <v>132.57017420130001</v>
      </c>
      <c r="DZ71" s="39">
        <v>124.42942207559999</v>
      </c>
      <c r="EA71" s="39">
        <v>115.58602267871998</v>
      </c>
      <c r="EB71" s="39">
        <v>106.91308210896</v>
      </c>
      <c r="EC71" s="39">
        <v>101.68587963952</v>
      </c>
      <c r="ED71" s="39">
        <v>97.443929616929992</v>
      </c>
      <c r="EE71" s="39">
        <v>90.315301981679994</v>
      </c>
      <c r="EF71" s="39">
        <v>91.978130260400008</v>
      </c>
      <c r="EG71" s="39">
        <v>72.124609937319988</v>
      </c>
      <c r="EH71" s="39">
        <v>65.435866858050005</v>
      </c>
      <c r="EI71" s="39">
        <v>71.195319449020005</v>
      </c>
      <c r="EJ71" s="39">
        <v>90.563327672480014</v>
      </c>
      <c r="EK71" s="39">
        <v>79.343536218060009</v>
      </c>
      <c r="EL71" s="39">
        <v>81.341366080119997</v>
      </c>
      <c r="EM71" s="39">
        <v>79.421752953900011</v>
      </c>
      <c r="EN71" s="39">
        <v>81.991103691939998</v>
      </c>
      <c r="EP71" s="111">
        <v>46053</v>
      </c>
      <c r="EQ71" s="114">
        <f t="shared" si="82"/>
        <v>-8.4931506849315067E-2</v>
      </c>
      <c r="ER71" s="114"/>
      <c r="ES71" s="4">
        <f t="shared" si="54"/>
        <v>4474</v>
      </c>
      <c r="ET71" s="4">
        <f t="shared" si="55"/>
        <v>4864</v>
      </c>
      <c r="EU71" s="4"/>
      <c r="EV71" s="4">
        <f t="shared" si="2"/>
        <v>5267.0909090909099</v>
      </c>
      <c r="EW71" s="4">
        <f t="shared" si="3"/>
        <v>5494</v>
      </c>
      <c r="EX71" s="4">
        <f t="shared" si="4"/>
        <v>5494</v>
      </c>
      <c r="EY71" s="4"/>
      <c r="EZ71" s="4">
        <f t="shared" si="5"/>
        <v>5720.3636363636397</v>
      </c>
      <c r="FA71" s="4">
        <f t="shared" si="6"/>
        <v>5681.6428571428605</v>
      </c>
      <c r="FB71" s="4">
        <f t="shared" si="7"/>
        <v>5819.5</v>
      </c>
      <c r="FC71" s="4"/>
      <c r="FD71" s="4">
        <f t="shared" si="91"/>
        <v>6218.5714285714303</v>
      </c>
      <c r="FE71" s="4">
        <f t="shared" si="57"/>
        <v>6225.7857142857101</v>
      </c>
      <c r="FF71" s="4">
        <f t="shared" si="58"/>
        <v>6336.0714285714303</v>
      </c>
      <c r="FH71" s="16">
        <f t="shared" si="59"/>
        <v>4830.8767123287671</v>
      </c>
      <c r="FI71" s="16">
        <f t="shared" si="8"/>
        <v>5440.4931506849316</v>
      </c>
      <c r="FJ71" s="16"/>
      <c r="FK71" s="16">
        <f t="shared" si="60"/>
        <v>5681.8665006226684</v>
      </c>
      <c r="FL71" s="16">
        <f t="shared" si="61"/>
        <v>5665.7060665362069</v>
      </c>
      <c r="FM71" s="16">
        <f t="shared" si="62"/>
        <v>5791.8547945205482</v>
      </c>
      <c r="FN71" s="16"/>
      <c r="FO71" s="16">
        <f t="shared" si="63"/>
        <v>6176.2578900551525</v>
      </c>
      <c r="FP71" s="16">
        <f t="shared" si="64"/>
        <v>6179.5708414872761</v>
      </c>
      <c r="FQ71" s="16">
        <f t="shared" si="65"/>
        <v>6292.1982387475555</v>
      </c>
      <c r="FS71" s="4">
        <f t="shared" si="10"/>
        <v>4474</v>
      </c>
      <c r="FT71" s="4">
        <f t="shared" si="11"/>
        <v>4864</v>
      </c>
      <c r="FU71" s="4"/>
      <c r="FV71" s="4">
        <f t="shared" si="12"/>
        <v>5271.6190476190504</v>
      </c>
      <c r="FW71" s="4">
        <f t="shared" si="13"/>
        <v>5324.16</v>
      </c>
      <c r="FX71" s="4">
        <f t="shared" si="14"/>
        <v>5324.16</v>
      </c>
      <c r="FY71" s="4"/>
      <c r="FZ71" s="4">
        <f t="shared" si="15"/>
        <v>5752.75</v>
      </c>
      <c r="GA71" s="4">
        <f t="shared" si="16"/>
        <v>5707.9523809523798</v>
      </c>
      <c r="GB71" s="4">
        <f t="shared" si="17"/>
        <v>5822.4444444444398</v>
      </c>
      <c r="GC71" s="4"/>
      <c r="GD71" s="4">
        <f t="shared" si="18"/>
        <v>6258.3571428571395</v>
      </c>
      <c r="GE71" s="4">
        <f t="shared" si="19"/>
        <v>6249.2631578947403</v>
      </c>
      <c r="GF71" s="4">
        <f t="shared" si="20"/>
        <v>6317.4444444444398</v>
      </c>
      <c r="GH71" s="16">
        <f t="shared" si="66"/>
        <v>4830.8767123287671</v>
      </c>
      <c r="GI71" s="16">
        <f t="shared" si="21"/>
        <v>5285.0779178082194</v>
      </c>
      <c r="GJ71" s="16"/>
      <c r="GK71" s="16">
        <f t="shared" si="67"/>
        <v>5711.8868232224404</v>
      </c>
      <c r="GL71" s="16">
        <f t="shared" si="68"/>
        <v>5675.3563157208082</v>
      </c>
      <c r="GM71" s="16">
        <f t="shared" si="69"/>
        <v>5780.1243957381994</v>
      </c>
      <c r="GN71" s="16"/>
      <c r="GO71" s="16">
        <f t="shared" si="22"/>
        <v>6215.4151663405055</v>
      </c>
      <c r="GP71" s="16">
        <f t="shared" si="23"/>
        <v>6203.2888179352522</v>
      </c>
      <c r="GQ71" s="16">
        <f t="shared" si="70"/>
        <v>6275.4033485540294</v>
      </c>
    </row>
    <row r="72" spans="2:199" ht="14.45" customHeight="1" x14ac:dyDescent="0.25">
      <c r="B72" s="28" t="s">
        <v>72</v>
      </c>
      <c r="C72" s="28" t="s">
        <v>962</v>
      </c>
      <c r="D72" s="23" t="str">
        <f>IFERROR(IF(MATCH($B72,Compounders!$A:$A,0),"yes"),"")</f>
        <v/>
      </c>
      <c r="F72" s="66"/>
      <c r="G72" s="66"/>
      <c r="H72" s="66"/>
      <c r="I72" s="66"/>
      <c r="J72" s="121" t="str">
        <f t="shared" si="24"/>
        <v>yes</v>
      </c>
      <c r="K72" s="70">
        <f t="shared" si="71"/>
        <v>6</v>
      </c>
      <c r="L72" s="70">
        <f t="shared" si="72"/>
        <v>17</v>
      </c>
      <c r="M72" s="70">
        <f t="shared" si="73"/>
        <v>1</v>
      </c>
      <c r="N72" s="70">
        <f t="shared" si="74"/>
        <v>0</v>
      </c>
      <c r="O72" s="66"/>
      <c r="P72" s="83"/>
      <c r="Q72" s="70">
        <f t="shared" si="25"/>
        <v>5</v>
      </c>
      <c r="R72" s="70">
        <f t="shared" si="26"/>
        <v>4</v>
      </c>
      <c r="S72" s="70">
        <f t="shared" si="27"/>
        <v>3</v>
      </c>
      <c r="T72" s="70">
        <f t="shared" si="28"/>
        <v>2</v>
      </c>
      <c r="U72" s="70">
        <f t="shared" si="29"/>
        <v>2</v>
      </c>
      <c r="V72" s="70">
        <f t="shared" si="30"/>
        <v>0</v>
      </c>
      <c r="W72" s="70">
        <f t="shared" si="31"/>
        <v>1</v>
      </c>
      <c r="X72" s="70">
        <f t="shared" si="32"/>
        <v>0</v>
      </c>
      <c r="Y72" s="70">
        <f t="shared" si="33"/>
        <v>0</v>
      </c>
      <c r="AA72" s="39">
        <v>176.1019254558</v>
      </c>
      <c r="AB72" s="39">
        <v>202.45329644123998</v>
      </c>
      <c r="AC72" s="40">
        <v>172.318803108</v>
      </c>
      <c r="AE72" s="4">
        <f t="shared" si="34"/>
        <v>-3.7831223478000027</v>
      </c>
      <c r="AF72" s="4">
        <f t="shared" si="35"/>
        <v>-30.134493333239988</v>
      </c>
      <c r="AH72" s="11">
        <f t="shared" si="36"/>
        <v>-2.1482572311507964E-2</v>
      </c>
      <c r="AI72" s="11">
        <f t="shared" si="37"/>
        <v>-0.14884664198088871</v>
      </c>
      <c r="AK72" s="3">
        <v>10746</v>
      </c>
      <c r="AL72" s="7">
        <v>21889</v>
      </c>
      <c r="AM72" s="7"/>
      <c r="AN72" s="3">
        <v>16074.8823529412</v>
      </c>
      <c r="AO72" s="3">
        <v>15805.529411764699</v>
      </c>
      <c r="AP72" s="7">
        <v>15789.6</v>
      </c>
      <c r="AQ72" s="113"/>
      <c r="AR72" s="3">
        <v>16772.8461538462</v>
      </c>
      <c r="AS72" s="3">
        <v>16813.8125</v>
      </c>
      <c r="AT72" s="7">
        <v>16798.714285714301</v>
      </c>
      <c r="AU72" s="7"/>
      <c r="AV72" s="3">
        <v>17648.333333333303</v>
      </c>
      <c r="AW72" s="3">
        <v>18217.3</v>
      </c>
      <c r="AX72" s="7">
        <v>18333.9230769231</v>
      </c>
      <c r="AY72" s="113"/>
      <c r="AZ72" s="3">
        <v>16281.04</v>
      </c>
      <c r="BA72" s="7">
        <v>15219.48</v>
      </c>
      <c r="BB72" s="7"/>
      <c r="BC72" s="3">
        <v>15763.9411764706</v>
      </c>
      <c r="BD72" s="3">
        <v>16340.3157894737</v>
      </c>
      <c r="BE72" s="7">
        <v>16236.4</v>
      </c>
      <c r="BF72" s="113"/>
      <c r="BG72" s="3">
        <v>16885.615384615401</v>
      </c>
      <c r="BH72" s="3">
        <v>17249.888888888901</v>
      </c>
      <c r="BI72" s="7">
        <v>17216.5</v>
      </c>
      <c r="BJ72" s="113"/>
      <c r="BK72" s="3">
        <v>18176.714285714297</v>
      </c>
      <c r="BL72" s="3">
        <v>18632.363636363603</v>
      </c>
      <c r="BM72" s="7">
        <v>18595.285714285703</v>
      </c>
      <c r="BO72" s="2">
        <f t="shared" si="83"/>
        <v>16281.04</v>
      </c>
      <c r="BP72" s="2">
        <f t="shared" si="84"/>
        <v>15219.48</v>
      </c>
      <c r="BQ72" s="2"/>
      <c r="BR72" s="2">
        <f t="shared" si="85"/>
        <v>15763.9411764706</v>
      </c>
      <c r="BS72" s="2">
        <f t="shared" si="86"/>
        <v>16340.3157894737</v>
      </c>
      <c r="BT72" s="2">
        <f t="shared" si="87"/>
        <v>16236.4</v>
      </c>
      <c r="BU72" s="2"/>
      <c r="BV72" s="2">
        <f t="shared" si="88"/>
        <v>16885.615384615401</v>
      </c>
      <c r="BW72" s="2">
        <f t="shared" si="89"/>
        <v>17249.888888888901</v>
      </c>
      <c r="BX72" s="2">
        <f t="shared" si="90"/>
        <v>17216.5</v>
      </c>
      <c r="BZ72" s="16">
        <f t="shared" si="75"/>
        <v>-1061.5600000000013</v>
      </c>
      <c r="CA72" s="16">
        <f t="shared" si="76"/>
        <v>1016.9200000000001</v>
      </c>
      <c r="CB72" s="16">
        <f t="shared" si="77"/>
        <v>980.10000000000036</v>
      </c>
      <c r="CD72" s="5">
        <f t="shared" si="46"/>
        <v>-6.520222295381628E-2</v>
      </c>
      <c r="CE72" s="5">
        <f t="shared" si="1"/>
        <v>6.681700031801352E-2</v>
      </c>
      <c r="CF72" s="5">
        <f t="shared" si="47"/>
        <v>6.0364366485181398E-2</v>
      </c>
      <c r="CH72" s="11">
        <f t="shared" si="78"/>
        <v>3.6562849769028682E-2</v>
      </c>
      <c r="CI72" s="11">
        <f t="shared" si="79"/>
        <v>2.9970856795291434E-2</v>
      </c>
      <c r="CK72" s="11">
        <f t="shared" si="80"/>
        <v>2.1573007318725912E-2</v>
      </c>
      <c r="CL72" s="11">
        <f t="shared" si="81"/>
        <v>1.9595650371503126E-2</v>
      </c>
      <c r="CN72" s="16">
        <f t="shared" si="49"/>
        <v>576.37461300309951</v>
      </c>
      <c r="CO72" s="16">
        <f t="shared" si="50"/>
        <v>472.45882352939952</v>
      </c>
      <c r="CP72" s="11"/>
      <c r="CQ72" s="16">
        <f t="shared" si="51"/>
        <v>364.27350427350029</v>
      </c>
      <c r="CR72" s="16">
        <f t="shared" si="52"/>
        <v>330.88461538459887</v>
      </c>
      <c r="CT72" s="106">
        <v>16450.5</v>
      </c>
      <c r="CU72" s="104">
        <v>16340.3157894737</v>
      </c>
      <c r="CV72" s="104">
        <v>15504.41666666667</v>
      </c>
      <c r="CW72" s="104">
        <v>15113.752380952379</v>
      </c>
      <c r="CX72" s="104">
        <v>15412.57582417583</v>
      </c>
      <c r="CY72" s="104">
        <v>14899.7647058824</v>
      </c>
      <c r="CZ72" s="104">
        <v>15529.87142857143</v>
      </c>
      <c r="DA72" s="104">
        <v>16169.98076923077</v>
      </c>
      <c r="DB72" s="104">
        <v>16252.053571428571</v>
      </c>
      <c r="DC72" s="104">
        <v>15916.055555555598</v>
      </c>
      <c r="DD72" s="104">
        <v>17396.392857142859</v>
      </c>
      <c r="DE72" s="104">
        <v>17715.444055944048</v>
      </c>
      <c r="DF72" s="104">
        <v>17427.923076923082</v>
      </c>
      <c r="DG72" s="104">
        <v>17652.099999999999</v>
      </c>
      <c r="DH72" s="104">
        <v>18394.484126984131</v>
      </c>
      <c r="DI72" s="104">
        <v>17836.015384615381</v>
      </c>
      <c r="DJ72" s="104">
        <v>17945.657142857141</v>
      </c>
      <c r="DK72" s="104">
        <v>20529.333333333303</v>
      </c>
      <c r="DL72" s="104">
        <v>21950.196969696968</v>
      </c>
      <c r="DM72" s="104">
        <v>22342.1</v>
      </c>
      <c r="DN72" s="104">
        <v>22182.777777777781</v>
      </c>
      <c r="DO72" s="104">
        <v>22625.333333333303</v>
      </c>
      <c r="DP72" s="104">
        <v>21959.57575757576</v>
      </c>
      <c r="DR72" s="4">
        <f t="shared" si="53"/>
        <v>172.318803108</v>
      </c>
      <c r="DS72" s="39">
        <v>202.45329644123998</v>
      </c>
      <c r="DT72" s="39">
        <v>176.1019254558</v>
      </c>
      <c r="DU72" s="39">
        <v>201.92688595519999</v>
      </c>
      <c r="DV72" s="39">
        <v>208.24072703132001</v>
      </c>
      <c r="DW72" s="39">
        <v>202.99901524000001</v>
      </c>
      <c r="DX72" s="39">
        <v>163.38133410489002</v>
      </c>
      <c r="DY72" s="39">
        <v>157.74536529400001</v>
      </c>
      <c r="DZ72" s="39">
        <v>137.02185513744001</v>
      </c>
      <c r="EA72" s="39">
        <v>125.8891436528</v>
      </c>
      <c r="EB72" s="39">
        <v>119.97733758004001</v>
      </c>
      <c r="EC72" s="39">
        <v>107.37797999999999</v>
      </c>
      <c r="ED72" s="39">
        <v>114.02654999999999</v>
      </c>
      <c r="EE72" s="39">
        <v>137.25000371774999</v>
      </c>
      <c r="EF72" s="39">
        <v>131.20806999999999</v>
      </c>
      <c r="EG72" s="39">
        <v>109.31283999999999</v>
      </c>
      <c r="EH72" s="39">
        <v>150.05264</v>
      </c>
      <c r="EI72" s="39">
        <v>168.78655546982998</v>
      </c>
      <c r="EJ72" s="39">
        <v>175.6686</v>
      </c>
      <c r="EK72" s="39">
        <v>192.85140000000001</v>
      </c>
      <c r="EL72" s="39">
        <v>205.48920000000001</v>
      </c>
      <c r="EM72" s="39">
        <v>215.87848102391999</v>
      </c>
      <c r="EN72" s="39">
        <v>204.94376</v>
      </c>
      <c r="EP72" s="111">
        <v>46022</v>
      </c>
      <c r="EQ72" s="114">
        <f t="shared" si="82"/>
        <v>0</v>
      </c>
      <c r="ER72" s="114"/>
      <c r="ES72" s="4">
        <f t="shared" si="54"/>
        <v>10746</v>
      </c>
      <c r="ET72" s="4">
        <f t="shared" si="55"/>
        <v>21889</v>
      </c>
      <c r="EU72" s="4"/>
      <c r="EV72" s="4">
        <f t="shared" si="2"/>
        <v>16074.8823529412</v>
      </c>
      <c r="EW72" s="4">
        <f t="shared" si="3"/>
        <v>15805.529411764699</v>
      </c>
      <c r="EX72" s="4">
        <f t="shared" si="4"/>
        <v>15789.6</v>
      </c>
      <c r="EY72" s="4"/>
      <c r="EZ72" s="4">
        <f t="shared" si="5"/>
        <v>16772.8461538462</v>
      </c>
      <c r="FA72" s="4">
        <f t="shared" si="6"/>
        <v>16813.8125</v>
      </c>
      <c r="FB72" s="4">
        <f t="shared" si="7"/>
        <v>16798.714285714301</v>
      </c>
      <c r="FC72" s="4"/>
      <c r="FD72" s="4">
        <f t="shared" si="91"/>
        <v>17648.333333333303</v>
      </c>
      <c r="FE72" s="4">
        <f t="shared" si="57"/>
        <v>18217.3</v>
      </c>
      <c r="FF72" s="4">
        <f t="shared" si="58"/>
        <v>18333.9230769231</v>
      </c>
      <c r="FH72" s="16">
        <f t="shared" si="59"/>
        <v>10746</v>
      </c>
      <c r="FI72" s="16">
        <f t="shared" si="8"/>
        <v>21889</v>
      </c>
      <c r="FJ72" s="16"/>
      <c r="FK72" s="16">
        <f t="shared" si="60"/>
        <v>16074.8823529412</v>
      </c>
      <c r="FL72" s="16">
        <f t="shared" si="61"/>
        <v>15805.529411764699</v>
      </c>
      <c r="FM72" s="16">
        <f t="shared" si="62"/>
        <v>15789.6</v>
      </c>
      <c r="FN72" s="16"/>
      <c r="FO72" s="16">
        <f t="shared" si="63"/>
        <v>16772.8461538462</v>
      </c>
      <c r="FP72" s="16">
        <f t="shared" si="64"/>
        <v>16813.8125</v>
      </c>
      <c r="FQ72" s="16">
        <f t="shared" si="65"/>
        <v>16798.714285714301</v>
      </c>
      <c r="FS72" s="4">
        <f t="shared" si="10"/>
        <v>16281.04</v>
      </c>
      <c r="FT72" s="4">
        <f t="shared" si="11"/>
        <v>15219.48</v>
      </c>
      <c r="FU72" s="4"/>
      <c r="FV72" s="4">
        <f t="shared" si="12"/>
        <v>15763.9411764706</v>
      </c>
      <c r="FW72" s="4">
        <f t="shared" si="13"/>
        <v>16340.3157894737</v>
      </c>
      <c r="FX72" s="4">
        <f t="shared" si="14"/>
        <v>16236.4</v>
      </c>
      <c r="FY72" s="4"/>
      <c r="FZ72" s="4">
        <f t="shared" si="15"/>
        <v>16885.615384615401</v>
      </c>
      <c r="GA72" s="4">
        <f t="shared" si="16"/>
        <v>17249.888888888901</v>
      </c>
      <c r="GB72" s="4">
        <f t="shared" si="17"/>
        <v>17216.5</v>
      </c>
      <c r="GC72" s="4"/>
      <c r="GD72" s="4">
        <f t="shared" si="18"/>
        <v>18176.714285714297</v>
      </c>
      <c r="GE72" s="4">
        <f t="shared" si="19"/>
        <v>18632.363636363603</v>
      </c>
      <c r="GF72" s="4">
        <f t="shared" si="20"/>
        <v>18595.285714285703</v>
      </c>
      <c r="GH72" s="16">
        <f t="shared" si="66"/>
        <v>16281.04</v>
      </c>
      <c r="GI72" s="16">
        <f t="shared" si="21"/>
        <v>15219.48</v>
      </c>
      <c r="GJ72" s="16"/>
      <c r="GK72" s="16">
        <f t="shared" si="67"/>
        <v>15763.9411764706</v>
      </c>
      <c r="GL72" s="16">
        <f t="shared" si="68"/>
        <v>16340.3157894737</v>
      </c>
      <c r="GM72" s="16">
        <f t="shared" si="69"/>
        <v>16236.4</v>
      </c>
      <c r="GN72" s="16"/>
      <c r="GO72" s="16">
        <f t="shared" si="22"/>
        <v>16885.615384615401</v>
      </c>
      <c r="GP72" s="16">
        <f t="shared" si="23"/>
        <v>17249.888888888901</v>
      </c>
      <c r="GQ72" s="16">
        <f t="shared" si="70"/>
        <v>17216.5</v>
      </c>
    </row>
    <row r="73" spans="2:199" ht="14.45" customHeight="1" x14ac:dyDescent="0.25">
      <c r="B73" s="28" t="s">
        <v>66</v>
      </c>
      <c r="C73" s="28" t="s">
        <v>601</v>
      </c>
      <c r="D73" s="23" t="str">
        <f>IFERROR(IF(MATCH($B73,Compounders!$A:$A,0),"yes"),"")</f>
        <v>yes</v>
      </c>
      <c r="F73" s="66"/>
      <c r="G73" s="66" t="s">
        <v>544</v>
      </c>
      <c r="H73" s="66"/>
      <c r="I73" s="66"/>
      <c r="J73" s="121" t="str">
        <f t="shared" si="24"/>
        <v/>
      </c>
      <c r="K73" s="70">
        <f t="shared" si="71"/>
        <v>6</v>
      </c>
      <c r="L73" s="70">
        <f t="shared" si="72"/>
        <v>18</v>
      </c>
      <c r="M73" s="70">
        <f t="shared" si="73"/>
        <v>1</v>
      </c>
      <c r="N73" s="70">
        <f t="shared" si="74"/>
        <v>0</v>
      </c>
      <c r="O73" s="66"/>
      <c r="P73" s="83" t="s">
        <v>940</v>
      </c>
      <c r="Q73" s="70">
        <f t="shared" si="25"/>
        <v>5</v>
      </c>
      <c r="R73" s="70">
        <f t="shared" si="26"/>
        <v>4</v>
      </c>
      <c r="S73" s="70">
        <f t="shared" si="27"/>
        <v>3</v>
      </c>
      <c r="T73" s="70">
        <f t="shared" si="28"/>
        <v>2</v>
      </c>
      <c r="U73" s="70">
        <f t="shared" si="29"/>
        <v>2</v>
      </c>
      <c r="V73" s="70">
        <f t="shared" si="30"/>
        <v>0</v>
      </c>
      <c r="W73" s="70">
        <f t="shared" si="31"/>
        <v>2</v>
      </c>
      <c r="X73" s="70">
        <f t="shared" si="32"/>
        <v>0</v>
      </c>
      <c r="Y73" s="70">
        <f t="shared" si="33"/>
        <v>0</v>
      </c>
      <c r="AA73" s="39">
        <v>165.41886135111997</v>
      </c>
      <c r="AB73" s="39">
        <v>155.31130640550001</v>
      </c>
      <c r="AC73" s="40">
        <v>183.00967603820001</v>
      </c>
      <c r="AE73" s="4">
        <f t="shared" si="34"/>
        <v>17.590814687080041</v>
      </c>
      <c r="AF73" s="4">
        <f t="shared" si="35"/>
        <v>27.698369632700008</v>
      </c>
      <c r="AH73" s="11">
        <f t="shared" si="36"/>
        <v>0.1063410456546523</v>
      </c>
      <c r="AI73" s="11">
        <f t="shared" si="37"/>
        <v>0.17834097383987446</v>
      </c>
      <c r="AK73" s="3">
        <v>2424</v>
      </c>
      <c r="AL73" s="7">
        <v>4270.3</v>
      </c>
      <c r="AM73" s="7"/>
      <c r="AN73" s="3">
        <v>5383.5</v>
      </c>
      <c r="AO73" s="3">
        <v>5571.2727272727298</v>
      </c>
      <c r="AP73" s="7">
        <v>5835.4285714285697</v>
      </c>
      <c r="AQ73" s="113"/>
      <c r="AR73" s="3">
        <v>6348.625</v>
      </c>
      <c r="AS73" s="3">
        <v>6550.2727272727298</v>
      </c>
      <c r="AT73" s="7">
        <v>7084.7142857142899</v>
      </c>
      <c r="AU73" s="7"/>
      <c r="AV73" s="3">
        <v>7625.3333333333303</v>
      </c>
      <c r="AW73" s="3">
        <v>7709</v>
      </c>
      <c r="AX73" s="7">
        <v>7998.3333333333303</v>
      </c>
      <c r="AY73" s="113"/>
      <c r="AZ73" s="3">
        <v>2382.1</v>
      </c>
      <c r="BA73" s="7">
        <v>4272.5</v>
      </c>
      <c r="BB73" s="7"/>
      <c r="BC73" s="3">
        <v>5259.21052631579</v>
      </c>
      <c r="BD73" s="3">
        <v>5630.625</v>
      </c>
      <c r="BE73" s="7">
        <v>6171</v>
      </c>
      <c r="BF73" s="113"/>
      <c r="BG73" s="3">
        <v>5948.9285714285697</v>
      </c>
      <c r="BH73" s="3">
        <v>6616.4666666666699</v>
      </c>
      <c r="BI73" s="7">
        <v>7285.8947368421004</v>
      </c>
      <c r="BJ73" s="113"/>
      <c r="BK73" s="3">
        <v>7607.3333333333303</v>
      </c>
      <c r="BL73" s="3">
        <v>7468.4285714285697</v>
      </c>
      <c r="BM73" s="7">
        <v>8010.4444444444398</v>
      </c>
      <c r="BO73" s="2">
        <f t="shared" si="83"/>
        <v>2382.1</v>
      </c>
      <c r="BP73" s="2">
        <f t="shared" si="84"/>
        <v>4272.5</v>
      </c>
      <c r="BQ73" s="2"/>
      <c r="BR73" s="2">
        <f t="shared" si="85"/>
        <v>5259.21052631579</v>
      </c>
      <c r="BS73" s="2">
        <f t="shared" si="86"/>
        <v>5630.625</v>
      </c>
      <c r="BT73" s="2">
        <f t="shared" si="87"/>
        <v>6171</v>
      </c>
      <c r="BU73" s="2"/>
      <c r="BV73" s="2">
        <f t="shared" si="88"/>
        <v>5948.9285714285697</v>
      </c>
      <c r="BW73" s="2">
        <f t="shared" si="89"/>
        <v>6616.4666666666699</v>
      </c>
      <c r="BX73" s="2">
        <f t="shared" si="90"/>
        <v>7285.8947368421004</v>
      </c>
      <c r="BZ73" s="16">
        <f t="shared" si="75"/>
        <v>1890.4</v>
      </c>
      <c r="CA73" s="16">
        <f t="shared" si="76"/>
        <v>1898.5</v>
      </c>
      <c r="CB73" s="16">
        <f t="shared" si="77"/>
        <v>1114.8947368421004</v>
      </c>
      <c r="CD73" s="5">
        <f t="shared" si="46"/>
        <v>0.7935854917929559</v>
      </c>
      <c r="CE73" s="5">
        <f t="shared" si="1"/>
        <v>0.44435342305441772</v>
      </c>
      <c r="CF73" s="5">
        <f t="shared" si="47"/>
        <v>0.18066678607066944</v>
      </c>
      <c r="CH73" s="11">
        <f t="shared" si="78"/>
        <v>7.0621716287215364E-2</v>
      </c>
      <c r="CI73" s="11">
        <f t="shared" si="79"/>
        <v>0.17337002752064046</v>
      </c>
      <c r="CK73" s="11">
        <f t="shared" si="80"/>
        <v>0.11221148265994363</v>
      </c>
      <c r="CL73" s="11">
        <f t="shared" si="81"/>
        <v>0.22474066537539095</v>
      </c>
      <c r="CN73" s="16">
        <f t="shared" si="49"/>
        <v>371.41447368420995</v>
      </c>
      <c r="CO73" s="16">
        <f t="shared" si="50"/>
        <v>911.78947368420995</v>
      </c>
      <c r="CP73" s="11"/>
      <c r="CQ73" s="16">
        <f t="shared" si="51"/>
        <v>667.53809523810014</v>
      </c>
      <c r="CR73" s="16">
        <f t="shared" si="52"/>
        <v>1336.9661654135307</v>
      </c>
      <c r="CT73" s="106">
        <v>6312.5208333333303</v>
      </c>
      <c r="CU73" s="104">
        <v>5663.6842105263204</v>
      </c>
      <c r="CV73" s="104">
        <v>5028.7410714285606</v>
      </c>
      <c r="CW73" s="104">
        <v>4106.155555555556</v>
      </c>
      <c r="CX73" s="104">
        <v>3446.1809523809529</v>
      </c>
      <c r="CY73" s="104">
        <v>2918.5</v>
      </c>
      <c r="CZ73" s="104">
        <v>2628.9047619047633</v>
      </c>
      <c r="DA73" s="104">
        <v>2382</v>
      </c>
      <c r="DB73" s="104">
        <v>2201.9107142857151</v>
      </c>
      <c r="DC73" s="104">
        <v>2046.4</v>
      </c>
      <c r="DD73" s="104">
        <v>1954</v>
      </c>
      <c r="DE73" s="104">
        <v>1855.3428571428572</v>
      </c>
      <c r="DF73" s="104">
        <v>1815.5793650793651</v>
      </c>
      <c r="DG73" s="104">
        <v>1840.7222222222199</v>
      </c>
      <c r="DH73" s="104">
        <v>1847.091666666666</v>
      </c>
      <c r="DI73" s="104">
        <v>1838.9833333333331</v>
      </c>
      <c r="DJ73" s="104">
        <v>1778.563492063492</v>
      </c>
      <c r="DK73" s="104">
        <v>1728.25</v>
      </c>
      <c r="DL73" s="104">
        <v>1598.4076923076921</v>
      </c>
      <c r="DM73" s="104">
        <v>1564.4523809523821</v>
      </c>
      <c r="DN73" s="104">
        <v>1455.9285714285709</v>
      </c>
      <c r="DO73" s="104">
        <v>1343.9375</v>
      </c>
      <c r="DP73" s="104">
        <v>1259.4358974358979</v>
      </c>
      <c r="DR73" s="4">
        <f t="shared" si="53"/>
        <v>183.00967603820001</v>
      </c>
      <c r="DS73" s="39">
        <v>155.31130640550001</v>
      </c>
      <c r="DT73" s="39">
        <v>165.41886135111997</v>
      </c>
      <c r="DU73" s="39">
        <v>151.08898748625001</v>
      </c>
      <c r="DV73" s="39">
        <v>119.44790924874999</v>
      </c>
      <c r="DW73" s="39">
        <v>79.480867499669998</v>
      </c>
      <c r="DX73" s="39">
        <v>83.729816530050002</v>
      </c>
      <c r="DY73" s="39">
        <v>78.471458273159982</v>
      </c>
      <c r="DZ73" s="39">
        <v>80.925375818779997</v>
      </c>
      <c r="EA73" s="39">
        <v>69.193257293550005</v>
      </c>
      <c r="EB73" s="39">
        <v>59.310493199030006</v>
      </c>
      <c r="EC73" s="39">
        <v>50.096167680449994</v>
      </c>
      <c r="ED73" s="39">
        <v>50.572352957700005</v>
      </c>
      <c r="EE73" s="39">
        <v>48.59108088408</v>
      </c>
      <c r="EF73" s="39">
        <v>45.310498275600004</v>
      </c>
      <c r="EG73" s="39">
        <v>39.829692723119997</v>
      </c>
      <c r="EH73" s="39">
        <v>38.443778175119995</v>
      </c>
      <c r="EI73" s="39">
        <v>45.130111895549987</v>
      </c>
      <c r="EJ73" s="39">
        <v>52.303509813719991</v>
      </c>
      <c r="EK73" s="39">
        <v>43.805104759050003</v>
      </c>
      <c r="EL73" s="39">
        <v>40.882891405199999</v>
      </c>
      <c r="EM73" s="39">
        <v>39.526151249340003</v>
      </c>
      <c r="EN73" s="39">
        <v>39.120466788270001</v>
      </c>
      <c r="EP73" s="111">
        <v>46022</v>
      </c>
      <c r="EQ73" s="114">
        <f t="shared" si="82"/>
        <v>0</v>
      </c>
      <c r="ER73" s="114"/>
      <c r="ES73" s="4">
        <f t="shared" si="54"/>
        <v>2424</v>
      </c>
      <c r="ET73" s="4">
        <f t="shared" si="55"/>
        <v>4270.3</v>
      </c>
      <c r="EU73" s="4"/>
      <c r="EV73" s="4">
        <f t="shared" si="2"/>
        <v>5383.5</v>
      </c>
      <c r="EW73" s="4">
        <f t="shared" si="3"/>
        <v>5571.2727272727298</v>
      </c>
      <c r="EX73" s="4">
        <f t="shared" si="4"/>
        <v>5835.4285714285697</v>
      </c>
      <c r="EY73" s="4"/>
      <c r="EZ73" s="4">
        <f t="shared" si="5"/>
        <v>6348.625</v>
      </c>
      <c r="FA73" s="4">
        <f t="shared" si="6"/>
        <v>6550.2727272727298</v>
      </c>
      <c r="FB73" s="4">
        <f t="shared" si="7"/>
        <v>7084.7142857142899</v>
      </c>
      <c r="FC73" s="4"/>
      <c r="FD73" s="4">
        <f t="shared" si="91"/>
        <v>7625.3333333333303</v>
      </c>
      <c r="FE73" s="4">
        <f t="shared" si="57"/>
        <v>7709</v>
      </c>
      <c r="FF73" s="4">
        <f t="shared" si="58"/>
        <v>7998.3333333333303</v>
      </c>
      <c r="FH73" s="16">
        <f t="shared" si="59"/>
        <v>2424</v>
      </c>
      <c r="FI73" s="16">
        <f t="shared" si="8"/>
        <v>4270.3</v>
      </c>
      <c r="FJ73" s="16"/>
      <c r="FK73" s="16">
        <f t="shared" si="60"/>
        <v>5383.5</v>
      </c>
      <c r="FL73" s="16">
        <f t="shared" si="61"/>
        <v>5571.2727272727298</v>
      </c>
      <c r="FM73" s="16">
        <f t="shared" si="62"/>
        <v>5835.4285714285697</v>
      </c>
      <c r="FN73" s="16"/>
      <c r="FO73" s="16">
        <f t="shared" si="63"/>
        <v>6348.625</v>
      </c>
      <c r="FP73" s="16">
        <f t="shared" si="64"/>
        <v>6550.2727272727298</v>
      </c>
      <c r="FQ73" s="16">
        <f t="shared" si="65"/>
        <v>7084.7142857142899</v>
      </c>
      <c r="FS73" s="4">
        <f t="shared" si="10"/>
        <v>2382.1</v>
      </c>
      <c r="FT73" s="4">
        <f t="shared" si="11"/>
        <v>4272.5</v>
      </c>
      <c r="FU73" s="4"/>
      <c r="FV73" s="4">
        <f t="shared" si="12"/>
        <v>5259.21052631579</v>
      </c>
      <c r="FW73" s="4">
        <f t="shared" si="13"/>
        <v>5630.625</v>
      </c>
      <c r="FX73" s="4">
        <f t="shared" si="14"/>
        <v>6171</v>
      </c>
      <c r="FY73" s="4"/>
      <c r="FZ73" s="4">
        <f t="shared" si="15"/>
        <v>5948.9285714285697</v>
      </c>
      <c r="GA73" s="4">
        <f t="shared" si="16"/>
        <v>6616.4666666666699</v>
      </c>
      <c r="GB73" s="4">
        <f t="shared" si="17"/>
        <v>7285.8947368421004</v>
      </c>
      <c r="GC73" s="4"/>
      <c r="GD73" s="4">
        <f t="shared" si="18"/>
        <v>7607.3333333333303</v>
      </c>
      <c r="GE73" s="4">
        <f t="shared" si="19"/>
        <v>7468.4285714285697</v>
      </c>
      <c r="GF73" s="4">
        <f t="shared" si="20"/>
        <v>8010.4444444444398</v>
      </c>
      <c r="GH73" s="16">
        <f t="shared" si="66"/>
        <v>2382.1</v>
      </c>
      <c r="GI73" s="16">
        <f t="shared" si="21"/>
        <v>4272.5</v>
      </c>
      <c r="GJ73" s="16"/>
      <c r="GK73" s="16">
        <f t="shared" si="67"/>
        <v>5259.21052631579</v>
      </c>
      <c r="GL73" s="16">
        <f t="shared" si="68"/>
        <v>5630.625</v>
      </c>
      <c r="GM73" s="16">
        <f t="shared" si="69"/>
        <v>6171</v>
      </c>
      <c r="GN73" s="16"/>
      <c r="GO73" s="16">
        <f t="shared" si="22"/>
        <v>5948.9285714285697</v>
      </c>
      <c r="GP73" s="16">
        <f t="shared" si="23"/>
        <v>6616.4666666666699</v>
      </c>
      <c r="GQ73" s="16">
        <f t="shared" si="70"/>
        <v>7285.8947368421004</v>
      </c>
    </row>
    <row r="74" spans="2:199" ht="14.45" customHeight="1" x14ac:dyDescent="0.25">
      <c r="B74" s="28" t="s">
        <v>74</v>
      </c>
      <c r="C74" s="28" t="s">
        <v>602</v>
      </c>
      <c r="D74" s="23" t="str">
        <f>IFERROR(IF(MATCH($B74,Compounders!$A:$A,0),"yes"),"")</f>
        <v>yes</v>
      </c>
      <c r="F74" s="66"/>
      <c r="G74" s="66"/>
      <c r="H74" s="66"/>
      <c r="I74" s="66"/>
      <c r="J74" s="121" t="str">
        <f t="shared" si="24"/>
        <v>yes</v>
      </c>
      <c r="K74" s="70">
        <f t="shared" si="71"/>
        <v>6</v>
      </c>
      <c r="L74" s="70">
        <f t="shared" si="72"/>
        <v>18</v>
      </c>
      <c r="M74" s="70">
        <f t="shared" si="73"/>
        <v>1</v>
      </c>
      <c r="N74" s="70">
        <f t="shared" si="74"/>
        <v>0</v>
      </c>
      <c r="O74" s="66"/>
      <c r="P74" s="83"/>
      <c r="Q74" s="70">
        <f t="shared" si="25"/>
        <v>5</v>
      </c>
      <c r="R74" s="70">
        <f t="shared" si="26"/>
        <v>4</v>
      </c>
      <c r="S74" s="70">
        <f t="shared" si="27"/>
        <v>3</v>
      </c>
      <c r="T74" s="70">
        <f t="shared" si="28"/>
        <v>2</v>
      </c>
      <c r="U74" s="70">
        <f t="shared" si="29"/>
        <v>2</v>
      </c>
      <c r="V74" s="70">
        <f t="shared" si="30"/>
        <v>0</v>
      </c>
      <c r="W74" s="70">
        <f t="shared" si="31"/>
        <v>2</v>
      </c>
      <c r="X74" s="70">
        <f t="shared" si="32"/>
        <v>0</v>
      </c>
      <c r="Y74" s="70">
        <f t="shared" si="33"/>
        <v>0</v>
      </c>
      <c r="AA74" s="39">
        <v>217.70403478755003</v>
      </c>
      <c r="AB74" s="39">
        <v>182.59565045331999</v>
      </c>
      <c r="AC74" s="40">
        <v>183.02728772715</v>
      </c>
      <c r="AE74" s="4">
        <f t="shared" si="34"/>
        <v>-34.676747060400032</v>
      </c>
      <c r="AF74" s="4">
        <f t="shared" si="35"/>
        <v>0.43163727383000605</v>
      </c>
      <c r="AH74" s="11">
        <f t="shared" si="36"/>
        <v>-0.1592838970313063</v>
      </c>
      <c r="AI74" s="11">
        <f t="shared" si="37"/>
        <v>2.3638968001615801E-3</v>
      </c>
      <c r="AK74" s="3">
        <v>6335</v>
      </c>
      <c r="AL74" s="7">
        <v>6704</v>
      </c>
      <c r="AM74" s="7"/>
      <c r="AN74" s="3">
        <v>7460.6666666666697</v>
      </c>
      <c r="AO74" s="3">
        <v>7266</v>
      </c>
      <c r="AP74" s="7">
        <v>7467.7857142857101</v>
      </c>
      <c r="AQ74" s="113"/>
      <c r="AR74" s="3">
        <v>8383.9285714285706</v>
      </c>
      <c r="AS74" s="3">
        <v>8308.4285714285706</v>
      </c>
      <c r="AT74" s="7">
        <v>8457.7142857142899</v>
      </c>
      <c r="AU74" s="7"/>
      <c r="AV74" s="3">
        <v>9578.222222222219</v>
      </c>
      <c r="AW74" s="3">
        <v>9455.3333333333303</v>
      </c>
      <c r="AX74" s="7">
        <v>9541.2999999999993</v>
      </c>
      <c r="AY74" s="113"/>
      <c r="AZ74" s="3">
        <v>8380</v>
      </c>
      <c r="BA74" s="7">
        <v>8642</v>
      </c>
      <c r="BB74" s="7"/>
      <c r="BC74" s="3">
        <v>9234.3913043478296</v>
      </c>
      <c r="BD74" s="3">
        <v>9152.4347826086996</v>
      </c>
      <c r="BE74" s="7">
        <v>9265.6956521739103</v>
      </c>
      <c r="BF74" s="113"/>
      <c r="BG74" s="3">
        <v>10036.200000000001</v>
      </c>
      <c r="BH74" s="3">
        <v>9943.9166666666697</v>
      </c>
      <c r="BI74" s="7">
        <v>10087.826086956498</v>
      </c>
      <c r="BJ74" s="113"/>
      <c r="BK74" s="3">
        <v>10935.9</v>
      </c>
      <c r="BL74" s="3">
        <v>10850.529411764699</v>
      </c>
      <c r="BM74" s="7">
        <v>10956.352941176501</v>
      </c>
      <c r="BO74" s="2">
        <f t="shared" si="83"/>
        <v>8380</v>
      </c>
      <c r="BP74" s="2">
        <f t="shared" si="84"/>
        <v>8642</v>
      </c>
      <c r="BQ74" s="2"/>
      <c r="BR74" s="2">
        <f t="shared" si="85"/>
        <v>9234.3913043478296</v>
      </c>
      <c r="BS74" s="2">
        <f t="shared" si="86"/>
        <v>9152.4347826086996</v>
      </c>
      <c r="BT74" s="2">
        <f t="shared" si="87"/>
        <v>9265.6956521739103</v>
      </c>
      <c r="BU74" s="2"/>
      <c r="BV74" s="2">
        <f t="shared" si="88"/>
        <v>10036.200000000001</v>
      </c>
      <c r="BW74" s="2">
        <f t="shared" si="89"/>
        <v>9943.9166666666697</v>
      </c>
      <c r="BX74" s="2">
        <f t="shared" si="90"/>
        <v>10087.826086956498</v>
      </c>
      <c r="BZ74" s="16">
        <f t="shared" si="75"/>
        <v>262</v>
      </c>
      <c r="CA74" s="16">
        <f t="shared" si="76"/>
        <v>623.69565217391028</v>
      </c>
      <c r="CB74" s="16">
        <f t="shared" si="77"/>
        <v>822.13043478258805</v>
      </c>
      <c r="CD74" s="5">
        <f t="shared" si="46"/>
        <v>3.1264916467780512E-2</v>
      </c>
      <c r="CE74" s="5">
        <f t="shared" si="1"/>
        <v>7.2170290693579053E-2</v>
      </c>
      <c r="CF74" s="5">
        <f t="shared" si="47"/>
        <v>8.8728409138897346E-2</v>
      </c>
      <c r="CH74" s="11">
        <f t="shared" si="78"/>
        <v>-8.8751406603857497E-3</v>
      </c>
      <c r="CI74" s="11">
        <f t="shared" si="79"/>
        <v>3.3899741514464843E-3</v>
      </c>
      <c r="CK74" s="11">
        <f t="shared" si="80"/>
        <v>-9.1950472622437385E-3</v>
      </c>
      <c r="CL74" s="11">
        <f t="shared" si="81"/>
        <v>5.1439874610408332E-3</v>
      </c>
      <c r="CN74" s="16">
        <f t="shared" si="49"/>
        <v>-81.956521739130039</v>
      </c>
      <c r="CO74" s="16">
        <f t="shared" si="50"/>
        <v>31.30434782608063</v>
      </c>
      <c r="CP74" s="11"/>
      <c r="CQ74" s="16">
        <f t="shared" si="51"/>
        <v>-92.283333333331029</v>
      </c>
      <c r="CR74" s="16">
        <f t="shared" si="52"/>
        <v>51.626086956497602</v>
      </c>
      <c r="CT74" s="106">
        <v>9792.3157894736796</v>
      </c>
      <c r="CU74" s="104">
        <v>9152.4347826086996</v>
      </c>
      <c r="CV74" s="104">
        <v>9049.4360902255612</v>
      </c>
      <c r="CW74" s="104">
        <v>8822.8571428571395</v>
      </c>
      <c r="CX74" s="104">
        <v>8610.4440993788794</v>
      </c>
      <c r="CY74" s="104">
        <v>8839.3214285714294</v>
      </c>
      <c r="CZ74" s="104">
        <v>8694.6646453089288</v>
      </c>
      <c r="DA74" s="104">
        <v>8620.6619047619097</v>
      </c>
      <c r="DB74" s="104">
        <v>8505.783333333331</v>
      </c>
      <c r="DC74" s="104">
        <v>8243.5909090909099</v>
      </c>
      <c r="DD74" s="104">
        <v>8273.5125000000007</v>
      </c>
      <c r="DE74" s="104">
        <v>9094.527777777781</v>
      </c>
      <c r="DF74" s="104">
        <v>9493.1692982456207</v>
      </c>
      <c r="DG74" s="104">
        <v>9177.7083333333303</v>
      </c>
      <c r="DH74" s="104">
        <v>8635.3627450980493</v>
      </c>
      <c r="DI74" s="104">
        <v>8745.2777777777901</v>
      </c>
      <c r="DJ74" s="104">
        <v>8738.8692226890798</v>
      </c>
      <c r="DK74" s="104">
        <v>8894.7000000000007</v>
      </c>
      <c r="DL74" s="104">
        <v>8091.6071428571504</v>
      </c>
      <c r="DM74" s="104">
        <v>7663.6666666666697</v>
      </c>
      <c r="DN74" s="104">
        <v>7718.9450549450603</v>
      </c>
      <c r="DO74" s="104">
        <v>8674.3529411764703</v>
      </c>
      <c r="DP74" s="104">
        <v>8359.0852272727298</v>
      </c>
      <c r="DR74" s="4">
        <f t="shared" si="53"/>
        <v>183.02728772715</v>
      </c>
      <c r="DS74" s="39">
        <v>182.59565045331999</v>
      </c>
      <c r="DT74" s="39">
        <v>217.70403478755003</v>
      </c>
      <c r="DU74" s="39">
        <v>183.14943092742001</v>
      </c>
      <c r="DV74" s="39">
        <v>153.05868155951998</v>
      </c>
      <c r="DW74" s="39">
        <v>187.72516416320002</v>
      </c>
      <c r="DX74" s="39">
        <v>198.98811286095003</v>
      </c>
      <c r="DY74" s="39">
        <v>236.29099726062</v>
      </c>
      <c r="DZ74" s="39">
        <v>211.08912661900001</v>
      </c>
      <c r="EA74" s="39">
        <v>221.62250328427999</v>
      </c>
      <c r="EB74" s="39">
        <v>205.08256426358997</v>
      </c>
      <c r="EC74" s="39">
        <v>195.35619659941</v>
      </c>
      <c r="ED74" s="39">
        <v>201.25008097049999</v>
      </c>
      <c r="EE74" s="39">
        <v>222.15033348048999</v>
      </c>
      <c r="EF74" s="39">
        <v>215.97817128433002</v>
      </c>
      <c r="EG74" s="39">
        <v>198.71144363678002</v>
      </c>
      <c r="EH74" s="39">
        <v>212.67347535999997</v>
      </c>
      <c r="EI74" s="39">
        <v>231.05741895049999</v>
      </c>
      <c r="EJ74" s="39">
        <v>262.92464556988006</v>
      </c>
      <c r="EK74" s="39">
        <v>224.77201956567001</v>
      </c>
      <c r="EL74" s="39">
        <v>198.27077765042006</v>
      </c>
      <c r="EM74" s="39">
        <v>179.71941454955999</v>
      </c>
      <c r="EN74" s="39">
        <v>184.60500526397999</v>
      </c>
      <c r="EP74" s="111">
        <v>46022</v>
      </c>
      <c r="EQ74" s="114">
        <f t="shared" si="82"/>
        <v>0</v>
      </c>
      <c r="ER74" s="114"/>
      <c r="ES74" s="4">
        <f t="shared" si="54"/>
        <v>6335</v>
      </c>
      <c r="ET74" s="4">
        <f t="shared" si="55"/>
        <v>6704</v>
      </c>
      <c r="EU74" s="4"/>
      <c r="EV74" s="4">
        <f t="shared" si="2"/>
        <v>7460.6666666666697</v>
      </c>
      <c r="EW74" s="4">
        <f t="shared" si="3"/>
        <v>7266</v>
      </c>
      <c r="EX74" s="4">
        <f t="shared" si="4"/>
        <v>7467.7857142857101</v>
      </c>
      <c r="EY74" s="4"/>
      <c r="EZ74" s="4">
        <f t="shared" si="5"/>
        <v>8383.9285714285706</v>
      </c>
      <c r="FA74" s="4">
        <f t="shared" si="6"/>
        <v>8308.4285714285706</v>
      </c>
      <c r="FB74" s="4">
        <f t="shared" si="7"/>
        <v>8457.7142857142899</v>
      </c>
      <c r="FC74" s="4"/>
      <c r="FD74" s="4">
        <f t="shared" si="91"/>
        <v>9578.222222222219</v>
      </c>
      <c r="FE74" s="4">
        <f t="shared" si="57"/>
        <v>9455.3333333333303</v>
      </c>
      <c r="FF74" s="4">
        <f t="shared" si="58"/>
        <v>9541.2999999999993</v>
      </c>
      <c r="FH74" s="16">
        <f t="shared" si="59"/>
        <v>6335</v>
      </c>
      <c r="FI74" s="16">
        <f t="shared" si="8"/>
        <v>6704</v>
      </c>
      <c r="FJ74" s="16"/>
      <c r="FK74" s="16">
        <f t="shared" si="60"/>
        <v>7460.6666666666697</v>
      </c>
      <c r="FL74" s="16">
        <f t="shared" si="61"/>
        <v>7266</v>
      </c>
      <c r="FM74" s="16">
        <f t="shared" si="62"/>
        <v>7467.7857142857101</v>
      </c>
      <c r="FN74" s="16"/>
      <c r="FO74" s="16">
        <f t="shared" si="63"/>
        <v>8383.9285714285706</v>
      </c>
      <c r="FP74" s="16">
        <f t="shared" si="64"/>
        <v>8308.4285714285706</v>
      </c>
      <c r="FQ74" s="16">
        <f t="shared" si="65"/>
        <v>8457.7142857142899</v>
      </c>
      <c r="FS74" s="4">
        <f t="shared" si="10"/>
        <v>8380</v>
      </c>
      <c r="FT74" s="4">
        <f t="shared" si="11"/>
        <v>8642</v>
      </c>
      <c r="FU74" s="4"/>
      <c r="FV74" s="4">
        <f t="shared" si="12"/>
        <v>9234.3913043478296</v>
      </c>
      <c r="FW74" s="4">
        <f t="shared" si="13"/>
        <v>9152.4347826086996</v>
      </c>
      <c r="FX74" s="4">
        <f t="shared" si="14"/>
        <v>9265.6956521739103</v>
      </c>
      <c r="FY74" s="4"/>
      <c r="FZ74" s="4">
        <f t="shared" si="15"/>
        <v>10036.200000000001</v>
      </c>
      <c r="GA74" s="4">
        <f t="shared" si="16"/>
        <v>9943.9166666666697</v>
      </c>
      <c r="GB74" s="4">
        <f t="shared" si="17"/>
        <v>10087.826086956498</v>
      </c>
      <c r="GC74" s="4"/>
      <c r="GD74" s="4">
        <f t="shared" si="18"/>
        <v>10935.9</v>
      </c>
      <c r="GE74" s="4">
        <f t="shared" si="19"/>
        <v>10850.529411764699</v>
      </c>
      <c r="GF74" s="4">
        <f t="shared" si="20"/>
        <v>10956.352941176501</v>
      </c>
      <c r="GH74" s="16">
        <f t="shared" si="66"/>
        <v>8380</v>
      </c>
      <c r="GI74" s="16">
        <f t="shared" si="21"/>
        <v>8642</v>
      </c>
      <c r="GJ74" s="16"/>
      <c r="GK74" s="16">
        <f t="shared" si="67"/>
        <v>9234.3913043478296</v>
      </c>
      <c r="GL74" s="16">
        <f t="shared" si="68"/>
        <v>9152.4347826086996</v>
      </c>
      <c r="GM74" s="16">
        <f t="shared" si="69"/>
        <v>9265.6956521739103</v>
      </c>
      <c r="GN74" s="16"/>
      <c r="GO74" s="16">
        <f t="shared" si="22"/>
        <v>10036.200000000001</v>
      </c>
      <c r="GP74" s="16">
        <f t="shared" si="23"/>
        <v>9943.9166666666697</v>
      </c>
      <c r="GQ74" s="16">
        <f t="shared" si="70"/>
        <v>10087.826086956498</v>
      </c>
    </row>
    <row r="75" spans="2:199" ht="14.45" customHeight="1" x14ac:dyDescent="0.25">
      <c r="B75" s="28" t="s">
        <v>90</v>
      </c>
      <c r="C75" s="28" t="s">
        <v>603</v>
      </c>
      <c r="D75" s="23" t="str">
        <f>IFERROR(IF(MATCH($B75,Compounders!$A:$A,0),"yes"),"")</f>
        <v/>
      </c>
      <c r="F75" s="66"/>
      <c r="G75" s="66"/>
      <c r="H75" s="66"/>
      <c r="I75" s="66"/>
      <c r="J75" s="121" t="str">
        <f t="shared" si="24"/>
        <v>yes</v>
      </c>
      <c r="K75" s="70">
        <f t="shared" si="71"/>
        <v>6</v>
      </c>
      <c r="L75" s="70">
        <f t="shared" si="72"/>
        <v>18</v>
      </c>
      <c r="M75" s="70">
        <f t="shared" si="73"/>
        <v>1</v>
      </c>
      <c r="N75" s="70">
        <f t="shared" si="74"/>
        <v>0</v>
      </c>
      <c r="O75" s="66"/>
      <c r="P75" s="83"/>
      <c r="Q75" s="70">
        <f t="shared" si="25"/>
        <v>5</v>
      </c>
      <c r="R75" s="70">
        <f t="shared" si="26"/>
        <v>4</v>
      </c>
      <c r="S75" s="70">
        <f t="shared" si="27"/>
        <v>3</v>
      </c>
      <c r="T75" s="70">
        <f t="shared" si="28"/>
        <v>2</v>
      </c>
      <c r="U75" s="70">
        <f t="shared" si="29"/>
        <v>2</v>
      </c>
      <c r="V75" s="70">
        <f t="shared" si="30"/>
        <v>0</v>
      </c>
      <c r="W75" s="70">
        <f t="shared" si="31"/>
        <v>2</v>
      </c>
      <c r="X75" s="70">
        <f t="shared" si="32"/>
        <v>0</v>
      </c>
      <c r="Y75" s="70">
        <f t="shared" si="33"/>
        <v>0</v>
      </c>
      <c r="AA75" s="39">
        <v>254.84066902735</v>
      </c>
      <c r="AB75" s="39">
        <v>207.43578279568001</v>
      </c>
      <c r="AC75" s="40">
        <v>215.93584941621003</v>
      </c>
      <c r="AE75" s="4">
        <f t="shared" si="34"/>
        <v>-38.90481961113997</v>
      </c>
      <c r="AF75" s="4">
        <f t="shared" si="35"/>
        <v>8.5000666205300206</v>
      </c>
      <c r="AH75" s="11">
        <f t="shared" si="36"/>
        <v>-0.15266330825306629</v>
      </c>
      <c r="AI75" s="11">
        <f t="shared" si="37"/>
        <v>4.0976858023104024E-2</v>
      </c>
      <c r="AK75" s="3">
        <v>9995</v>
      </c>
      <c r="AL75" s="7">
        <v>10701</v>
      </c>
      <c r="AM75" s="7"/>
      <c r="AN75" s="3">
        <v>11872.285714285699</v>
      </c>
      <c r="AO75" s="3">
        <v>11949.56</v>
      </c>
      <c r="AP75" s="7">
        <v>11981.2307692308</v>
      </c>
      <c r="AQ75" s="113"/>
      <c r="AR75" s="3">
        <v>13147.0454545455</v>
      </c>
      <c r="AS75" s="3">
        <v>12936.88</v>
      </c>
      <c r="AT75" s="7">
        <v>12928</v>
      </c>
      <c r="AU75" s="7"/>
      <c r="AV75" s="3">
        <v>13496.25</v>
      </c>
      <c r="AW75" s="3">
        <v>14780.777777777799</v>
      </c>
      <c r="AX75" s="7">
        <v>14608.416666666701</v>
      </c>
      <c r="AY75" s="113"/>
      <c r="AZ75" s="3">
        <v>9995</v>
      </c>
      <c r="BA75" s="7">
        <v>10701</v>
      </c>
      <c r="BB75" s="7"/>
      <c r="BC75" s="3">
        <v>11864.620689655199</v>
      </c>
      <c r="BD75" s="3">
        <v>11942.7307692308</v>
      </c>
      <c r="BE75" s="7">
        <v>11978.6296296296</v>
      </c>
      <c r="BF75" s="113"/>
      <c r="BG75" s="3">
        <v>13133.347826087</v>
      </c>
      <c r="BH75" s="3">
        <v>12934.2692307692</v>
      </c>
      <c r="BI75" s="7">
        <v>12932.962962963</v>
      </c>
      <c r="BJ75" s="113"/>
      <c r="BK75" s="3">
        <v>13496.25</v>
      </c>
      <c r="BL75" s="3">
        <v>14671.8</v>
      </c>
      <c r="BM75" s="7">
        <v>14548.307692307699</v>
      </c>
      <c r="BO75" s="2">
        <f t="shared" si="83"/>
        <v>9995</v>
      </c>
      <c r="BP75" s="2">
        <f t="shared" si="84"/>
        <v>10701</v>
      </c>
      <c r="BQ75" s="2"/>
      <c r="BR75" s="2">
        <f t="shared" si="85"/>
        <v>11864.620689655199</v>
      </c>
      <c r="BS75" s="2">
        <f t="shared" si="86"/>
        <v>11942.7307692308</v>
      </c>
      <c r="BT75" s="2">
        <f t="shared" si="87"/>
        <v>11978.6296296296</v>
      </c>
      <c r="BU75" s="2"/>
      <c r="BV75" s="2">
        <f t="shared" si="88"/>
        <v>13133.347826087</v>
      </c>
      <c r="BW75" s="2">
        <f t="shared" si="89"/>
        <v>12934.2692307692</v>
      </c>
      <c r="BX75" s="2">
        <f t="shared" si="90"/>
        <v>12932.962962963</v>
      </c>
      <c r="BZ75" s="16">
        <f t="shared" si="75"/>
        <v>706</v>
      </c>
      <c r="CA75" s="16">
        <f t="shared" si="76"/>
        <v>1277.6296296296005</v>
      </c>
      <c r="CB75" s="16">
        <f t="shared" si="77"/>
        <v>954.33333333339942</v>
      </c>
      <c r="CD75" s="5">
        <f t="shared" si="46"/>
        <v>7.0635317658829466E-2</v>
      </c>
      <c r="CE75" s="5">
        <f t="shared" si="1"/>
        <v>0.11939348001397998</v>
      </c>
      <c r="CF75" s="5">
        <f t="shared" si="47"/>
        <v>7.9669658620450168E-2</v>
      </c>
      <c r="CH75" s="11">
        <f t="shared" si="78"/>
        <v>6.5834451533461902E-3</v>
      </c>
      <c r="CI75" s="11">
        <f t="shared" si="79"/>
        <v>9.6091516919547537E-3</v>
      </c>
      <c r="CK75" s="11">
        <f t="shared" si="80"/>
        <v>-1.5158251951750357E-2</v>
      </c>
      <c r="CL75" s="11">
        <f t="shared" si="81"/>
        <v>-1.5257713857693811E-2</v>
      </c>
      <c r="CN75" s="16">
        <f t="shared" si="49"/>
        <v>78.110079575601048</v>
      </c>
      <c r="CO75" s="16">
        <f t="shared" si="50"/>
        <v>114.00893997440107</v>
      </c>
      <c r="CP75" s="11"/>
      <c r="CQ75" s="16">
        <f t="shared" si="51"/>
        <v>-199.07859531780014</v>
      </c>
      <c r="CR75" s="16">
        <f t="shared" si="52"/>
        <v>-200.38486312399982</v>
      </c>
      <c r="CT75" s="106">
        <v>12202.983333333339</v>
      </c>
      <c r="CU75" s="104">
        <v>11942.7307692308</v>
      </c>
      <c r="CV75" s="104">
        <v>11418.26811594203</v>
      </c>
      <c r="CW75" s="104">
        <v>11095.053571428571</v>
      </c>
      <c r="CX75" s="104">
        <v>10836.02181818182</v>
      </c>
      <c r="CY75" s="104">
        <v>10672.814814814801</v>
      </c>
      <c r="CZ75" s="104">
        <v>10069.708133971299</v>
      </c>
      <c r="DA75" s="104">
        <v>9505.8730158730195</v>
      </c>
      <c r="DB75" s="104">
        <v>9337.6390374331513</v>
      </c>
      <c r="DC75" s="104">
        <v>9192.8799999999992</v>
      </c>
      <c r="DD75" s="104">
        <v>8597.7619047618991</v>
      </c>
      <c r="DE75" s="104">
        <v>8490.7446778711492</v>
      </c>
      <c r="DF75" s="104">
        <v>8408.7619047618991</v>
      </c>
      <c r="DG75" s="104">
        <v>8180.6785714285697</v>
      </c>
      <c r="DH75" s="104">
        <v>7427.1723809523801</v>
      </c>
      <c r="DI75" s="104">
        <v>7440.0503432494206</v>
      </c>
      <c r="DJ75" s="104">
        <v>7304.1288138825203</v>
      </c>
      <c r="DK75" s="104">
        <v>7313.1739130434798</v>
      </c>
      <c r="DL75" s="104">
        <v>6747.49523809523</v>
      </c>
      <c r="DM75" s="104">
        <v>6060.3714285714304</v>
      </c>
      <c r="DN75" s="104">
        <v>5450.8071428571393</v>
      </c>
      <c r="DO75" s="104">
        <v>5230.3846153846098</v>
      </c>
      <c r="DP75" s="104">
        <v>5008.7368421052706</v>
      </c>
      <c r="DR75" s="4">
        <f t="shared" si="53"/>
        <v>215.93584941621003</v>
      </c>
      <c r="DS75" s="39">
        <v>207.43578279568001</v>
      </c>
      <c r="DT75" s="39">
        <v>254.84066902735</v>
      </c>
      <c r="DU75" s="39">
        <v>231.14424052031998</v>
      </c>
      <c r="DV75" s="39">
        <v>223.47383775260005</v>
      </c>
      <c r="DW75" s="39">
        <v>188.63351743219999</v>
      </c>
      <c r="DX75" s="39">
        <v>209.0721989031</v>
      </c>
      <c r="DY75" s="39">
        <v>192.79924029359998</v>
      </c>
      <c r="DZ75" s="39">
        <v>166.55462192215001</v>
      </c>
      <c r="EA75" s="39">
        <v>163.94559475394001</v>
      </c>
      <c r="EB75" s="39">
        <v>136.52319639518001</v>
      </c>
      <c r="EC75" s="39">
        <v>109.87229911367999</v>
      </c>
      <c r="ED75" s="39">
        <v>129.47253115940001</v>
      </c>
      <c r="EE75" s="39">
        <v>122.73366575134999</v>
      </c>
      <c r="EF75" s="39">
        <v>110.40363083400001</v>
      </c>
      <c r="EG75" s="39">
        <v>101.14847421399</v>
      </c>
      <c r="EH75" s="39">
        <v>104.38921573636001</v>
      </c>
      <c r="EI75" s="39">
        <v>141.61302542199999</v>
      </c>
      <c r="EJ75" s="39">
        <v>126.71732249959999</v>
      </c>
      <c r="EK75" s="39">
        <v>133.09137322228</v>
      </c>
      <c r="EL75" s="39">
        <v>132.72973139256999</v>
      </c>
      <c r="EM75" s="39">
        <v>113.63583922496001</v>
      </c>
      <c r="EN75" s="39">
        <v>97.356967895409994</v>
      </c>
      <c r="EP75" s="111">
        <v>46022</v>
      </c>
      <c r="EQ75" s="114">
        <f t="shared" si="82"/>
        <v>0</v>
      </c>
      <c r="ER75" s="114"/>
      <c r="ES75" s="4">
        <f t="shared" si="54"/>
        <v>9995</v>
      </c>
      <c r="ET75" s="4">
        <f t="shared" si="55"/>
        <v>10701</v>
      </c>
      <c r="EU75" s="4"/>
      <c r="EV75" s="4">
        <f t="shared" ref="EV75:EV138" si="92">AN75</f>
        <v>11872.285714285699</v>
      </c>
      <c r="EW75" s="4">
        <f t="shared" ref="EW75:EW138" si="93">AO75</f>
        <v>11949.56</v>
      </c>
      <c r="EX75" s="4">
        <f t="shared" ref="EX75:EX138" si="94">AP75</f>
        <v>11981.2307692308</v>
      </c>
      <c r="EY75" s="4"/>
      <c r="EZ75" s="4">
        <f t="shared" ref="EZ75:EZ138" si="95">AR75</f>
        <v>13147.0454545455</v>
      </c>
      <c r="FA75" s="4">
        <f t="shared" ref="FA75:FA138" si="96">AS75</f>
        <v>12936.88</v>
      </c>
      <c r="FB75" s="4">
        <f t="shared" ref="FB75:FB138" si="97">AT75</f>
        <v>12928</v>
      </c>
      <c r="FC75" s="4"/>
      <c r="FD75" s="4">
        <f t="shared" ref="FD75" si="98">AV75</f>
        <v>13496.25</v>
      </c>
      <c r="FE75" s="4">
        <f t="shared" si="57"/>
        <v>14780.777777777799</v>
      </c>
      <c r="FF75" s="4">
        <f t="shared" si="58"/>
        <v>14608.416666666701</v>
      </c>
      <c r="FH75" s="16">
        <f t="shared" si="59"/>
        <v>9995</v>
      </c>
      <c r="FI75" s="16">
        <f t="shared" ref="FI75:FI138" si="99">IFERROR(IF($EQ75&lt;0,ET75*-$EQ75+EX75*(1+$EQ75),ET75*(1-$EQ75)+EX75*$EQ75),"")</f>
        <v>10701</v>
      </c>
      <c r="FJ75" s="16"/>
      <c r="FK75" s="16">
        <f t="shared" si="60"/>
        <v>11872.285714285699</v>
      </c>
      <c r="FL75" s="16">
        <f t="shared" si="61"/>
        <v>11949.56</v>
      </c>
      <c r="FM75" s="16">
        <f t="shared" si="62"/>
        <v>11981.2307692308</v>
      </c>
      <c r="FN75" s="16"/>
      <c r="FO75" s="16">
        <f t="shared" si="63"/>
        <v>13147.0454545455</v>
      </c>
      <c r="FP75" s="16">
        <f t="shared" si="64"/>
        <v>12936.88</v>
      </c>
      <c r="FQ75" s="16">
        <f t="shared" si="65"/>
        <v>12928</v>
      </c>
      <c r="FS75" s="4">
        <f t="shared" ref="FS75:FS138" si="100">AZ75</f>
        <v>9995</v>
      </c>
      <c r="FT75" s="4">
        <f t="shared" ref="FT75:FT138" si="101">BA75</f>
        <v>10701</v>
      </c>
      <c r="FU75" s="4"/>
      <c r="FV75" s="4">
        <f t="shared" ref="FV75:FV138" si="102">BC75</f>
        <v>11864.620689655199</v>
      </c>
      <c r="FW75" s="4">
        <f t="shared" ref="FW75:FW138" si="103">BD75</f>
        <v>11942.7307692308</v>
      </c>
      <c r="FX75" s="4">
        <f t="shared" ref="FX75:FX138" si="104">BE75</f>
        <v>11978.6296296296</v>
      </c>
      <c r="FY75" s="4"/>
      <c r="FZ75" s="4">
        <f t="shared" ref="FZ75:FZ138" si="105">BG75</f>
        <v>13133.347826087</v>
      </c>
      <c r="GA75" s="4">
        <f t="shared" ref="GA75:GA138" si="106">BH75</f>
        <v>12934.2692307692</v>
      </c>
      <c r="GB75" s="4">
        <f t="shared" ref="GB75:GB138" si="107">BI75</f>
        <v>12932.962962963</v>
      </c>
      <c r="GC75" s="4"/>
      <c r="GD75" s="4">
        <f t="shared" ref="GD75:GD138" si="108">BK75</f>
        <v>13496.25</v>
      </c>
      <c r="GE75" s="4">
        <f t="shared" ref="GE75:GE138" si="109">BL75</f>
        <v>14671.8</v>
      </c>
      <c r="GF75" s="4">
        <f t="shared" ref="GF75:GF138" si="110">BM75</f>
        <v>14548.307692307699</v>
      </c>
      <c r="GH75" s="16">
        <f t="shared" si="66"/>
        <v>9995</v>
      </c>
      <c r="GI75" s="16">
        <f t="shared" ref="GI75:GI138" si="111">IFERROR(IF($EQ75&lt;0,FT75*-$EQ75+FX75*(1+$EQ75),FT75*(1-$EQ75)+FX75*$EQ75),"")</f>
        <v>10701</v>
      </c>
      <c r="GJ75" s="16"/>
      <c r="GK75" s="16">
        <f t="shared" si="67"/>
        <v>11864.620689655199</v>
      </c>
      <c r="GL75" s="16">
        <f t="shared" si="68"/>
        <v>11942.7307692308</v>
      </c>
      <c r="GM75" s="16">
        <f t="shared" si="69"/>
        <v>11978.6296296296</v>
      </c>
      <c r="GN75" s="16"/>
      <c r="GO75" s="16">
        <f t="shared" ref="GO75:GO138" si="112">IFERROR(IF($EQ75&lt;0,FZ75*-$EQ75+GD75*(1+$EQ75),FZ75*(1-$EQ75)+GD75*$EQ75),"")</f>
        <v>13133.347826087</v>
      </c>
      <c r="GP75" s="16">
        <f t="shared" ref="GP75:GP138" si="113">IFERROR(IF($EQ75&lt;0,GA75*-$EQ75+GE75*(1+$EQ75),GA75*(1-$EQ75)+GE75*$EQ75),"")</f>
        <v>12934.2692307692</v>
      </c>
      <c r="GQ75" s="16">
        <f t="shared" si="70"/>
        <v>12932.962962963</v>
      </c>
    </row>
    <row r="76" spans="2:199" ht="14.45" customHeight="1" x14ac:dyDescent="0.25">
      <c r="B76" s="28" t="s">
        <v>27</v>
      </c>
      <c r="C76" s="28" t="s">
        <v>604</v>
      </c>
      <c r="D76" s="23" t="str">
        <f>IFERROR(IF(MATCH($B76,Compounders!$A:$A,0),"yes"),"")</f>
        <v>yes</v>
      </c>
      <c r="F76" s="66"/>
      <c r="G76" s="66"/>
      <c r="H76" s="66"/>
      <c r="I76" s="66" t="s">
        <v>544</v>
      </c>
      <c r="J76" s="121" t="str">
        <f t="shared" ref="J76:J139" si="114">IF(AND(F76="",G76="",H76="",I76=""),"yes","")</f>
        <v/>
      </c>
      <c r="K76" s="70">
        <f t="shared" si="71"/>
        <v>6</v>
      </c>
      <c r="L76" s="70">
        <f t="shared" si="72"/>
        <v>18</v>
      </c>
      <c r="M76" s="70">
        <f t="shared" si="73"/>
        <v>1</v>
      </c>
      <c r="N76" s="70">
        <f t="shared" si="74"/>
        <v>1</v>
      </c>
      <c r="O76" s="66"/>
      <c r="P76" s="83"/>
      <c r="Q76" s="70">
        <f t="shared" ref="Q76:Y91" si="115">Q75+IF(Q$10=$P76,1)</f>
        <v>5</v>
      </c>
      <c r="R76" s="70">
        <f t="shared" si="115"/>
        <v>4</v>
      </c>
      <c r="S76" s="70">
        <f t="shared" si="115"/>
        <v>3</v>
      </c>
      <c r="T76" s="70">
        <f t="shared" si="115"/>
        <v>2</v>
      </c>
      <c r="U76" s="70">
        <f t="shared" si="115"/>
        <v>2</v>
      </c>
      <c r="V76" s="70">
        <f t="shared" si="115"/>
        <v>0</v>
      </c>
      <c r="W76" s="70">
        <f t="shared" si="115"/>
        <v>2</v>
      </c>
      <c r="X76" s="70">
        <f t="shared" si="115"/>
        <v>0</v>
      </c>
      <c r="Y76" s="70">
        <f t="shared" si="115"/>
        <v>0</v>
      </c>
      <c r="AA76" s="39">
        <v>248.22067000000001</v>
      </c>
      <c r="AB76" s="39">
        <v>172.29640999999998</v>
      </c>
      <c r="AC76" s="40">
        <v>156.51089999999999</v>
      </c>
      <c r="AE76" s="4">
        <f t="shared" ref="AE76:AE139" si="116">$AC76-AA76</f>
        <v>-91.70977000000002</v>
      </c>
      <c r="AF76" s="4">
        <f t="shared" ref="AF76:AF139" si="117">$AC76-AB76</f>
        <v>-15.785509999999988</v>
      </c>
      <c r="AH76" s="11">
        <f t="shared" ref="AH76:AH139" si="118">$AC76/AA76-1</f>
        <v>-0.36946870701783219</v>
      </c>
      <c r="AI76" s="11">
        <f t="shared" ref="AI76:AI139" si="119">$AC76/AB76-1</f>
        <v>-9.1618333777238825E-2</v>
      </c>
      <c r="AK76" s="3">
        <v>4136</v>
      </c>
      <c r="AL76" s="7">
        <v>6197</v>
      </c>
      <c r="AM76" s="7"/>
      <c r="AN76" s="3">
        <v>7023.35897435897</v>
      </c>
      <c r="AO76" s="3">
        <v>7457</v>
      </c>
      <c r="AP76" s="7">
        <v>7457</v>
      </c>
      <c r="AQ76" s="113"/>
      <c r="AR76" s="3">
        <v>7949.6666666666697</v>
      </c>
      <c r="AS76" s="3">
        <v>7407.8484848484804</v>
      </c>
      <c r="AT76" s="7">
        <v>6962.4210526315801</v>
      </c>
      <c r="AU76" s="7"/>
      <c r="AV76" s="3">
        <v>9594.125</v>
      </c>
      <c r="AW76" s="3">
        <v>8741.90625</v>
      </c>
      <c r="AX76" s="7">
        <v>8094.6923076923104</v>
      </c>
      <c r="AY76" s="113"/>
      <c r="AZ76" s="3">
        <v>8087</v>
      </c>
      <c r="BA76" s="7">
        <v>9930</v>
      </c>
      <c r="BB76" s="7"/>
      <c r="BC76" s="3">
        <v>11297.3404255319</v>
      </c>
      <c r="BD76" s="3">
        <v>11969</v>
      </c>
      <c r="BE76" s="7">
        <v>11969</v>
      </c>
      <c r="BF76" s="113"/>
      <c r="BG76" s="3">
        <v>12577.9523809524</v>
      </c>
      <c r="BH76" s="3">
        <v>12376.261904761899</v>
      </c>
      <c r="BI76" s="7">
        <v>12084.916666666701</v>
      </c>
      <c r="BJ76" s="113"/>
      <c r="BK76" s="3">
        <v>14317.379310344801</v>
      </c>
      <c r="BL76" s="3">
        <v>13898.333333333299</v>
      </c>
      <c r="BM76" s="7">
        <v>13198.2127659574</v>
      </c>
      <c r="BO76" s="2">
        <f t="shared" si="83"/>
        <v>9773.4712328767127</v>
      </c>
      <c r="BP76" s="2">
        <f t="shared" si="84"/>
        <v>11795.824657534247</v>
      </c>
      <c r="BQ76" s="2"/>
      <c r="BR76" s="2">
        <f t="shared" si="85"/>
        <v>12469.188077889288</v>
      </c>
      <c r="BS76" s="2">
        <f t="shared" si="86"/>
        <v>12341.672537508148</v>
      </c>
      <c r="BT76" s="2">
        <f t="shared" si="87"/>
        <v>12075.071689497747</v>
      </c>
      <c r="BU76" s="2"/>
      <c r="BV76" s="2">
        <f t="shared" si="88"/>
        <v>14169.647160177226</v>
      </c>
      <c r="BW76" s="2">
        <f t="shared" si="89"/>
        <v>13769.06151337244</v>
      </c>
      <c r="BX76" s="2">
        <f t="shared" si="90"/>
        <v>13103.658850675176</v>
      </c>
      <c r="BZ76" s="16">
        <f t="shared" si="75"/>
        <v>2022.3534246575346</v>
      </c>
      <c r="CA76" s="16">
        <f t="shared" si="76"/>
        <v>279.24703196349947</v>
      </c>
      <c r="CB76" s="16">
        <f t="shared" si="77"/>
        <v>1028.5871611774292</v>
      </c>
      <c r="CD76" s="5">
        <f t="shared" ref="CD76:CD139" si="120">BP76/BO76-1</f>
        <v>0.20692273773258729</v>
      </c>
      <c r="CE76" s="5">
        <f t="shared" ref="CE76:CE139" si="121">BT76/BP76-1</f>
        <v>2.3673379358444269E-2</v>
      </c>
      <c r="CF76" s="5">
        <f t="shared" ref="CF76:CF139" si="122">BX76/BT76-1</f>
        <v>8.5182696022586768E-2</v>
      </c>
      <c r="CH76" s="11">
        <f t="shared" si="78"/>
        <v>-1.0226450959325506E-2</v>
      </c>
      <c r="CI76" s="11">
        <f t="shared" si="79"/>
        <v>-3.160722141086314E-2</v>
      </c>
      <c r="CK76" s="11">
        <f t="shared" si="80"/>
        <v>-2.8270686085296703E-2</v>
      </c>
      <c r="CL76" s="11">
        <f t="shared" si="81"/>
        <v>-7.5230406054000665E-2</v>
      </c>
      <c r="CN76" s="16">
        <f t="shared" ref="CN76:CN139" si="123">IFERROR(BS76-$BR76,"")</f>
        <v>-127.51554038114045</v>
      </c>
      <c r="CO76" s="16">
        <f t="shared" ref="CO76:CO139" si="124">IFERROR(BT76-$BR76,"")</f>
        <v>-394.11638839154148</v>
      </c>
      <c r="CP76" s="11"/>
      <c r="CQ76" s="16">
        <f t="shared" ref="CQ76:CQ139" si="125">IFERROR(BW76-$BV76,"")</f>
        <v>-400.58564680478594</v>
      </c>
      <c r="CR76" s="16">
        <f t="shared" ref="CR76:CR139" si="126">IFERROR(BX76-$BV76,"")</f>
        <v>-1065.9883095020505</v>
      </c>
      <c r="CT76" s="106">
        <v>11849.52272727273</v>
      </c>
      <c r="CU76" s="104">
        <v>12365.9795918367</v>
      </c>
      <c r="CV76" s="104">
        <v>12059.733766437561</v>
      </c>
      <c r="CW76" s="104">
        <v>11583.172015404369</v>
      </c>
      <c r="CX76" s="104">
        <v>11332.76176505243</v>
      </c>
      <c r="CY76" s="104">
        <v>10948.130434782601</v>
      </c>
      <c r="CZ76" s="104">
        <v>10533.256410256401</v>
      </c>
      <c r="DA76" s="104">
        <v>10194.69444444444</v>
      </c>
      <c r="DB76" s="104">
        <v>9995.7015873015807</v>
      </c>
      <c r="DC76" s="104">
        <v>9690.9130434782601</v>
      </c>
      <c r="DD76" s="104">
        <v>9082.5369925593604</v>
      </c>
      <c r="DE76" s="104">
        <v>8656.1998577524791</v>
      </c>
      <c r="DF76" s="104">
        <v>7780.3895114626803</v>
      </c>
      <c r="DG76" s="104">
        <v>7097.6923076923104</v>
      </c>
      <c r="DH76" s="104">
        <v>5566.7219557469607</v>
      </c>
      <c r="DI76" s="104">
        <v>5396.6495787285303</v>
      </c>
      <c r="DJ76" s="104">
        <v>5200.2935560053993</v>
      </c>
      <c r="DK76" s="104">
        <v>4797.1219512195103</v>
      </c>
      <c r="DL76" s="104">
        <v>4238.3324675324657</v>
      </c>
      <c r="DM76" s="104">
        <v>3967.2502886002844</v>
      </c>
      <c r="DN76" s="104">
        <v>3598.5207680250787</v>
      </c>
      <c r="DO76" s="104">
        <v>3394.25</v>
      </c>
      <c r="DP76" s="104">
        <v>3180.6555299539168</v>
      </c>
      <c r="DR76" s="4">
        <f t="shared" ref="DR76:DR139" si="127">AC76</f>
        <v>156.51089999999999</v>
      </c>
      <c r="DS76" s="39">
        <v>172.29640999999998</v>
      </c>
      <c r="DT76" s="39">
        <v>248.22067000000001</v>
      </c>
      <c r="DU76" s="39">
        <v>225.624</v>
      </c>
      <c r="DV76" s="39">
        <v>260.69164000000001</v>
      </c>
      <c r="DW76" s="39">
        <v>257.89396000000005</v>
      </c>
      <c r="DX76" s="39">
        <v>319.95380999999998</v>
      </c>
      <c r="DY76" s="39">
        <v>261.66675999999995</v>
      </c>
      <c r="DZ76" s="39">
        <v>249.12990000000002</v>
      </c>
      <c r="EA76" s="39">
        <v>292.14460000000008</v>
      </c>
      <c r="EB76" s="39">
        <v>254.71951999999999</v>
      </c>
      <c r="EC76" s="39">
        <v>197.30493999999999</v>
      </c>
      <c r="ED76" s="39">
        <v>205.76723999999999</v>
      </c>
      <c r="EE76" s="39">
        <v>199.78</v>
      </c>
      <c r="EF76" s="39">
        <v>132.59</v>
      </c>
      <c r="EG76" s="39">
        <v>143.84</v>
      </c>
      <c r="EH76" s="39">
        <v>164.2148</v>
      </c>
      <c r="EI76" s="39">
        <v>210.1968</v>
      </c>
      <c r="EJ76" s="39">
        <v>250.31805</v>
      </c>
      <c r="EK76" s="39">
        <v>265.52438000000001</v>
      </c>
      <c r="EL76" s="39">
        <v>226.19402000000002</v>
      </c>
      <c r="EM76" s="39">
        <v>195.13227000000003</v>
      </c>
      <c r="EN76" s="39">
        <v>203.71389440401998</v>
      </c>
      <c r="EP76" s="111">
        <v>46053</v>
      </c>
      <c r="EQ76" s="114">
        <f t="shared" si="82"/>
        <v>-8.4931506849315067E-2</v>
      </c>
      <c r="ER76" s="114"/>
      <c r="ES76" s="4">
        <f t="shared" ref="ES76:ES139" si="128">AK76</f>
        <v>4136</v>
      </c>
      <c r="ET76" s="4">
        <f t="shared" ref="ET76:ET139" si="129">AL76</f>
        <v>6197</v>
      </c>
      <c r="EU76" s="4"/>
      <c r="EV76" s="4">
        <f t="shared" si="92"/>
        <v>7023.35897435897</v>
      </c>
      <c r="EW76" s="4">
        <f t="shared" si="93"/>
        <v>7457</v>
      </c>
      <c r="EX76" s="4">
        <f t="shared" si="94"/>
        <v>7457</v>
      </c>
      <c r="EY76" s="4"/>
      <c r="EZ76" s="4">
        <f t="shared" si="95"/>
        <v>7949.6666666666697</v>
      </c>
      <c r="FA76" s="4">
        <f t="shared" si="96"/>
        <v>7407.8484848484804</v>
      </c>
      <c r="FB76" s="4">
        <f t="shared" si="97"/>
        <v>6962.4210526315801</v>
      </c>
      <c r="FC76" s="4"/>
      <c r="FD76" s="4">
        <f t="shared" ref="FD76:FD107" si="130">AV76</f>
        <v>9594.125</v>
      </c>
      <c r="FE76" s="4">
        <f t="shared" ref="FE76:FE139" si="131">AW76</f>
        <v>8741.90625</v>
      </c>
      <c r="FF76" s="4">
        <f t="shared" ref="FF76:FF139" si="132">AX76</f>
        <v>8094.6923076923104</v>
      </c>
      <c r="FH76" s="16">
        <f t="shared" ref="FH76:FH139" si="133">IFERROR(IF($EQ76&lt;0,ES76*-$EQ76+ET76*(1+$EQ76),ES76*(1-$EQ76)+ET76*$EQ76),"")</f>
        <v>6021.9561643835614</v>
      </c>
      <c r="FI76" s="16">
        <f t="shared" si="99"/>
        <v>7349.9863013698632</v>
      </c>
      <c r="FJ76" s="16"/>
      <c r="FK76" s="16">
        <f t="shared" ref="FK76:FK139" si="134">IFERROR(IF($EQ76&lt;0,EV76*-$EQ76+EZ76*(1+$EQ76),EV76*(1-$EQ76)+EZ76*$EQ76),"")</f>
        <v>7870.9939585528655</v>
      </c>
      <c r="FL76" s="16">
        <f t="shared" ref="FL76:FL139" si="135">IFERROR(IF($EQ76&lt;0,EW76*-$EQ76+FA76*(1+$EQ76),EW76*(1-$EQ76)+FA76*$EQ76),"")</f>
        <v>7412.0229970942255</v>
      </c>
      <c r="FM76" s="16">
        <f t="shared" ref="FM76:FM139" si="136">IFERROR(IF($EQ76&lt;0,EX76*-$EQ76+FB76*(1+$EQ76),EX76*(1-$EQ76)+FB76*$EQ76),"")</f>
        <v>7004.4263878875281</v>
      </c>
      <c r="FN76" s="16"/>
      <c r="FO76" s="16">
        <f t="shared" ref="FO76:FO139" si="137">IFERROR(IF($EQ76&lt;0,EZ76*-$EQ76+FD76*(1+$EQ76),EZ76*(1-$EQ76)+FD76*$EQ76),"")</f>
        <v>9454.4586757990874</v>
      </c>
      <c r="FP76" s="16">
        <f t="shared" ref="FP76:FP139" si="138">IFERROR(IF($EQ76&lt;0,FA76*-$EQ76+FE76*(1+$EQ76),FA76*(1-$EQ76)+FE76*$EQ76),"")</f>
        <v>8628.6027137816509</v>
      </c>
      <c r="FQ76" s="16">
        <f t="shared" ref="FQ76:FQ139" si="139">IFERROR(IF($EQ76&lt;0,FB76*-$EQ76+FF76*(1+$EQ76),FB76*(1-$EQ76)+FF76*$EQ76),"")</f>
        <v>7998.5268038378372</v>
      </c>
      <c r="FS76" s="4">
        <f t="shared" si="100"/>
        <v>8087</v>
      </c>
      <c r="FT76" s="4">
        <f t="shared" si="101"/>
        <v>9930</v>
      </c>
      <c r="FU76" s="4"/>
      <c r="FV76" s="4">
        <f t="shared" si="102"/>
        <v>11297.3404255319</v>
      </c>
      <c r="FW76" s="4">
        <f t="shared" si="103"/>
        <v>11969</v>
      </c>
      <c r="FX76" s="4">
        <f t="shared" si="104"/>
        <v>11969</v>
      </c>
      <c r="FY76" s="4"/>
      <c r="FZ76" s="4">
        <f t="shared" si="105"/>
        <v>12577.9523809524</v>
      </c>
      <c r="GA76" s="4">
        <f t="shared" si="106"/>
        <v>12376.261904761899</v>
      </c>
      <c r="GB76" s="4">
        <f t="shared" si="107"/>
        <v>12084.916666666701</v>
      </c>
      <c r="GC76" s="4"/>
      <c r="GD76" s="4">
        <f t="shared" si="108"/>
        <v>14317.379310344801</v>
      </c>
      <c r="GE76" s="4">
        <f t="shared" si="109"/>
        <v>13898.333333333299</v>
      </c>
      <c r="GF76" s="4">
        <f t="shared" si="110"/>
        <v>13198.2127659574</v>
      </c>
      <c r="GH76" s="16">
        <f t="shared" ref="GH76:GH139" si="140">IFERROR(IF($EQ76&lt;0,FS76*-$EQ76+FT76*(1+$EQ76),FS76*(1-$EQ76)+FT76*$EQ76),"")</f>
        <v>9773.4712328767127</v>
      </c>
      <c r="GI76" s="16">
        <f t="shared" si="111"/>
        <v>11795.824657534247</v>
      </c>
      <c r="GJ76" s="16"/>
      <c r="GK76" s="16">
        <f t="shared" ref="GK76:GK139" si="141">IFERROR(IF($EQ76&lt;0,FV76*-$EQ76+FZ76*(1+$EQ76),FV76*(1-$EQ76)+FZ76*$EQ76),"")</f>
        <v>12469.188077889288</v>
      </c>
      <c r="GL76" s="16">
        <f t="shared" ref="GL76:GL139" si="142">IFERROR(IF($EQ76&lt;0,FW76*-$EQ76+GA76*(1+$EQ76),FW76*(1-$EQ76)+GA76*$EQ76),"")</f>
        <v>12341.672537508148</v>
      </c>
      <c r="GM76" s="16">
        <f t="shared" ref="GM76:GM139" si="143">IFERROR(IF($EQ76&lt;0,FX76*-$EQ76+GB76*(1+$EQ76),FX76*(1-$EQ76)+GB76*$EQ76),"")</f>
        <v>12075.071689497747</v>
      </c>
      <c r="GN76" s="16"/>
      <c r="GO76" s="16">
        <f t="shared" si="112"/>
        <v>14169.647160177226</v>
      </c>
      <c r="GP76" s="16">
        <f t="shared" si="113"/>
        <v>13769.06151337244</v>
      </c>
      <c r="GQ76" s="16">
        <f t="shared" ref="GQ76:GQ139" si="144">IFERROR(IF($EQ76&lt;0,GB76*-$EQ76+GF76*(1+$EQ76),GB76*(1-$EQ76)+GF76*$EQ76),"")</f>
        <v>13103.658850675176</v>
      </c>
    </row>
    <row r="77" spans="2:199" ht="14.45" customHeight="1" x14ac:dyDescent="0.25">
      <c r="B77" s="28" t="s">
        <v>102</v>
      </c>
      <c r="C77" s="28" t="s">
        <v>605</v>
      </c>
      <c r="D77" s="23" t="str">
        <f>IFERROR(IF(MATCH($B77,Compounders!$A:$A,0),"yes"),"")</f>
        <v/>
      </c>
      <c r="F77" s="66"/>
      <c r="G77" s="66"/>
      <c r="H77" s="66"/>
      <c r="I77" s="66"/>
      <c r="J77" s="121" t="str">
        <f t="shared" si="114"/>
        <v>yes</v>
      </c>
      <c r="K77" s="70">
        <f t="shared" ref="K77:K140" si="145">K76+IF(F77="yes",1)</f>
        <v>6</v>
      </c>
      <c r="L77" s="70">
        <f t="shared" ref="L77:L140" si="146">L76+IF(G77="yes",1)</f>
        <v>18</v>
      </c>
      <c r="M77" s="70">
        <f t="shared" ref="M77:M140" si="147">M76+IF(H77="yes",1)</f>
        <v>1</v>
      </c>
      <c r="N77" s="70">
        <f t="shared" ref="N77:N140" si="148">N76+IF(I77="yes",1)</f>
        <v>1</v>
      </c>
      <c r="O77" s="66"/>
      <c r="P77" s="83"/>
      <c r="Q77" s="70">
        <f t="shared" si="115"/>
        <v>5</v>
      </c>
      <c r="R77" s="70">
        <f t="shared" si="115"/>
        <v>4</v>
      </c>
      <c r="S77" s="70">
        <f t="shared" si="115"/>
        <v>3</v>
      </c>
      <c r="T77" s="70">
        <f t="shared" si="115"/>
        <v>2</v>
      </c>
      <c r="U77" s="70">
        <f t="shared" si="115"/>
        <v>2</v>
      </c>
      <c r="V77" s="70">
        <f t="shared" si="115"/>
        <v>0</v>
      </c>
      <c r="W77" s="70">
        <f t="shared" si="115"/>
        <v>2</v>
      </c>
      <c r="X77" s="70">
        <f t="shared" si="115"/>
        <v>0</v>
      </c>
      <c r="Y77" s="70">
        <f t="shared" si="115"/>
        <v>0</v>
      </c>
      <c r="AA77" s="39">
        <v>152.28101692701998</v>
      </c>
      <c r="AB77" s="39">
        <v>172.98656468632001</v>
      </c>
      <c r="AC77" s="40">
        <v>166.90423816182002</v>
      </c>
      <c r="AE77" s="4">
        <f t="shared" si="116"/>
        <v>14.623221234800042</v>
      </c>
      <c r="AF77" s="4">
        <f t="shared" si="117"/>
        <v>-6.0823265244999902</v>
      </c>
      <c r="AH77" s="11">
        <f t="shared" si="118"/>
        <v>9.6027866965244568E-2</v>
      </c>
      <c r="AI77" s="11">
        <f t="shared" si="119"/>
        <v>-3.5160687395169643E-2</v>
      </c>
      <c r="AK77" s="3">
        <v>480</v>
      </c>
      <c r="AL77" s="7">
        <v>8510</v>
      </c>
      <c r="AM77" s="7"/>
      <c r="AN77" s="3">
        <v>9737.1875</v>
      </c>
      <c r="AO77" s="3">
        <v>9300.4444444444416</v>
      </c>
      <c r="AP77" s="7">
        <v>-3254.9166666666697</v>
      </c>
      <c r="AQ77" s="113"/>
      <c r="AR77" s="3">
        <v>10561</v>
      </c>
      <c r="AS77" s="3">
        <v>10462.2352941176</v>
      </c>
      <c r="AT77" s="7">
        <v>9848.3636363636397</v>
      </c>
      <c r="AU77" s="7"/>
      <c r="AV77" s="3">
        <v>11643.714285714301</v>
      </c>
      <c r="AW77" s="3">
        <v>11513.2352941176</v>
      </c>
      <c r="AX77" s="7">
        <v>10826.3636363636</v>
      </c>
      <c r="AY77" s="113"/>
      <c r="AZ77" s="3">
        <v>5795</v>
      </c>
      <c r="BA77" s="7">
        <v>10230</v>
      </c>
      <c r="BB77" s="7"/>
      <c r="BC77" s="3">
        <v>10861</v>
      </c>
      <c r="BD77" s="3">
        <v>10503.4545454545</v>
      </c>
      <c r="BE77" s="7">
        <v>-1037.7058823529399</v>
      </c>
      <c r="BF77" s="113"/>
      <c r="BG77" s="3">
        <v>11581.375</v>
      </c>
      <c r="BH77" s="3">
        <v>11983.5714285714</v>
      </c>
      <c r="BI77" s="7">
        <v>11937.846153846202</v>
      </c>
      <c r="BJ77" s="113"/>
      <c r="BK77" s="3">
        <v>12404.666666666701</v>
      </c>
      <c r="BL77" s="3">
        <v>12910.9230769231</v>
      </c>
      <c r="BM77" s="7">
        <v>12865</v>
      </c>
      <c r="BO77" s="2">
        <f t="shared" si="83"/>
        <v>5795</v>
      </c>
      <c r="BP77" s="2">
        <f t="shared" si="84"/>
        <v>10230</v>
      </c>
      <c r="BQ77" s="2"/>
      <c r="BR77" s="2">
        <f t="shared" si="85"/>
        <v>10861</v>
      </c>
      <c r="BS77" s="2">
        <f t="shared" si="86"/>
        <v>10503.4545454545</v>
      </c>
      <c r="BT77" s="2">
        <f t="shared" si="87"/>
        <v>-1037.7058823529399</v>
      </c>
      <c r="BU77" s="2"/>
      <c r="BV77" s="2">
        <f t="shared" si="88"/>
        <v>11581.375</v>
      </c>
      <c r="BW77" s="2">
        <f t="shared" si="89"/>
        <v>11983.5714285714</v>
      </c>
      <c r="BX77" s="2">
        <f t="shared" si="90"/>
        <v>11937.846153846202</v>
      </c>
      <c r="BZ77" s="16">
        <f t="shared" ref="BZ77:BZ140" si="149">BP77-BO77</f>
        <v>4435</v>
      </c>
      <c r="CA77" s="16">
        <f t="shared" ref="CA77:CA140" si="150">BT77-BP77</f>
        <v>-11267.705882352941</v>
      </c>
      <c r="CB77" s="16">
        <f t="shared" ref="CB77:CB140" si="151">BX77-BT77</f>
        <v>12975.552036199142</v>
      </c>
      <c r="CD77" s="5">
        <f t="shared" si="120"/>
        <v>0.7653149266609145</v>
      </c>
      <c r="CE77" s="5">
        <f t="shared" si="121"/>
        <v>-1.1014375251566901</v>
      </c>
      <c r="CF77" s="5">
        <f t="shared" si="122"/>
        <v>-12.504074860573986</v>
      </c>
      <c r="CH77" s="11">
        <f t="shared" ref="CH77:CH140" si="152">BS77/$BR77-1</f>
        <v>-3.2920122875011448E-2</v>
      </c>
      <c r="CI77" s="11">
        <f t="shared" ref="CI77:CI140" si="153">BT77/$BR77-1</f>
        <v>-1.0955442300297338</v>
      </c>
      <c r="CK77" s="11">
        <f t="shared" ref="CK77:CK140" si="154">BW77/$BV77-1</f>
        <v>3.4727865091269461E-2</v>
      </c>
      <c r="CL77" s="11">
        <f t="shared" ref="CL77:CL140" si="155">BX77/$BV77-1</f>
        <v>3.077969186268481E-2</v>
      </c>
      <c r="CN77" s="16">
        <f t="shared" si="123"/>
        <v>-357.54545454549952</v>
      </c>
      <c r="CO77" s="16">
        <f t="shared" si="124"/>
        <v>-11898.705882352941</v>
      </c>
      <c r="CP77" s="11"/>
      <c r="CQ77" s="16">
        <f t="shared" si="125"/>
        <v>402.19642857140025</v>
      </c>
      <c r="CR77" s="16">
        <f t="shared" si="126"/>
        <v>356.47115384620156</v>
      </c>
      <c r="CT77" s="106">
        <v>189.84398496239854</v>
      </c>
      <c r="CU77" s="104">
        <v>10456.1578947368</v>
      </c>
      <c r="CV77" s="104">
        <v>10572.307692307681</v>
      </c>
      <c r="CW77" s="104">
        <v>10418.09523809524</v>
      </c>
      <c r="CX77" s="104">
        <v>10144.676190476188</v>
      </c>
      <c r="CY77" s="104">
        <v>9940.7826086956502</v>
      </c>
      <c r="CZ77" s="104">
        <v>9171.26</v>
      </c>
      <c r="DA77" s="104">
        <v>8038.9742424242404</v>
      </c>
      <c r="DB77" s="104">
        <v>8358.1818181818198</v>
      </c>
      <c r="DC77" s="104">
        <v>8833.1538461538512</v>
      </c>
      <c r="DD77" s="104">
        <v>9359.2936507936502</v>
      </c>
      <c r="DE77" s="104">
        <v>9409.3206521739103</v>
      </c>
      <c r="DF77" s="104">
        <v>9013.7034632034611</v>
      </c>
      <c r="DG77" s="104">
        <v>8467</v>
      </c>
      <c r="DH77" s="104">
        <v>8307.2361111111113</v>
      </c>
      <c r="DI77" s="104">
        <v>7821.1499153020995</v>
      </c>
      <c r="DJ77" s="104">
        <v>7574.6454545454599</v>
      </c>
      <c r="DK77" s="104">
        <v>8264</v>
      </c>
      <c r="DL77" s="104">
        <v>8273.0190476190492</v>
      </c>
      <c r="DM77" s="104">
        <v>8462.3142857142902</v>
      </c>
      <c r="DN77" s="104">
        <v>8437.466666666669</v>
      </c>
      <c r="DO77" s="104">
        <v>8989.24</v>
      </c>
      <c r="DP77" s="104">
        <v>8570</v>
      </c>
      <c r="DR77" s="4">
        <f t="shared" si="127"/>
        <v>166.90423816182002</v>
      </c>
      <c r="DS77" s="39">
        <v>172.98656468632001</v>
      </c>
      <c r="DT77" s="39">
        <v>152.28101692701998</v>
      </c>
      <c r="DU77" s="39">
        <v>137.72956767599999</v>
      </c>
      <c r="DV77" s="39">
        <v>137.91442164526998</v>
      </c>
      <c r="DW77" s="39">
        <v>139.52049095564999</v>
      </c>
      <c r="DX77" s="39">
        <v>115.11757721109001</v>
      </c>
      <c r="DY77" s="39">
        <v>104.38013607104003</v>
      </c>
      <c r="DZ77" s="39">
        <v>85.477988669490003</v>
      </c>
      <c r="EA77" s="39">
        <v>91.201906291750007</v>
      </c>
      <c r="EB77" s="39">
        <v>100.94185391395001</v>
      </c>
      <c r="EC77" s="39">
        <v>93.376315613819997</v>
      </c>
      <c r="ED77" s="39">
        <v>96.246253204709987</v>
      </c>
      <c r="EE77" s="39">
        <v>103.61426791741</v>
      </c>
      <c r="EF77" s="39">
        <v>107.67683409324998</v>
      </c>
      <c r="EG77" s="39">
        <v>77.320234535859996</v>
      </c>
      <c r="EH77" s="39">
        <v>77.529114220880018</v>
      </c>
      <c r="EI77" s="39">
        <v>74.543565741800009</v>
      </c>
      <c r="EJ77" s="39">
        <v>91.080787532420004</v>
      </c>
      <c r="EK77" s="39">
        <v>87.578589383999983</v>
      </c>
      <c r="EL77" s="39">
        <v>86.362708510760001</v>
      </c>
      <c r="EM77" s="39">
        <v>81.214291443560001</v>
      </c>
      <c r="EN77" s="39">
        <v>73.030549960740004</v>
      </c>
      <c r="EP77" s="111">
        <v>46022</v>
      </c>
      <c r="EQ77" s="114">
        <f t="shared" ref="EQ77:EQ140" si="156">(DATE(2025,12,31)-EP77)/365</f>
        <v>0</v>
      </c>
      <c r="ER77" s="114"/>
      <c r="ES77" s="4">
        <f t="shared" si="128"/>
        <v>480</v>
      </c>
      <c r="ET77" s="4">
        <f t="shared" si="129"/>
        <v>8510</v>
      </c>
      <c r="EU77" s="4"/>
      <c r="EV77" s="4">
        <f t="shared" si="92"/>
        <v>9737.1875</v>
      </c>
      <c r="EW77" s="4">
        <f t="shared" si="93"/>
        <v>9300.4444444444416</v>
      </c>
      <c r="EX77" s="4">
        <f t="shared" si="94"/>
        <v>-3254.9166666666697</v>
      </c>
      <c r="EY77" s="4"/>
      <c r="EZ77" s="4">
        <f t="shared" si="95"/>
        <v>10561</v>
      </c>
      <c r="FA77" s="4">
        <f t="shared" si="96"/>
        <v>10462.2352941176</v>
      </c>
      <c r="FB77" s="4">
        <f t="shared" si="97"/>
        <v>9848.3636363636397</v>
      </c>
      <c r="FC77" s="4"/>
      <c r="FD77" s="4">
        <f t="shared" si="130"/>
        <v>11643.714285714301</v>
      </c>
      <c r="FE77" s="4">
        <f t="shared" si="131"/>
        <v>11513.2352941176</v>
      </c>
      <c r="FF77" s="4">
        <f t="shared" si="132"/>
        <v>10826.3636363636</v>
      </c>
      <c r="FH77" s="16">
        <f t="shared" si="133"/>
        <v>480</v>
      </c>
      <c r="FI77" s="16">
        <f t="shared" si="99"/>
        <v>8510</v>
      </c>
      <c r="FJ77" s="16"/>
      <c r="FK77" s="16">
        <f t="shared" si="134"/>
        <v>9737.1875</v>
      </c>
      <c r="FL77" s="16">
        <f t="shared" si="135"/>
        <v>9300.4444444444416</v>
      </c>
      <c r="FM77" s="16">
        <f t="shared" si="136"/>
        <v>-3254.9166666666697</v>
      </c>
      <c r="FN77" s="16"/>
      <c r="FO77" s="16">
        <f t="shared" si="137"/>
        <v>10561</v>
      </c>
      <c r="FP77" s="16">
        <f t="shared" si="138"/>
        <v>10462.2352941176</v>
      </c>
      <c r="FQ77" s="16">
        <f t="shared" si="139"/>
        <v>9848.3636363636397</v>
      </c>
      <c r="FS77" s="4">
        <f t="shared" si="100"/>
        <v>5795</v>
      </c>
      <c r="FT77" s="4">
        <f t="shared" si="101"/>
        <v>10230</v>
      </c>
      <c r="FU77" s="4"/>
      <c r="FV77" s="4">
        <f t="shared" si="102"/>
        <v>10861</v>
      </c>
      <c r="FW77" s="4">
        <f t="shared" si="103"/>
        <v>10503.4545454545</v>
      </c>
      <c r="FX77" s="4">
        <f t="shared" si="104"/>
        <v>-1037.7058823529399</v>
      </c>
      <c r="FY77" s="4"/>
      <c r="FZ77" s="4">
        <f t="shared" si="105"/>
        <v>11581.375</v>
      </c>
      <c r="GA77" s="4">
        <f t="shared" si="106"/>
        <v>11983.5714285714</v>
      </c>
      <c r="GB77" s="4">
        <f t="shared" si="107"/>
        <v>11937.846153846202</v>
      </c>
      <c r="GC77" s="4"/>
      <c r="GD77" s="4">
        <f t="shared" si="108"/>
        <v>12404.666666666701</v>
      </c>
      <c r="GE77" s="4">
        <f t="shared" si="109"/>
        <v>12910.9230769231</v>
      </c>
      <c r="GF77" s="4">
        <f t="shared" si="110"/>
        <v>12865</v>
      </c>
      <c r="GH77" s="16">
        <f t="shared" si="140"/>
        <v>5795</v>
      </c>
      <c r="GI77" s="16">
        <f t="shared" si="111"/>
        <v>10230</v>
      </c>
      <c r="GJ77" s="16"/>
      <c r="GK77" s="16">
        <f t="shared" si="141"/>
        <v>10861</v>
      </c>
      <c r="GL77" s="16">
        <f t="shared" si="142"/>
        <v>10503.4545454545</v>
      </c>
      <c r="GM77" s="16">
        <f t="shared" si="143"/>
        <v>-1037.7058823529399</v>
      </c>
      <c r="GN77" s="16"/>
      <c r="GO77" s="16">
        <f t="shared" si="112"/>
        <v>11581.375</v>
      </c>
      <c r="GP77" s="16">
        <f t="shared" si="113"/>
        <v>11983.5714285714</v>
      </c>
      <c r="GQ77" s="16">
        <f t="shared" si="144"/>
        <v>11937.846153846202</v>
      </c>
    </row>
    <row r="78" spans="2:199" ht="14.45" customHeight="1" x14ac:dyDescent="0.25">
      <c r="B78" s="28" t="s">
        <v>107</v>
      </c>
      <c r="C78" s="28" t="s">
        <v>606</v>
      </c>
      <c r="D78" s="23" t="str">
        <f>IFERROR(IF(MATCH($B78,Compounders!$A:$A,0),"yes"),"")</f>
        <v>yes</v>
      </c>
      <c r="F78" s="66"/>
      <c r="G78" s="66"/>
      <c r="H78" s="66"/>
      <c r="I78" s="66"/>
      <c r="J78" s="121" t="str">
        <f t="shared" si="114"/>
        <v>yes</v>
      </c>
      <c r="K78" s="70">
        <f t="shared" si="145"/>
        <v>6</v>
      </c>
      <c r="L78" s="70">
        <f t="shared" si="146"/>
        <v>18</v>
      </c>
      <c r="M78" s="70">
        <f t="shared" si="147"/>
        <v>1</v>
      </c>
      <c r="N78" s="70">
        <f t="shared" si="148"/>
        <v>1</v>
      </c>
      <c r="O78" s="66"/>
      <c r="P78" s="83"/>
      <c r="Q78" s="70">
        <f t="shared" si="115"/>
        <v>5</v>
      </c>
      <c r="R78" s="70">
        <f t="shared" si="115"/>
        <v>4</v>
      </c>
      <c r="S78" s="70">
        <f t="shared" si="115"/>
        <v>3</v>
      </c>
      <c r="T78" s="70">
        <f t="shared" si="115"/>
        <v>2</v>
      </c>
      <c r="U78" s="70">
        <f t="shared" si="115"/>
        <v>2</v>
      </c>
      <c r="V78" s="70">
        <f t="shared" si="115"/>
        <v>0</v>
      </c>
      <c r="W78" s="70">
        <f t="shared" si="115"/>
        <v>2</v>
      </c>
      <c r="X78" s="70">
        <f t="shared" si="115"/>
        <v>0</v>
      </c>
      <c r="Y78" s="70">
        <f t="shared" si="115"/>
        <v>0</v>
      </c>
      <c r="AA78" s="39">
        <v>137.20997684348001</v>
      </c>
      <c r="AB78" s="39">
        <v>144.03822914599999</v>
      </c>
      <c r="AC78" s="40">
        <v>155.93283826232002</v>
      </c>
      <c r="AE78" s="4">
        <f t="shared" si="116"/>
        <v>18.722861418840012</v>
      </c>
      <c r="AF78" s="4">
        <f t="shared" si="117"/>
        <v>11.894609116320026</v>
      </c>
      <c r="AH78" s="11">
        <f t="shared" si="118"/>
        <v>0.13645408190832797</v>
      </c>
      <c r="AI78" s="11">
        <f t="shared" si="119"/>
        <v>8.2579528968406146E-2</v>
      </c>
      <c r="AK78" s="3">
        <v>6747</v>
      </c>
      <c r="AL78" s="7">
        <v>7138</v>
      </c>
      <c r="AM78" s="7"/>
      <c r="AN78" s="3">
        <v>7476.1428571428605</v>
      </c>
      <c r="AO78" s="3">
        <v>7393.7727272727298</v>
      </c>
      <c r="AP78" s="7">
        <v>7456.5789473684199</v>
      </c>
      <c r="AQ78" s="113"/>
      <c r="AR78" s="3">
        <v>8309.1764705882306</v>
      </c>
      <c r="AS78" s="3">
        <v>8067.8571428571395</v>
      </c>
      <c r="AT78" s="7">
        <v>8149.6666666666697</v>
      </c>
      <c r="AU78" s="7"/>
      <c r="AV78" s="3">
        <v>9252.8571428571395</v>
      </c>
      <c r="AW78" s="3">
        <v>9053.5555555555584</v>
      </c>
      <c r="AX78" s="7">
        <v>9127</v>
      </c>
      <c r="AY78" s="113"/>
      <c r="AZ78" s="3">
        <v>6747</v>
      </c>
      <c r="BA78" s="7">
        <v>6947</v>
      </c>
      <c r="BB78" s="7"/>
      <c r="BC78" s="3">
        <v>7475.32</v>
      </c>
      <c r="BD78" s="3">
        <v>7395.44</v>
      </c>
      <c r="BE78" s="7">
        <v>7452</v>
      </c>
      <c r="BF78" s="113"/>
      <c r="BG78" s="3">
        <v>8246.476190476189</v>
      </c>
      <c r="BH78" s="3">
        <v>8042.5416666666697</v>
      </c>
      <c r="BI78" s="7">
        <v>8247.8636363636397</v>
      </c>
      <c r="BJ78" s="113"/>
      <c r="BK78" s="3">
        <v>9651.875</v>
      </c>
      <c r="BL78" s="3">
        <v>8951.9</v>
      </c>
      <c r="BM78" s="7">
        <v>9230.9285714285706</v>
      </c>
      <c r="BO78" s="2">
        <f t="shared" si="83"/>
        <v>6747</v>
      </c>
      <c r="BP78" s="2">
        <f t="shared" si="84"/>
        <v>6947</v>
      </c>
      <c r="BQ78" s="2"/>
      <c r="BR78" s="2">
        <f t="shared" si="85"/>
        <v>7475.32</v>
      </c>
      <c r="BS78" s="2">
        <f t="shared" si="86"/>
        <v>7395.44</v>
      </c>
      <c r="BT78" s="2">
        <f t="shared" si="87"/>
        <v>7452</v>
      </c>
      <c r="BU78" s="2"/>
      <c r="BV78" s="2">
        <f t="shared" si="88"/>
        <v>8246.476190476189</v>
      </c>
      <c r="BW78" s="2">
        <f t="shared" si="89"/>
        <v>8042.5416666666697</v>
      </c>
      <c r="BX78" s="2">
        <f t="shared" si="90"/>
        <v>8247.8636363636397</v>
      </c>
      <c r="BZ78" s="16">
        <f t="shared" si="149"/>
        <v>200</v>
      </c>
      <c r="CA78" s="16">
        <f t="shared" si="150"/>
        <v>505</v>
      </c>
      <c r="CB78" s="16">
        <f t="shared" si="151"/>
        <v>795.86363636363967</v>
      </c>
      <c r="CD78" s="5">
        <f t="shared" si="120"/>
        <v>2.9642804209278228E-2</v>
      </c>
      <c r="CE78" s="5">
        <f t="shared" si="121"/>
        <v>7.2693248884410533E-2</v>
      </c>
      <c r="CF78" s="5">
        <f t="shared" si="122"/>
        <v>0.10679866295808371</v>
      </c>
      <c r="CH78" s="11">
        <f t="shared" si="152"/>
        <v>-1.0685830171818789E-2</v>
      </c>
      <c r="CI78" s="11">
        <f t="shared" si="153"/>
        <v>-3.1195988934252794E-3</v>
      </c>
      <c r="CK78" s="11">
        <f t="shared" si="154"/>
        <v>-2.4729899062225225E-2</v>
      </c>
      <c r="CL78" s="11">
        <f t="shared" si="155"/>
        <v>1.6824712221352733E-4</v>
      </c>
      <c r="CN78" s="16">
        <f t="shared" si="123"/>
        <v>-79.880000000000109</v>
      </c>
      <c r="CO78" s="16">
        <f t="shared" si="124"/>
        <v>-23.319999999999709</v>
      </c>
      <c r="CP78" s="11"/>
      <c r="CQ78" s="16">
        <f t="shared" si="125"/>
        <v>-203.93452380951931</v>
      </c>
      <c r="CR78" s="16">
        <f t="shared" si="126"/>
        <v>1.3874458874506672</v>
      </c>
      <c r="CT78" s="106">
        <v>7638.1111111111204</v>
      </c>
      <c r="CU78" s="104">
        <v>7395.44</v>
      </c>
      <c r="CV78" s="104">
        <v>7273.0194805194797</v>
      </c>
      <c r="CW78" s="104">
        <v>7230.6300366300402</v>
      </c>
      <c r="CX78" s="104">
        <v>6985.2131666960095</v>
      </c>
      <c r="CY78" s="104">
        <v>7123.7241379310299</v>
      </c>
      <c r="CZ78" s="104">
        <v>7003.1363636363603</v>
      </c>
      <c r="DA78" s="104">
        <v>7026.5129870129804</v>
      </c>
      <c r="DB78" s="104">
        <v>7029.3095238095202</v>
      </c>
      <c r="DC78" s="104">
        <v>6732</v>
      </c>
      <c r="DD78" s="104">
        <v>6624.5714285714303</v>
      </c>
      <c r="DE78" s="104">
        <v>6513.7142857142799</v>
      </c>
      <c r="DF78" s="104">
        <v>6897.2898550724603</v>
      </c>
      <c r="DG78" s="104">
        <v>6948.8620689655199</v>
      </c>
      <c r="DH78" s="104">
        <v>7088.5056022408999</v>
      </c>
      <c r="DI78" s="104">
        <v>7474.4569805194797</v>
      </c>
      <c r="DJ78" s="104">
        <v>7459.9696969696906</v>
      </c>
      <c r="DK78" s="104">
        <v>7253.5</v>
      </c>
      <c r="DL78" s="104">
        <v>6968.4980019980103</v>
      </c>
      <c r="DM78" s="104">
        <v>6797.8047619047602</v>
      </c>
      <c r="DN78" s="104">
        <v>6536.5947368421103</v>
      </c>
      <c r="DO78" s="104">
        <v>6292.4</v>
      </c>
      <c r="DP78" s="104">
        <v>5983.3076923076896</v>
      </c>
      <c r="DR78" s="4">
        <f t="shared" si="127"/>
        <v>155.93283826232002</v>
      </c>
      <c r="DS78" s="39">
        <v>144.03822914599999</v>
      </c>
      <c r="DT78" s="39">
        <v>137.20997684348001</v>
      </c>
      <c r="DU78" s="39">
        <v>140.17773133242002</v>
      </c>
      <c r="DV78" s="39">
        <v>137.46718834879999</v>
      </c>
      <c r="DW78" s="39">
        <v>141.58292684319997</v>
      </c>
      <c r="DX78" s="39">
        <v>138.25076122107998</v>
      </c>
      <c r="DY78" s="39">
        <v>150.15503134944001</v>
      </c>
      <c r="DZ78" s="39">
        <v>138.04623132371998</v>
      </c>
      <c r="EA78" s="39">
        <v>150.04099830666001</v>
      </c>
      <c r="EB78" s="39">
        <v>149.72933672189998</v>
      </c>
      <c r="EC78" s="39">
        <v>124.10356906045001</v>
      </c>
      <c r="ED78" s="39">
        <v>124.75588379748001</v>
      </c>
      <c r="EE78" s="39">
        <v>123.14555615605998</v>
      </c>
      <c r="EF78" s="39">
        <v>127.306801656</v>
      </c>
      <c r="EG78" s="39">
        <v>121.66091968308</v>
      </c>
      <c r="EH78" s="39">
        <v>133.94520527167998</v>
      </c>
      <c r="EI78" s="39">
        <v>171.68161527531001</v>
      </c>
      <c r="EJ78" s="39">
        <v>161.95967510100004</v>
      </c>
      <c r="EK78" s="39">
        <v>127.82261609732998</v>
      </c>
      <c r="EL78" s="39">
        <v>146.10005344352999</v>
      </c>
      <c r="EM78" s="39">
        <v>147.63708989883</v>
      </c>
      <c r="EN78" s="39">
        <v>140.31297507030001</v>
      </c>
      <c r="EP78" s="111">
        <v>46022</v>
      </c>
      <c r="EQ78" s="114">
        <f t="shared" si="156"/>
        <v>0</v>
      </c>
      <c r="ER78" s="114"/>
      <c r="ES78" s="4">
        <f t="shared" si="128"/>
        <v>6747</v>
      </c>
      <c r="ET78" s="4">
        <f t="shared" si="129"/>
        <v>7138</v>
      </c>
      <c r="EU78" s="4"/>
      <c r="EV78" s="4">
        <f t="shared" si="92"/>
        <v>7476.1428571428605</v>
      </c>
      <c r="EW78" s="4">
        <f t="shared" si="93"/>
        <v>7393.7727272727298</v>
      </c>
      <c r="EX78" s="4">
        <f t="shared" si="94"/>
        <v>7456.5789473684199</v>
      </c>
      <c r="EY78" s="4"/>
      <c r="EZ78" s="4">
        <f t="shared" si="95"/>
        <v>8309.1764705882306</v>
      </c>
      <c r="FA78" s="4">
        <f t="shared" si="96"/>
        <v>8067.8571428571395</v>
      </c>
      <c r="FB78" s="4">
        <f t="shared" si="97"/>
        <v>8149.6666666666697</v>
      </c>
      <c r="FC78" s="4"/>
      <c r="FD78" s="4">
        <f t="shared" si="130"/>
        <v>9252.8571428571395</v>
      </c>
      <c r="FE78" s="4">
        <f t="shared" si="131"/>
        <v>9053.5555555555584</v>
      </c>
      <c r="FF78" s="4">
        <f t="shared" si="132"/>
        <v>9127</v>
      </c>
      <c r="FH78" s="16">
        <f t="shared" si="133"/>
        <v>6747</v>
      </c>
      <c r="FI78" s="16">
        <f t="shared" si="99"/>
        <v>7138</v>
      </c>
      <c r="FJ78" s="16"/>
      <c r="FK78" s="16">
        <f t="shared" si="134"/>
        <v>7476.1428571428605</v>
      </c>
      <c r="FL78" s="16">
        <f t="shared" si="135"/>
        <v>7393.7727272727298</v>
      </c>
      <c r="FM78" s="16">
        <f t="shared" si="136"/>
        <v>7456.5789473684199</v>
      </c>
      <c r="FN78" s="16"/>
      <c r="FO78" s="16">
        <f t="shared" si="137"/>
        <v>8309.1764705882306</v>
      </c>
      <c r="FP78" s="16">
        <f t="shared" si="138"/>
        <v>8067.8571428571395</v>
      </c>
      <c r="FQ78" s="16">
        <f t="shared" si="139"/>
        <v>8149.6666666666697</v>
      </c>
      <c r="FS78" s="4">
        <f t="shared" si="100"/>
        <v>6747</v>
      </c>
      <c r="FT78" s="4">
        <f t="shared" si="101"/>
        <v>6947</v>
      </c>
      <c r="FU78" s="4"/>
      <c r="FV78" s="4">
        <f t="shared" si="102"/>
        <v>7475.32</v>
      </c>
      <c r="FW78" s="4">
        <f t="shared" si="103"/>
        <v>7395.44</v>
      </c>
      <c r="FX78" s="4">
        <f t="shared" si="104"/>
        <v>7452</v>
      </c>
      <c r="FY78" s="4"/>
      <c r="FZ78" s="4">
        <f t="shared" si="105"/>
        <v>8246.476190476189</v>
      </c>
      <c r="GA78" s="4">
        <f t="shared" si="106"/>
        <v>8042.5416666666697</v>
      </c>
      <c r="GB78" s="4">
        <f t="shared" si="107"/>
        <v>8247.8636363636397</v>
      </c>
      <c r="GC78" s="4"/>
      <c r="GD78" s="4">
        <f t="shared" si="108"/>
        <v>9651.875</v>
      </c>
      <c r="GE78" s="4">
        <f t="shared" si="109"/>
        <v>8951.9</v>
      </c>
      <c r="GF78" s="4">
        <f t="shared" si="110"/>
        <v>9230.9285714285706</v>
      </c>
      <c r="GH78" s="16">
        <f t="shared" si="140"/>
        <v>6747</v>
      </c>
      <c r="GI78" s="16">
        <f t="shared" si="111"/>
        <v>6947</v>
      </c>
      <c r="GJ78" s="16"/>
      <c r="GK78" s="16">
        <f t="shared" si="141"/>
        <v>7475.32</v>
      </c>
      <c r="GL78" s="16">
        <f t="shared" si="142"/>
        <v>7395.44</v>
      </c>
      <c r="GM78" s="16">
        <f t="shared" si="143"/>
        <v>7452</v>
      </c>
      <c r="GN78" s="16"/>
      <c r="GO78" s="16">
        <f t="shared" si="112"/>
        <v>8246.476190476189</v>
      </c>
      <c r="GP78" s="16">
        <f t="shared" si="113"/>
        <v>8042.5416666666697</v>
      </c>
      <c r="GQ78" s="16">
        <f t="shared" si="144"/>
        <v>8247.8636363636397</v>
      </c>
    </row>
    <row r="79" spans="2:199" ht="14.45" customHeight="1" x14ac:dyDescent="0.25">
      <c r="B79" s="28" t="s">
        <v>56</v>
      </c>
      <c r="C79" s="28" t="s">
        <v>607</v>
      </c>
      <c r="D79" s="23" t="str">
        <f>IFERROR(IF(MATCH($B79,Compounders!$A:$A,0),"yes"),"")</f>
        <v/>
      </c>
      <c r="F79" s="66"/>
      <c r="G79" s="66"/>
      <c r="H79" s="66" t="s">
        <v>544</v>
      </c>
      <c r="I79" s="66"/>
      <c r="J79" s="121" t="str">
        <f t="shared" si="114"/>
        <v/>
      </c>
      <c r="K79" s="70">
        <f t="shared" si="145"/>
        <v>6</v>
      </c>
      <c r="L79" s="70">
        <f t="shared" si="146"/>
        <v>18</v>
      </c>
      <c r="M79" s="70">
        <f t="shared" si="147"/>
        <v>2</v>
      </c>
      <c r="N79" s="70">
        <f t="shared" si="148"/>
        <v>1</v>
      </c>
      <c r="O79" s="66"/>
      <c r="P79" s="83"/>
      <c r="Q79" s="70">
        <f t="shared" si="115"/>
        <v>5</v>
      </c>
      <c r="R79" s="70">
        <f t="shared" si="115"/>
        <v>4</v>
      </c>
      <c r="S79" s="70">
        <f t="shared" si="115"/>
        <v>3</v>
      </c>
      <c r="T79" s="70">
        <f t="shared" si="115"/>
        <v>2</v>
      </c>
      <c r="U79" s="70">
        <f t="shared" si="115"/>
        <v>2</v>
      </c>
      <c r="V79" s="70">
        <f t="shared" si="115"/>
        <v>0</v>
      </c>
      <c r="W79" s="70">
        <f t="shared" si="115"/>
        <v>2</v>
      </c>
      <c r="X79" s="70">
        <f t="shared" si="115"/>
        <v>0</v>
      </c>
      <c r="Y79" s="70">
        <f t="shared" si="115"/>
        <v>0</v>
      </c>
      <c r="AA79" s="39">
        <v>118.17366473440001</v>
      </c>
      <c r="AB79" s="39">
        <v>99.013476876900015</v>
      </c>
      <c r="AC79" s="40">
        <v>186.098369623</v>
      </c>
      <c r="AE79" s="4">
        <f t="shared" si="116"/>
        <v>67.92470488859999</v>
      </c>
      <c r="AF79" s="4">
        <f t="shared" si="117"/>
        <v>87.084892746099982</v>
      </c>
      <c r="AH79" s="11">
        <f t="shared" si="118"/>
        <v>0.57478715787704027</v>
      </c>
      <c r="AI79" s="11">
        <f t="shared" si="119"/>
        <v>0.87952565138551364</v>
      </c>
      <c r="AK79" s="3">
        <v>89.326999999999998</v>
      </c>
      <c r="AL79" s="7">
        <v>-19.271000000000001</v>
      </c>
      <c r="AM79" s="7"/>
      <c r="AN79" s="3">
        <v>-212.91176470588201</v>
      </c>
      <c r="AO79" s="3">
        <v>-162.50200000000001</v>
      </c>
      <c r="AP79" s="7">
        <v>-162.50200000000001</v>
      </c>
      <c r="AQ79" s="113"/>
      <c r="AR79" s="3">
        <v>77.430294117647094</v>
      </c>
      <c r="AS79" s="3">
        <v>106.604166666667</v>
      </c>
      <c r="AT79" s="7">
        <v>137.19200000000001</v>
      </c>
      <c r="AU79" s="7"/>
      <c r="AV79" s="3">
        <v>302.78333333333302</v>
      </c>
      <c r="AW79" s="3">
        <v>290.04333333333301</v>
      </c>
      <c r="AX79" s="7">
        <v>297.59705882352898</v>
      </c>
      <c r="AY79" s="113"/>
      <c r="AZ79" s="3">
        <v>751.75400000000002</v>
      </c>
      <c r="BA79" s="7">
        <v>987.63699999999994</v>
      </c>
      <c r="BB79" s="7"/>
      <c r="BC79" s="3">
        <v>949.23913043478296</v>
      </c>
      <c r="BD79" s="3">
        <v>956.58699999999999</v>
      </c>
      <c r="BE79" s="7">
        <v>956.58699999999999</v>
      </c>
      <c r="BF79" s="113"/>
      <c r="BG79" s="3">
        <v>1256.5555555555602</v>
      </c>
      <c r="BH79" s="3">
        <v>1270</v>
      </c>
      <c r="BI79" s="7">
        <v>1265.0769230769201</v>
      </c>
      <c r="BJ79" s="113"/>
      <c r="BK79" s="3">
        <v>1632.0303030302998</v>
      </c>
      <c r="BL79" s="3">
        <v>1637.2941176470599</v>
      </c>
      <c r="BM79" s="7">
        <v>1635.71052631579</v>
      </c>
      <c r="BO79" s="2">
        <f t="shared" si="83"/>
        <v>967.603101369863</v>
      </c>
      <c r="BP79" s="2">
        <f t="shared" si="84"/>
        <v>959.2241232876712</v>
      </c>
      <c r="BQ79" s="2"/>
      <c r="BR79" s="2">
        <f t="shared" si="85"/>
        <v>1230.454708490508</v>
      </c>
      <c r="BS79" s="2">
        <f t="shared" si="86"/>
        <v>1243.3813616438356</v>
      </c>
      <c r="BT79" s="2">
        <f t="shared" si="87"/>
        <v>1238.876409062168</v>
      </c>
      <c r="BU79" s="2"/>
      <c r="BV79" s="2">
        <f t="shared" si="88"/>
        <v>1600.1406669434041</v>
      </c>
      <c r="BW79" s="2">
        <f t="shared" si="89"/>
        <v>1606.0992747784055</v>
      </c>
      <c r="BX79" s="2">
        <f t="shared" si="90"/>
        <v>1604.2320559037216</v>
      </c>
      <c r="BZ79" s="16">
        <f t="shared" si="149"/>
        <v>-8.378978082191793</v>
      </c>
      <c r="CA79" s="16">
        <f t="shared" si="150"/>
        <v>279.65228577449682</v>
      </c>
      <c r="CB79" s="16">
        <f t="shared" si="151"/>
        <v>365.35564684155361</v>
      </c>
      <c r="CD79" s="5">
        <f t="shared" si="120"/>
        <v>-8.6595196628963533E-3</v>
      </c>
      <c r="CE79" s="5">
        <f t="shared" si="121"/>
        <v>0.29154008847901869</v>
      </c>
      <c r="CF79" s="5">
        <f t="shared" si="122"/>
        <v>0.29490887401603572</v>
      </c>
      <c r="CH79" s="11">
        <f t="shared" si="152"/>
        <v>1.0505590383887986E-2</v>
      </c>
      <c r="CI79" s="11">
        <f t="shared" si="153"/>
        <v>6.8443807915461452E-3</v>
      </c>
      <c r="CK79" s="11">
        <f t="shared" si="154"/>
        <v>3.7238025119277207E-3</v>
      </c>
      <c r="CL79" s="11">
        <f t="shared" si="155"/>
        <v>2.5568933062196653E-3</v>
      </c>
      <c r="CN79" s="16">
        <f t="shared" si="123"/>
        <v>12.926653153327607</v>
      </c>
      <c r="CO79" s="16">
        <f t="shared" si="124"/>
        <v>8.4217005716600397</v>
      </c>
      <c r="CP79" s="11"/>
      <c r="CQ79" s="16">
        <f t="shared" si="125"/>
        <v>5.9586078350014304</v>
      </c>
      <c r="CR79" s="16">
        <f t="shared" si="126"/>
        <v>4.0913889603175448</v>
      </c>
      <c r="CT79" s="106">
        <v>1265.0769230769201</v>
      </c>
      <c r="CU79" s="104">
        <v>1269.7714285714301</v>
      </c>
      <c r="CV79" s="104">
        <v>1178.570429865038</v>
      </c>
      <c r="CW79" s="104">
        <v>1089.3051582069882</v>
      </c>
      <c r="CX79" s="104">
        <v>980.67970728961393</v>
      </c>
      <c r="CY79" s="104">
        <v>875.58536585365903</v>
      </c>
      <c r="CZ79" s="104">
        <v>1011.070238095238</v>
      </c>
      <c r="DA79" s="104">
        <v>927.56406926406896</v>
      </c>
      <c r="DB79" s="104">
        <v>1055.3949338949351</v>
      </c>
      <c r="DC79" s="104">
        <v>974.55</v>
      </c>
      <c r="DD79" s="104">
        <v>868.31642337524795</v>
      </c>
      <c r="DE79" s="104">
        <v>769.24553839553801</v>
      </c>
      <c r="DF79" s="104">
        <v>611.6127071607259</v>
      </c>
      <c r="DG79" s="104">
        <v>559.14634146341507</v>
      </c>
      <c r="DH79" s="104">
        <v>455.90997067448603</v>
      </c>
      <c r="DI79" s="104">
        <v>363.06154351395736</v>
      </c>
      <c r="DJ79" s="104">
        <v>308.06597402597407</v>
      </c>
      <c r="DK79" s="104">
        <v>267.07692307692304</v>
      </c>
      <c r="DL79" s="104">
        <v>195.84047619047601</v>
      </c>
      <c r="DM79" s="104">
        <v>145.82045454545451</v>
      </c>
      <c r="DN79" s="104">
        <v>101.8728571428571</v>
      </c>
      <c r="DO79" s="104">
        <v>67.671428571428592</v>
      </c>
      <c r="DP79" s="104">
        <v>67.6810277777777</v>
      </c>
      <c r="DR79" s="4">
        <f t="shared" si="127"/>
        <v>186.098369623</v>
      </c>
      <c r="DS79" s="39">
        <v>99.013476876900015</v>
      </c>
      <c r="DT79" s="39">
        <v>118.17366473440001</v>
      </c>
      <c r="DU79" s="39">
        <v>123.0633815532</v>
      </c>
      <c r="DV79" s="39">
        <v>126.94458749994</v>
      </c>
      <c r="DW79" s="39">
        <v>87.395208660699993</v>
      </c>
      <c r="DX79" s="39">
        <v>80.014536856800007</v>
      </c>
      <c r="DY79" s="39">
        <v>68.769702817350009</v>
      </c>
      <c r="DZ79" s="39">
        <v>93.253363258410005</v>
      </c>
      <c r="EA79" s="39">
        <v>77.540673068220002</v>
      </c>
      <c r="EB79" s="39">
        <v>61.313772378559996</v>
      </c>
      <c r="EC79" s="39">
        <v>39.968369083379997</v>
      </c>
      <c r="ED79" s="39">
        <v>34.824103070760003</v>
      </c>
      <c r="EE79" s="39">
        <v>32.374690581099998</v>
      </c>
      <c r="EF79" s="39">
        <v>24.935702035620004</v>
      </c>
      <c r="EG79" s="39">
        <v>38.463440864239999</v>
      </c>
      <c r="EH79" s="39">
        <v>39.117999852400004</v>
      </c>
      <c r="EI79" s="39">
        <v>52.402765648800006</v>
      </c>
      <c r="EJ79" s="39">
        <v>46.957224541499997</v>
      </c>
      <c r="EK79" s="39">
        <v>56.085170100380004</v>
      </c>
      <c r="EL79" s="39">
        <v>56.748466409580004</v>
      </c>
      <c r="EM79" s="39">
        <v>40.859650554789994</v>
      </c>
      <c r="EN79" s="39">
        <v>46.868085194979997</v>
      </c>
      <c r="EP79" s="111">
        <v>46053</v>
      </c>
      <c r="EQ79" s="114">
        <f t="shared" si="156"/>
        <v>-8.4931506849315067E-2</v>
      </c>
      <c r="ER79" s="114"/>
      <c r="ES79" s="4">
        <f t="shared" si="128"/>
        <v>89.326999999999998</v>
      </c>
      <c r="ET79" s="4">
        <f t="shared" si="129"/>
        <v>-19.271000000000001</v>
      </c>
      <c r="EU79" s="4"/>
      <c r="EV79" s="4">
        <f t="shared" si="92"/>
        <v>-212.91176470588201</v>
      </c>
      <c r="EW79" s="4">
        <f t="shared" si="93"/>
        <v>-162.50200000000001</v>
      </c>
      <c r="EX79" s="4">
        <f t="shared" si="94"/>
        <v>-162.50200000000001</v>
      </c>
      <c r="EY79" s="4"/>
      <c r="EZ79" s="4">
        <f t="shared" si="95"/>
        <v>77.430294117647094</v>
      </c>
      <c r="FA79" s="4">
        <f t="shared" si="96"/>
        <v>106.604166666667</v>
      </c>
      <c r="FB79" s="4">
        <f t="shared" si="97"/>
        <v>137.19200000000001</v>
      </c>
      <c r="FC79" s="4"/>
      <c r="FD79" s="4">
        <f t="shared" si="130"/>
        <v>302.78333333333302</v>
      </c>
      <c r="FE79" s="4">
        <f t="shared" si="131"/>
        <v>290.04333333333301</v>
      </c>
      <c r="FF79" s="4">
        <f t="shared" si="132"/>
        <v>297.59705882352898</v>
      </c>
      <c r="FH79" s="16">
        <f t="shared" si="133"/>
        <v>-10.047608219178084</v>
      </c>
      <c r="FI79" s="16">
        <f t="shared" si="99"/>
        <v>-150.33717534246577</v>
      </c>
      <c r="FJ79" s="16"/>
      <c r="FK79" s="16">
        <f t="shared" si="134"/>
        <v>52.771105560032296</v>
      </c>
      <c r="FL79" s="16">
        <f t="shared" si="135"/>
        <v>83.74857442922405</v>
      </c>
      <c r="FM79" s="16">
        <f t="shared" si="136"/>
        <v>111.73853698630137</v>
      </c>
      <c r="FN79" s="16"/>
      <c r="FO79" s="16">
        <f t="shared" si="137"/>
        <v>283.643760139672</v>
      </c>
      <c r="FP79" s="16">
        <f t="shared" si="138"/>
        <v>274.46356849315038</v>
      </c>
      <c r="FQ79" s="16">
        <f t="shared" si="139"/>
        <v>283.97361547139366</v>
      </c>
      <c r="FS79" s="4">
        <f t="shared" si="100"/>
        <v>751.75400000000002</v>
      </c>
      <c r="FT79" s="4">
        <f t="shared" si="101"/>
        <v>987.63699999999994</v>
      </c>
      <c r="FU79" s="4"/>
      <c r="FV79" s="4">
        <f t="shared" si="102"/>
        <v>949.23913043478296</v>
      </c>
      <c r="FW79" s="4">
        <f t="shared" si="103"/>
        <v>956.58699999999999</v>
      </c>
      <c r="FX79" s="4">
        <f t="shared" si="104"/>
        <v>956.58699999999999</v>
      </c>
      <c r="FY79" s="4"/>
      <c r="FZ79" s="4">
        <f t="shared" si="105"/>
        <v>1256.5555555555602</v>
      </c>
      <c r="GA79" s="4">
        <f t="shared" si="106"/>
        <v>1270</v>
      </c>
      <c r="GB79" s="4">
        <f t="shared" si="107"/>
        <v>1265.0769230769201</v>
      </c>
      <c r="GC79" s="4"/>
      <c r="GD79" s="4">
        <f t="shared" si="108"/>
        <v>1632.0303030302998</v>
      </c>
      <c r="GE79" s="4">
        <f t="shared" si="109"/>
        <v>1637.2941176470599</v>
      </c>
      <c r="GF79" s="4">
        <f t="shared" si="110"/>
        <v>1635.71052631579</v>
      </c>
      <c r="GH79" s="16">
        <f t="shared" si="140"/>
        <v>967.603101369863</v>
      </c>
      <c r="GI79" s="16">
        <f t="shared" si="111"/>
        <v>959.2241232876712</v>
      </c>
      <c r="GJ79" s="16"/>
      <c r="GK79" s="16">
        <f t="shared" si="141"/>
        <v>1230.454708490508</v>
      </c>
      <c r="GL79" s="16">
        <f t="shared" si="142"/>
        <v>1243.3813616438356</v>
      </c>
      <c r="GM79" s="16">
        <f t="shared" si="143"/>
        <v>1238.876409062168</v>
      </c>
      <c r="GN79" s="16"/>
      <c r="GO79" s="16">
        <f t="shared" si="112"/>
        <v>1600.1406669434041</v>
      </c>
      <c r="GP79" s="16">
        <f t="shared" si="113"/>
        <v>1606.0992747784055</v>
      </c>
      <c r="GQ79" s="16">
        <f t="shared" si="144"/>
        <v>1604.2320559037216</v>
      </c>
    </row>
    <row r="80" spans="2:199" ht="14.45" customHeight="1" x14ac:dyDescent="0.25">
      <c r="B80" s="28" t="s">
        <v>73</v>
      </c>
      <c r="C80" s="28" t="s">
        <v>608</v>
      </c>
      <c r="D80" s="23" t="str">
        <f>IFERROR(IF(MATCH($B80,Compounders!$A:$A,0),"yes"),"")</f>
        <v/>
      </c>
      <c r="F80" s="66"/>
      <c r="G80" s="66" t="s">
        <v>544</v>
      </c>
      <c r="H80" s="66"/>
      <c r="I80" s="66"/>
      <c r="J80" s="121" t="str">
        <f t="shared" si="114"/>
        <v/>
      </c>
      <c r="K80" s="70">
        <f t="shared" si="145"/>
        <v>6</v>
      </c>
      <c r="L80" s="70">
        <f t="shared" si="146"/>
        <v>19</v>
      </c>
      <c r="M80" s="70">
        <f t="shared" si="147"/>
        <v>2</v>
      </c>
      <c r="N80" s="70">
        <f t="shared" si="148"/>
        <v>1</v>
      </c>
      <c r="O80" s="66"/>
      <c r="P80" s="83" t="s">
        <v>940</v>
      </c>
      <c r="Q80" s="70">
        <f t="shared" si="115"/>
        <v>5</v>
      </c>
      <c r="R80" s="70">
        <f t="shared" si="115"/>
        <v>4</v>
      </c>
      <c r="S80" s="70">
        <f t="shared" si="115"/>
        <v>3</v>
      </c>
      <c r="T80" s="70">
        <f t="shared" si="115"/>
        <v>2</v>
      </c>
      <c r="U80" s="70">
        <f t="shared" si="115"/>
        <v>2</v>
      </c>
      <c r="V80" s="70">
        <f t="shared" si="115"/>
        <v>0</v>
      </c>
      <c r="W80" s="70">
        <f t="shared" si="115"/>
        <v>3</v>
      </c>
      <c r="X80" s="70">
        <f t="shared" si="115"/>
        <v>0</v>
      </c>
      <c r="Y80" s="70">
        <f t="shared" si="115"/>
        <v>0</v>
      </c>
      <c r="AA80" s="39">
        <v>165.00412272209999</v>
      </c>
      <c r="AB80" s="39">
        <v>154.27772409868001</v>
      </c>
      <c r="AC80" s="40">
        <v>200.80503750571</v>
      </c>
      <c r="AE80" s="4">
        <f t="shared" si="116"/>
        <v>35.800914783610011</v>
      </c>
      <c r="AF80" s="4">
        <f t="shared" si="117"/>
        <v>46.527313407029993</v>
      </c>
      <c r="AH80" s="11">
        <f t="shared" si="118"/>
        <v>0.2169698198626584</v>
      </c>
      <c r="AI80" s="11">
        <f t="shared" si="119"/>
        <v>0.30158153861065462</v>
      </c>
      <c r="AK80" s="3">
        <v>2852.0540000000001</v>
      </c>
      <c r="AL80" s="7">
        <v>3511.4</v>
      </c>
      <c r="AM80" s="7"/>
      <c r="AN80" s="3">
        <v>4070.3333333333303</v>
      </c>
      <c r="AO80" s="3">
        <v>4287.45</v>
      </c>
      <c r="AP80" s="7">
        <v>4220.8181818181802</v>
      </c>
      <c r="AQ80" s="113"/>
      <c r="AR80" s="3">
        <v>4903.5833333333303</v>
      </c>
      <c r="AS80" s="3">
        <v>5227.8999999999996</v>
      </c>
      <c r="AT80" s="7">
        <v>5397.9523809523798</v>
      </c>
      <c r="AU80" s="7"/>
      <c r="AV80" s="3">
        <v>5695</v>
      </c>
      <c r="AW80" s="3">
        <v>6234.8333333333303</v>
      </c>
      <c r="AX80" s="7">
        <v>6499.5384615384601</v>
      </c>
      <c r="AY80" s="113"/>
      <c r="AZ80" s="3">
        <v>2909.5219999999999</v>
      </c>
      <c r="BA80" s="7">
        <v>3806</v>
      </c>
      <c r="BB80" s="7"/>
      <c r="BC80" s="3">
        <v>4290.5384615384601</v>
      </c>
      <c r="BD80" s="3">
        <v>4535.0370370370401</v>
      </c>
      <c r="BE80" s="7">
        <v>4635.6071428571395</v>
      </c>
      <c r="BF80" s="113"/>
      <c r="BG80" s="3">
        <v>5170.5909090909099</v>
      </c>
      <c r="BH80" s="3">
        <v>5518.25925925926</v>
      </c>
      <c r="BI80" s="7">
        <v>5714.2857142857101</v>
      </c>
      <c r="BJ80" s="113"/>
      <c r="BK80" s="3">
        <v>6168.5</v>
      </c>
      <c r="BL80" s="3">
        <v>6594.1333333333305</v>
      </c>
      <c r="BM80" s="7">
        <v>6899.4736842105303</v>
      </c>
      <c r="BO80" s="2">
        <f t="shared" si="83"/>
        <v>2909.5219999999999</v>
      </c>
      <c r="BP80" s="2">
        <f t="shared" si="84"/>
        <v>3806</v>
      </c>
      <c r="BQ80" s="2"/>
      <c r="BR80" s="2">
        <f t="shared" si="85"/>
        <v>4290.5384615384601</v>
      </c>
      <c r="BS80" s="2">
        <f t="shared" si="86"/>
        <v>4535.0370370370401</v>
      </c>
      <c r="BT80" s="2">
        <f t="shared" si="87"/>
        <v>4635.6071428571395</v>
      </c>
      <c r="BU80" s="2"/>
      <c r="BV80" s="2">
        <f t="shared" si="88"/>
        <v>5170.5909090909099</v>
      </c>
      <c r="BW80" s="2">
        <f t="shared" si="89"/>
        <v>5518.25925925926</v>
      </c>
      <c r="BX80" s="2">
        <f t="shared" si="90"/>
        <v>5714.2857142857101</v>
      </c>
      <c r="BZ80" s="16">
        <f t="shared" si="149"/>
        <v>896.47800000000007</v>
      </c>
      <c r="CA80" s="16">
        <f t="shared" si="150"/>
        <v>829.60714285713948</v>
      </c>
      <c r="CB80" s="16">
        <f t="shared" si="151"/>
        <v>1078.6785714285706</v>
      </c>
      <c r="CD80" s="5">
        <f t="shared" si="120"/>
        <v>0.30811865316708387</v>
      </c>
      <c r="CE80" s="5">
        <f t="shared" si="121"/>
        <v>0.21797350048795039</v>
      </c>
      <c r="CF80" s="5">
        <f t="shared" si="122"/>
        <v>0.23269413006463946</v>
      </c>
      <c r="CH80" s="11">
        <f t="shared" si="152"/>
        <v>5.6985522374483066E-2</v>
      </c>
      <c r="CI80" s="11">
        <f t="shared" si="153"/>
        <v>8.042549540389099E-2</v>
      </c>
      <c r="CK80" s="11">
        <f t="shared" si="154"/>
        <v>6.7239577889846469E-2</v>
      </c>
      <c r="CL80" s="11">
        <f t="shared" si="155"/>
        <v>0.10515138690219694</v>
      </c>
      <c r="CN80" s="16">
        <f t="shared" si="123"/>
        <v>244.49857549858007</v>
      </c>
      <c r="CO80" s="16">
        <f t="shared" si="124"/>
        <v>345.06868131867941</v>
      </c>
      <c r="CP80" s="11"/>
      <c r="CQ80" s="16">
        <f t="shared" si="125"/>
        <v>347.66835016835012</v>
      </c>
      <c r="CR80" s="16">
        <f t="shared" si="126"/>
        <v>543.69480519480021</v>
      </c>
      <c r="CT80" s="106">
        <v>4816.6025362318896</v>
      </c>
      <c r="CU80" s="104">
        <v>4535.0370370370401</v>
      </c>
      <c r="CV80" s="104">
        <v>4091.2352941176428</v>
      </c>
      <c r="CW80" s="104">
        <v>3800.4090909090919</v>
      </c>
      <c r="CX80" s="104">
        <v>3310.6695526695516</v>
      </c>
      <c r="CY80" s="104">
        <v>3219.5</v>
      </c>
      <c r="CZ80" s="104">
        <v>3044.6960784313733</v>
      </c>
      <c r="DA80" s="104">
        <v>2760.3055555555561</v>
      </c>
      <c r="DB80" s="104">
        <v>2556.716081871346</v>
      </c>
      <c r="DC80" s="104">
        <v>2377.1999999999998</v>
      </c>
      <c r="DD80" s="104">
        <v>2232.3333333333339</v>
      </c>
      <c r="DE80" s="104">
        <v>2021.3918128654971</v>
      </c>
      <c r="DF80" s="104">
        <v>1858.0294117647061</v>
      </c>
      <c r="DG80" s="104">
        <v>1821.4615384615399</v>
      </c>
      <c r="DH80" s="104">
        <v>1620.7569169960479</v>
      </c>
      <c r="DI80" s="104">
        <v>1333.1322169059019</v>
      </c>
      <c r="DJ80" s="104">
        <v>1208.1578947368407</v>
      </c>
      <c r="DK80" s="104">
        <v>1157.5416666666702</v>
      </c>
      <c r="DL80" s="104">
        <v>1043.8947368421061</v>
      </c>
      <c r="DM80" s="104">
        <v>882.81581404491601</v>
      </c>
      <c r="DN80" s="104">
        <v>830.142857142857</v>
      </c>
      <c r="DO80" s="104">
        <v>804.625</v>
      </c>
      <c r="DP80" s="104">
        <v>759.94268774703505</v>
      </c>
      <c r="DR80" s="4">
        <f t="shared" si="127"/>
        <v>200.80503750571</v>
      </c>
      <c r="DS80" s="39">
        <v>154.27772409868001</v>
      </c>
      <c r="DT80" s="39">
        <v>165.00412272209999</v>
      </c>
      <c r="DU80" s="39">
        <v>183.13785466551002</v>
      </c>
      <c r="DV80" s="39">
        <v>128.49332160560999</v>
      </c>
      <c r="DW80" s="39">
        <v>97.71177873808</v>
      </c>
      <c r="DX80" s="39">
        <v>139.24122107195998</v>
      </c>
      <c r="DY80" s="39">
        <v>120.57815648250001</v>
      </c>
      <c r="DZ80" s="39">
        <v>109.82749823656</v>
      </c>
      <c r="EA80" s="39">
        <v>90.657494807760003</v>
      </c>
      <c r="EB80" s="39">
        <v>73.267194442419992</v>
      </c>
      <c r="EC80" s="39">
        <v>56.941165275900005</v>
      </c>
      <c r="ED80" s="39">
        <v>49.96031040594</v>
      </c>
      <c r="EE80" s="39">
        <v>51.431529158240004</v>
      </c>
      <c r="EF80" s="39">
        <v>37.081236951599998</v>
      </c>
      <c r="EG80" s="39">
        <v>34.350220903619999</v>
      </c>
      <c r="EH80" s="39">
        <v>28.89662405212</v>
      </c>
      <c r="EI80" s="39">
        <v>42.773399010439995</v>
      </c>
      <c r="EJ80" s="39">
        <v>44.172014624999996</v>
      </c>
      <c r="EK80" s="39">
        <v>26.362903764120002</v>
      </c>
      <c r="EL80" s="39">
        <v>27.652156792649997</v>
      </c>
      <c r="EM80" s="39">
        <v>23.04373857297</v>
      </c>
      <c r="EN80" s="39">
        <v>21.984951594479995</v>
      </c>
      <c r="EP80" s="111">
        <v>46022</v>
      </c>
      <c r="EQ80" s="114">
        <f t="shared" si="156"/>
        <v>0</v>
      </c>
      <c r="ER80" s="114"/>
      <c r="ES80" s="4">
        <f t="shared" si="128"/>
        <v>2852.0540000000001</v>
      </c>
      <c r="ET80" s="4">
        <f t="shared" si="129"/>
        <v>3511.4</v>
      </c>
      <c r="EU80" s="4"/>
      <c r="EV80" s="4">
        <f t="shared" si="92"/>
        <v>4070.3333333333303</v>
      </c>
      <c r="EW80" s="4">
        <f t="shared" si="93"/>
        <v>4287.45</v>
      </c>
      <c r="EX80" s="4">
        <f t="shared" si="94"/>
        <v>4220.8181818181802</v>
      </c>
      <c r="EY80" s="4"/>
      <c r="EZ80" s="4">
        <f t="shared" si="95"/>
        <v>4903.5833333333303</v>
      </c>
      <c r="FA80" s="4">
        <f t="shared" si="96"/>
        <v>5227.8999999999996</v>
      </c>
      <c r="FB80" s="4">
        <f t="shared" si="97"/>
        <v>5397.9523809523798</v>
      </c>
      <c r="FC80" s="4"/>
      <c r="FD80" s="4">
        <f t="shared" si="130"/>
        <v>5695</v>
      </c>
      <c r="FE80" s="4">
        <f t="shared" si="131"/>
        <v>6234.8333333333303</v>
      </c>
      <c r="FF80" s="4">
        <f t="shared" si="132"/>
        <v>6499.5384615384601</v>
      </c>
      <c r="FH80" s="16">
        <f t="shared" si="133"/>
        <v>2852.0540000000001</v>
      </c>
      <c r="FI80" s="16">
        <f t="shared" si="99"/>
        <v>3511.4</v>
      </c>
      <c r="FJ80" s="16"/>
      <c r="FK80" s="16">
        <f t="shared" si="134"/>
        <v>4070.3333333333303</v>
      </c>
      <c r="FL80" s="16">
        <f t="shared" si="135"/>
        <v>4287.45</v>
      </c>
      <c r="FM80" s="16">
        <f t="shared" si="136"/>
        <v>4220.8181818181802</v>
      </c>
      <c r="FN80" s="16"/>
      <c r="FO80" s="16">
        <f t="shared" si="137"/>
        <v>4903.5833333333303</v>
      </c>
      <c r="FP80" s="16">
        <f t="shared" si="138"/>
        <v>5227.8999999999996</v>
      </c>
      <c r="FQ80" s="16">
        <f t="shared" si="139"/>
        <v>5397.9523809523798</v>
      </c>
      <c r="FS80" s="4">
        <f t="shared" si="100"/>
        <v>2909.5219999999999</v>
      </c>
      <c r="FT80" s="4">
        <f t="shared" si="101"/>
        <v>3806</v>
      </c>
      <c r="FU80" s="4"/>
      <c r="FV80" s="4">
        <f t="shared" si="102"/>
        <v>4290.5384615384601</v>
      </c>
      <c r="FW80" s="4">
        <f t="shared" si="103"/>
        <v>4535.0370370370401</v>
      </c>
      <c r="FX80" s="4">
        <f t="shared" si="104"/>
        <v>4635.6071428571395</v>
      </c>
      <c r="FY80" s="4"/>
      <c r="FZ80" s="4">
        <f t="shared" si="105"/>
        <v>5170.5909090909099</v>
      </c>
      <c r="GA80" s="4">
        <f t="shared" si="106"/>
        <v>5518.25925925926</v>
      </c>
      <c r="GB80" s="4">
        <f t="shared" si="107"/>
        <v>5714.2857142857101</v>
      </c>
      <c r="GC80" s="4"/>
      <c r="GD80" s="4">
        <f t="shared" si="108"/>
        <v>6168.5</v>
      </c>
      <c r="GE80" s="4">
        <f t="shared" si="109"/>
        <v>6594.1333333333305</v>
      </c>
      <c r="GF80" s="4">
        <f t="shared" si="110"/>
        <v>6899.4736842105303</v>
      </c>
      <c r="GH80" s="16">
        <f t="shared" si="140"/>
        <v>2909.5219999999999</v>
      </c>
      <c r="GI80" s="16">
        <f t="shared" si="111"/>
        <v>3806</v>
      </c>
      <c r="GJ80" s="16"/>
      <c r="GK80" s="16">
        <f t="shared" si="141"/>
        <v>4290.5384615384601</v>
      </c>
      <c r="GL80" s="16">
        <f t="shared" si="142"/>
        <v>4535.0370370370401</v>
      </c>
      <c r="GM80" s="16">
        <f t="shared" si="143"/>
        <v>4635.6071428571395</v>
      </c>
      <c r="GN80" s="16"/>
      <c r="GO80" s="16">
        <f t="shared" si="112"/>
        <v>5170.5909090909099</v>
      </c>
      <c r="GP80" s="16">
        <f t="shared" si="113"/>
        <v>5518.25925925926</v>
      </c>
      <c r="GQ80" s="16">
        <f t="shared" si="144"/>
        <v>5714.2857142857101</v>
      </c>
    </row>
    <row r="81" spans="2:199" ht="14.45" customHeight="1" x14ac:dyDescent="0.25">
      <c r="B81" s="28" t="s">
        <v>94</v>
      </c>
      <c r="C81" s="28" t="s">
        <v>963</v>
      </c>
      <c r="D81" s="23" t="str">
        <f>IFERROR(IF(MATCH($B81,Compounders!$A:$A,0),"yes"),"")</f>
        <v>yes</v>
      </c>
      <c r="F81" s="66"/>
      <c r="G81" s="66" t="s">
        <v>544</v>
      </c>
      <c r="H81" s="66"/>
      <c r="I81" s="66"/>
      <c r="J81" s="121" t="str">
        <f t="shared" si="114"/>
        <v/>
      </c>
      <c r="K81" s="70">
        <f t="shared" si="145"/>
        <v>6</v>
      </c>
      <c r="L81" s="70">
        <f t="shared" si="146"/>
        <v>20</v>
      </c>
      <c r="M81" s="70">
        <f t="shared" si="147"/>
        <v>2</v>
      </c>
      <c r="N81" s="70">
        <f t="shared" si="148"/>
        <v>1</v>
      </c>
      <c r="O81" s="66"/>
      <c r="P81" s="83" t="s">
        <v>941</v>
      </c>
      <c r="Q81" s="70">
        <f t="shared" si="115"/>
        <v>5</v>
      </c>
      <c r="R81" s="70">
        <f t="shared" si="115"/>
        <v>4</v>
      </c>
      <c r="S81" s="70">
        <f t="shared" si="115"/>
        <v>3</v>
      </c>
      <c r="T81" s="70">
        <f t="shared" si="115"/>
        <v>2</v>
      </c>
      <c r="U81" s="70">
        <f t="shared" si="115"/>
        <v>2</v>
      </c>
      <c r="V81" s="70">
        <f t="shared" si="115"/>
        <v>1</v>
      </c>
      <c r="W81" s="70">
        <f t="shared" si="115"/>
        <v>3</v>
      </c>
      <c r="X81" s="70">
        <f t="shared" si="115"/>
        <v>0</v>
      </c>
      <c r="Y81" s="70">
        <f t="shared" si="115"/>
        <v>0</v>
      </c>
      <c r="AA81" s="39">
        <v>123.70928399999998</v>
      </c>
      <c r="AB81" s="39">
        <v>138.77071655780003</v>
      </c>
      <c r="AC81" s="40">
        <v>155.55297999999999</v>
      </c>
      <c r="AE81" s="4">
        <f t="shared" si="116"/>
        <v>31.843696000000008</v>
      </c>
      <c r="AF81" s="4">
        <f t="shared" si="117"/>
        <v>16.782263442199962</v>
      </c>
      <c r="AH81" s="11">
        <f t="shared" si="118"/>
        <v>0.25740748770318644</v>
      </c>
      <c r="AI81" s="11">
        <f t="shared" si="119"/>
        <v>0.12093519337856784</v>
      </c>
      <c r="AK81" s="3">
        <v>3794</v>
      </c>
      <c r="AL81" s="7">
        <v>4087</v>
      </c>
      <c r="AM81" s="7"/>
      <c r="AN81" s="3">
        <v>4904.7619047619</v>
      </c>
      <c r="AO81" s="3">
        <v>4787.375</v>
      </c>
      <c r="AP81" s="7">
        <v>4558.6363636363603</v>
      </c>
      <c r="AQ81" s="113"/>
      <c r="AR81" s="3">
        <v>5598</v>
      </c>
      <c r="AS81" s="3">
        <v>5602.3636363636397</v>
      </c>
      <c r="AT81" s="7">
        <v>5637.9047619047606</v>
      </c>
      <c r="AU81" s="7"/>
      <c r="AV81" s="3">
        <v>6312.75</v>
      </c>
      <c r="AW81" s="3">
        <v>6394.6666666666697</v>
      </c>
      <c r="AX81" s="7">
        <v>6476.1428571428605</v>
      </c>
      <c r="AY81" s="113"/>
      <c r="AZ81" s="3">
        <v>4314</v>
      </c>
      <c r="BA81" s="7">
        <v>4720</v>
      </c>
      <c r="BB81" s="7"/>
      <c r="BC81" s="3">
        <v>5335.7</v>
      </c>
      <c r="BD81" s="3">
        <v>5154.1153846153902</v>
      </c>
      <c r="BE81" s="7">
        <v>5120.2272727272702</v>
      </c>
      <c r="BF81" s="113"/>
      <c r="BG81" s="3">
        <v>6005.4117647058802</v>
      </c>
      <c r="BH81" s="3">
        <v>5929.48</v>
      </c>
      <c r="BI81" s="7">
        <v>6049.0952380952394</v>
      </c>
      <c r="BJ81" s="113"/>
      <c r="BK81" s="3">
        <v>6816.3333333333303</v>
      </c>
      <c r="BL81" s="3">
        <v>6768.1333333333305</v>
      </c>
      <c r="BM81" s="7">
        <v>6976.3076923076896</v>
      </c>
      <c r="BO81" s="2">
        <f t="shared" ref="BO81:BO144" si="157">CHOOSE($AK$6,FH81,GH81)</f>
        <v>4314</v>
      </c>
      <c r="BP81" s="2">
        <f t="shared" ref="BP81:BP144" si="158">CHOOSE($AK$6,FI81,GI81)</f>
        <v>4720</v>
      </c>
      <c r="BQ81" s="2"/>
      <c r="BR81" s="2">
        <f t="shared" ref="BR81:BR144" si="159">CHOOSE($AK$6,FK81,GK81)</f>
        <v>5335.7</v>
      </c>
      <c r="BS81" s="2">
        <f t="shared" ref="BS81:BS144" si="160">CHOOSE($AK$6,FL81,GL81)</f>
        <v>5154.1153846153902</v>
      </c>
      <c r="BT81" s="2">
        <f t="shared" ref="BT81:BT144" si="161">CHOOSE($AK$6,FM81,GM81)</f>
        <v>5120.2272727272702</v>
      </c>
      <c r="BU81" s="2"/>
      <c r="BV81" s="2">
        <f t="shared" ref="BV81:BV144" si="162">CHOOSE($AK$6,FO81,GO81)</f>
        <v>6005.4117647058802</v>
      </c>
      <c r="BW81" s="2">
        <f t="shared" ref="BW81:BW144" si="163">CHOOSE($AK$6,FP81,GP81)</f>
        <v>5929.48</v>
      </c>
      <c r="BX81" s="2">
        <f t="shared" ref="BX81:BX144" si="164">CHOOSE($AK$6,FQ81,GQ81)</f>
        <v>6049.0952380952394</v>
      </c>
      <c r="BZ81" s="16">
        <f t="shared" si="149"/>
        <v>406</v>
      </c>
      <c r="CA81" s="16">
        <f t="shared" si="150"/>
        <v>400.22727272727025</v>
      </c>
      <c r="CB81" s="16">
        <f t="shared" si="151"/>
        <v>928.86796536796919</v>
      </c>
      <c r="CD81" s="5">
        <f t="shared" si="120"/>
        <v>9.4112192860454247E-2</v>
      </c>
      <c r="CE81" s="5">
        <f t="shared" si="121"/>
        <v>8.4793913713404612E-2</v>
      </c>
      <c r="CF81" s="5">
        <f t="shared" si="122"/>
        <v>0.18141147177500416</v>
      </c>
      <c r="CH81" s="11">
        <f t="shared" si="152"/>
        <v>-3.403201367854447E-2</v>
      </c>
      <c r="CI81" s="11">
        <f t="shared" si="153"/>
        <v>-4.0383216311398629E-2</v>
      </c>
      <c r="CK81" s="11">
        <f t="shared" si="154"/>
        <v>-1.264388982486353E-2</v>
      </c>
      <c r="CL81" s="11">
        <f t="shared" si="155"/>
        <v>7.2740180192287784E-3</v>
      </c>
      <c r="CN81" s="16">
        <f t="shared" si="123"/>
        <v>-181.58461538460961</v>
      </c>
      <c r="CO81" s="16">
        <f t="shared" si="124"/>
        <v>-215.47272727272957</v>
      </c>
      <c r="CP81" s="11"/>
      <c r="CQ81" s="16">
        <f t="shared" si="125"/>
        <v>-75.931764705880596</v>
      </c>
      <c r="CR81" s="16">
        <f t="shared" si="126"/>
        <v>43.683473389359278</v>
      </c>
      <c r="CT81" s="106">
        <v>5426.4264705882397</v>
      </c>
      <c r="CU81" s="104">
        <v>5154.1153846153902</v>
      </c>
      <c r="CV81" s="104">
        <v>5207.9410256410292</v>
      </c>
      <c r="CW81" s="104">
        <v>5080.3666666666604</v>
      </c>
      <c r="CX81" s="104">
        <v>4821.7857142857101</v>
      </c>
      <c r="CY81" s="104">
        <v>4720.3684210526308</v>
      </c>
      <c r="CZ81" s="104">
        <v>4602.0629370629404</v>
      </c>
      <c r="DA81" s="104">
        <v>4443.4727272727296</v>
      </c>
      <c r="DB81" s="104">
        <v>4197.8454545454506</v>
      </c>
      <c r="DC81" s="104">
        <v>3988</v>
      </c>
      <c r="DD81" s="104">
        <v>3908.3766233766232</v>
      </c>
      <c r="DE81" s="104">
        <v>3617.3416666666672</v>
      </c>
      <c r="DF81" s="104">
        <v>3474.7692307692309</v>
      </c>
      <c r="DG81" s="104">
        <v>3281.2941176470599</v>
      </c>
      <c r="DH81" s="104">
        <v>3194.083333333333</v>
      </c>
      <c r="DI81" s="104">
        <v>3125.1923076923081</v>
      </c>
      <c r="DJ81" s="104">
        <v>3031.2884615384619</v>
      </c>
      <c r="DK81" s="104">
        <v>2978.7058823529401</v>
      </c>
      <c r="DL81" s="104">
        <v>2833.2142857142858</v>
      </c>
      <c r="DM81" s="104">
        <v>2725.9285714285711</v>
      </c>
      <c r="DN81" s="104">
        <v>2383.15</v>
      </c>
      <c r="DO81" s="104">
        <v>2146.3333333333298</v>
      </c>
      <c r="DP81" s="104">
        <v>1864.17094017094</v>
      </c>
      <c r="DR81" s="4">
        <f t="shared" si="127"/>
        <v>155.55297999999999</v>
      </c>
      <c r="DS81" s="39">
        <v>138.77071655780003</v>
      </c>
      <c r="DT81" s="39">
        <v>123.70928399999998</v>
      </c>
      <c r="DU81" s="39">
        <v>145.695525</v>
      </c>
      <c r="DV81" s="39">
        <v>139.69018700000001</v>
      </c>
      <c r="DW81" s="39">
        <v>106.49467029357001</v>
      </c>
      <c r="DX81" s="39">
        <v>131.155024</v>
      </c>
      <c r="DY81" s="39">
        <v>131.94626400000001</v>
      </c>
      <c r="DZ81" s="39">
        <v>125.38616262465001</v>
      </c>
      <c r="EA81" s="39">
        <v>125.03825651244001</v>
      </c>
      <c r="EB81" s="39">
        <v>96.159425999999996</v>
      </c>
      <c r="EC81" s="39">
        <v>85.09872</v>
      </c>
      <c r="ED81" s="39">
        <v>80.158460000000005</v>
      </c>
      <c r="EE81" s="39">
        <v>68.193320000000014</v>
      </c>
      <c r="EF81" s="39">
        <v>62.419014999999995</v>
      </c>
      <c r="EG81" s="39">
        <v>53.117288000000009</v>
      </c>
      <c r="EH81" s="39">
        <v>50.270009999999992</v>
      </c>
      <c r="EI81" s="39">
        <v>60.63872893456</v>
      </c>
      <c r="EJ81" s="39">
        <v>68.886052000000007</v>
      </c>
      <c r="EK81" s="39">
        <v>59.514966000000008</v>
      </c>
      <c r="EL81" s="39">
        <v>59.049729999999997</v>
      </c>
      <c r="EM81" s="39">
        <v>55.085697036319999</v>
      </c>
      <c r="EN81" s="39">
        <v>47.887804000000003</v>
      </c>
      <c r="EP81" s="111">
        <v>46022</v>
      </c>
      <c r="EQ81" s="114">
        <f t="shared" si="156"/>
        <v>0</v>
      </c>
      <c r="ER81" s="114"/>
      <c r="ES81" s="4">
        <f t="shared" si="128"/>
        <v>3794</v>
      </c>
      <c r="ET81" s="4">
        <f t="shared" si="129"/>
        <v>4087</v>
      </c>
      <c r="EU81" s="4"/>
      <c r="EV81" s="4">
        <f t="shared" si="92"/>
        <v>4904.7619047619</v>
      </c>
      <c r="EW81" s="4">
        <f t="shared" si="93"/>
        <v>4787.375</v>
      </c>
      <c r="EX81" s="4">
        <f t="shared" si="94"/>
        <v>4558.6363636363603</v>
      </c>
      <c r="EY81" s="4"/>
      <c r="EZ81" s="4">
        <f t="shared" si="95"/>
        <v>5598</v>
      </c>
      <c r="FA81" s="4">
        <f t="shared" si="96"/>
        <v>5602.3636363636397</v>
      </c>
      <c r="FB81" s="4">
        <f t="shared" si="97"/>
        <v>5637.9047619047606</v>
      </c>
      <c r="FC81" s="4"/>
      <c r="FD81" s="4">
        <f t="shared" si="130"/>
        <v>6312.75</v>
      </c>
      <c r="FE81" s="4">
        <f t="shared" si="131"/>
        <v>6394.6666666666697</v>
      </c>
      <c r="FF81" s="4">
        <f t="shared" si="132"/>
        <v>6476.1428571428605</v>
      </c>
      <c r="FH81" s="16">
        <f t="shared" si="133"/>
        <v>3794</v>
      </c>
      <c r="FI81" s="16">
        <f t="shared" si="99"/>
        <v>4087</v>
      </c>
      <c r="FJ81" s="16"/>
      <c r="FK81" s="16">
        <f t="shared" si="134"/>
        <v>4904.7619047619</v>
      </c>
      <c r="FL81" s="16">
        <f t="shared" si="135"/>
        <v>4787.375</v>
      </c>
      <c r="FM81" s="16">
        <f t="shared" si="136"/>
        <v>4558.6363636363603</v>
      </c>
      <c r="FN81" s="16"/>
      <c r="FO81" s="16">
        <f t="shared" si="137"/>
        <v>5598</v>
      </c>
      <c r="FP81" s="16">
        <f t="shared" si="138"/>
        <v>5602.3636363636397</v>
      </c>
      <c r="FQ81" s="16">
        <f t="shared" si="139"/>
        <v>5637.9047619047606</v>
      </c>
      <c r="FS81" s="4">
        <f t="shared" si="100"/>
        <v>4314</v>
      </c>
      <c r="FT81" s="4">
        <f t="shared" si="101"/>
        <v>4720</v>
      </c>
      <c r="FU81" s="4"/>
      <c r="FV81" s="4">
        <f t="shared" si="102"/>
        <v>5335.7</v>
      </c>
      <c r="FW81" s="4">
        <f t="shared" si="103"/>
        <v>5154.1153846153902</v>
      </c>
      <c r="FX81" s="4">
        <f t="shared" si="104"/>
        <v>5120.2272727272702</v>
      </c>
      <c r="FY81" s="4"/>
      <c r="FZ81" s="4">
        <f t="shared" si="105"/>
        <v>6005.4117647058802</v>
      </c>
      <c r="GA81" s="4">
        <f t="shared" si="106"/>
        <v>5929.48</v>
      </c>
      <c r="GB81" s="4">
        <f t="shared" si="107"/>
        <v>6049.0952380952394</v>
      </c>
      <c r="GC81" s="4"/>
      <c r="GD81" s="4">
        <f t="shared" si="108"/>
        <v>6816.3333333333303</v>
      </c>
      <c r="GE81" s="4">
        <f t="shared" si="109"/>
        <v>6768.1333333333305</v>
      </c>
      <c r="GF81" s="4">
        <f t="shared" si="110"/>
        <v>6976.3076923076896</v>
      </c>
      <c r="GH81" s="16">
        <f t="shared" si="140"/>
        <v>4314</v>
      </c>
      <c r="GI81" s="16">
        <f t="shared" si="111"/>
        <v>4720</v>
      </c>
      <c r="GJ81" s="16"/>
      <c r="GK81" s="16">
        <f t="shared" si="141"/>
        <v>5335.7</v>
      </c>
      <c r="GL81" s="16">
        <f t="shared" si="142"/>
        <v>5154.1153846153902</v>
      </c>
      <c r="GM81" s="16">
        <f t="shared" si="143"/>
        <v>5120.2272727272702</v>
      </c>
      <c r="GN81" s="16"/>
      <c r="GO81" s="16">
        <f t="shared" si="112"/>
        <v>6005.4117647058802</v>
      </c>
      <c r="GP81" s="16">
        <f t="shared" si="113"/>
        <v>5929.48</v>
      </c>
      <c r="GQ81" s="16">
        <f t="shared" si="144"/>
        <v>6049.0952380952394</v>
      </c>
    </row>
    <row r="82" spans="2:199" ht="14.45" customHeight="1" x14ac:dyDescent="0.25">
      <c r="B82" s="28" t="s">
        <v>121</v>
      </c>
      <c r="C82" s="28" t="s">
        <v>609</v>
      </c>
      <c r="D82" s="23" t="str">
        <f>IFERROR(IF(MATCH($B82,Compounders!$A:$A,0),"yes"),"")</f>
        <v/>
      </c>
      <c r="F82" s="66"/>
      <c r="G82" s="66"/>
      <c r="H82" s="66"/>
      <c r="I82" s="66"/>
      <c r="J82" s="121" t="str">
        <f t="shared" si="114"/>
        <v>yes</v>
      </c>
      <c r="K82" s="70">
        <f t="shared" si="145"/>
        <v>6</v>
      </c>
      <c r="L82" s="70">
        <f t="shared" si="146"/>
        <v>20</v>
      </c>
      <c r="M82" s="70">
        <f t="shared" si="147"/>
        <v>2</v>
      </c>
      <c r="N82" s="70">
        <f t="shared" si="148"/>
        <v>1</v>
      </c>
      <c r="O82" s="66"/>
      <c r="P82" s="83"/>
      <c r="Q82" s="70">
        <f t="shared" si="115"/>
        <v>5</v>
      </c>
      <c r="R82" s="70">
        <f t="shared" si="115"/>
        <v>4</v>
      </c>
      <c r="S82" s="70">
        <f t="shared" si="115"/>
        <v>3</v>
      </c>
      <c r="T82" s="70">
        <f t="shared" si="115"/>
        <v>2</v>
      </c>
      <c r="U82" s="70">
        <f t="shared" si="115"/>
        <v>2</v>
      </c>
      <c r="V82" s="70">
        <f t="shared" si="115"/>
        <v>1</v>
      </c>
      <c r="W82" s="70">
        <f t="shared" si="115"/>
        <v>3</v>
      </c>
      <c r="X82" s="70">
        <f t="shared" si="115"/>
        <v>0</v>
      </c>
      <c r="Y82" s="70">
        <f t="shared" si="115"/>
        <v>0</v>
      </c>
      <c r="AA82" s="39">
        <v>174.98280844158</v>
      </c>
      <c r="AB82" s="39">
        <v>157.59927800394001</v>
      </c>
      <c r="AC82" s="40">
        <v>171.23446297296002</v>
      </c>
      <c r="AE82" s="4">
        <f t="shared" si="116"/>
        <v>-3.7483454686199877</v>
      </c>
      <c r="AF82" s="4">
        <f t="shared" si="117"/>
        <v>13.635184969020003</v>
      </c>
      <c r="AH82" s="11">
        <f t="shared" si="118"/>
        <v>-2.1421221330273799E-2</v>
      </c>
      <c r="AI82" s="11">
        <f t="shared" si="119"/>
        <v>8.6518067479212091E-2</v>
      </c>
      <c r="AK82" s="3">
        <v>6369</v>
      </c>
      <c r="AL82" s="7">
        <v>5553</v>
      </c>
      <c r="AM82" s="7"/>
      <c r="AN82" s="3">
        <v>8037.3846153846098</v>
      </c>
      <c r="AO82" s="3">
        <v>8087.5833333333303</v>
      </c>
      <c r="AP82" s="7">
        <v>8291.2307692307695</v>
      </c>
      <c r="AQ82" s="113"/>
      <c r="AR82" s="3">
        <v>9220.9090909090901</v>
      </c>
      <c r="AS82" s="3">
        <v>9158.2307692307695</v>
      </c>
      <c r="AT82" s="7">
        <v>9032</v>
      </c>
      <c r="AU82" s="7"/>
      <c r="AV82" s="3">
        <v>9821.6666666666697</v>
      </c>
      <c r="AW82" s="3">
        <v>10159.5714285714</v>
      </c>
      <c r="AX82" s="7">
        <v>10096.714285714301</v>
      </c>
      <c r="AY82" s="113"/>
      <c r="AZ82" s="3">
        <v>6612</v>
      </c>
      <c r="BA82" s="7">
        <v>7736</v>
      </c>
      <c r="BB82" s="7"/>
      <c r="BC82" s="3">
        <v>8822.9333333333307</v>
      </c>
      <c r="BD82" s="3">
        <v>8928.7999999999993</v>
      </c>
      <c r="BE82" s="7">
        <v>8775.875</v>
      </c>
      <c r="BF82" s="113"/>
      <c r="BG82" s="3">
        <v>10025.846153846202</v>
      </c>
      <c r="BH82" s="3">
        <v>10112.0625</v>
      </c>
      <c r="BI82" s="7">
        <v>9918</v>
      </c>
      <c r="BJ82" s="113"/>
      <c r="BK82" s="3">
        <v>10666.666666666701</v>
      </c>
      <c r="BL82" s="3">
        <v>11340.444444444402</v>
      </c>
      <c r="BM82" s="7">
        <v>11191.444444444402</v>
      </c>
      <c r="BO82" s="2">
        <f t="shared" si="157"/>
        <v>6612</v>
      </c>
      <c r="BP82" s="2">
        <f t="shared" si="158"/>
        <v>7736</v>
      </c>
      <c r="BQ82" s="2"/>
      <c r="BR82" s="2">
        <f t="shared" si="159"/>
        <v>8822.9333333333307</v>
      </c>
      <c r="BS82" s="2">
        <f t="shared" si="160"/>
        <v>8928.7999999999993</v>
      </c>
      <c r="BT82" s="2">
        <f t="shared" si="161"/>
        <v>8775.875</v>
      </c>
      <c r="BU82" s="2"/>
      <c r="BV82" s="2">
        <f t="shared" si="162"/>
        <v>10025.846153846202</v>
      </c>
      <c r="BW82" s="2">
        <f t="shared" si="163"/>
        <v>10112.0625</v>
      </c>
      <c r="BX82" s="2">
        <f t="shared" si="164"/>
        <v>9918</v>
      </c>
      <c r="BZ82" s="16">
        <f t="shared" si="149"/>
        <v>1124</v>
      </c>
      <c r="CA82" s="16">
        <f t="shared" si="150"/>
        <v>1039.875</v>
      </c>
      <c r="CB82" s="16">
        <f t="shared" si="151"/>
        <v>1142.125</v>
      </c>
      <c r="CD82" s="5">
        <f t="shared" si="120"/>
        <v>0.1699939503932244</v>
      </c>
      <c r="CE82" s="5">
        <f t="shared" si="121"/>
        <v>0.13442024301964839</v>
      </c>
      <c r="CF82" s="5">
        <f t="shared" si="122"/>
        <v>0.13014371786289125</v>
      </c>
      <c r="CH82" s="11">
        <f t="shared" si="152"/>
        <v>1.1999032823550859E-2</v>
      </c>
      <c r="CI82" s="11">
        <f t="shared" si="153"/>
        <v>-5.3336380946621409E-3</v>
      </c>
      <c r="CK82" s="11">
        <f t="shared" si="154"/>
        <v>8.5994084519962488E-3</v>
      </c>
      <c r="CL82" s="11">
        <f t="shared" si="155"/>
        <v>-1.0756813159837786E-2</v>
      </c>
      <c r="CN82" s="16">
        <f t="shared" si="123"/>
        <v>105.86666666666861</v>
      </c>
      <c r="CO82" s="16">
        <f t="shared" si="124"/>
        <v>-47.058333333330665</v>
      </c>
      <c r="CP82" s="11"/>
      <c r="CQ82" s="16">
        <f t="shared" si="125"/>
        <v>86.21634615379844</v>
      </c>
      <c r="CR82" s="16">
        <f t="shared" si="126"/>
        <v>-107.84615384620156</v>
      </c>
      <c r="CT82" s="106">
        <v>8949.8787878787807</v>
      </c>
      <c r="CU82" s="104">
        <v>8928.7999999999993</v>
      </c>
      <c r="CV82" s="104">
        <v>8591.7628205128203</v>
      </c>
      <c r="CW82" s="104">
        <v>8037.7373737373709</v>
      </c>
      <c r="CX82" s="104">
        <v>7408.5349650349599</v>
      </c>
      <c r="CY82" s="104">
        <v>7584.8</v>
      </c>
      <c r="CZ82" s="104">
        <v>7335.5</v>
      </c>
      <c r="DA82" s="104">
        <v>6679.8806193806213</v>
      </c>
      <c r="DB82" s="104">
        <v>6330.0227272727407</v>
      </c>
      <c r="DC82" s="104">
        <v>6086.1333333333305</v>
      </c>
      <c r="DD82" s="104">
        <v>5383.1439393939309</v>
      </c>
      <c r="DE82" s="104">
        <v>5558.45</v>
      </c>
      <c r="DF82" s="104">
        <v>5385.8585858585902</v>
      </c>
      <c r="DG82" s="104">
        <v>5159.3529411764694</v>
      </c>
      <c r="DH82" s="104">
        <v>4912.5384615384601</v>
      </c>
      <c r="DI82" s="104">
        <v>5345.3929292929297</v>
      </c>
      <c r="DJ82" s="104">
        <v>5941.125</v>
      </c>
      <c r="DK82" s="104">
        <v>6391.2666666666701</v>
      </c>
      <c r="DL82" s="104">
        <v>6150.2777777777801</v>
      </c>
      <c r="DM82" s="104">
        <v>6104.1666666666697</v>
      </c>
      <c r="DN82" s="104">
        <v>5979.8545454545501</v>
      </c>
      <c r="DO82" s="104">
        <v>5645.7142857142899</v>
      </c>
      <c r="DP82" s="104">
        <v>5262.6909090909103</v>
      </c>
      <c r="DR82" s="4">
        <f t="shared" si="127"/>
        <v>171.23446297296002</v>
      </c>
      <c r="DS82" s="39">
        <v>157.59927800394001</v>
      </c>
      <c r="DT82" s="39">
        <v>174.98280844158</v>
      </c>
      <c r="DU82" s="39">
        <v>190.25344613404999</v>
      </c>
      <c r="DV82" s="39">
        <v>162.55629541425003</v>
      </c>
      <c r="DW82" s="39">
        <v>146.94427873064001</v>
      </c>
      <c r="DX82" s="39">
        <v>158.76793993229998</v>
      </c>
      <c r="DY82" s="39">
        <v>140.64947114578001</v>
      </c>
      <c r="DZ82" s="39">
        <v>116.99573704092003</v>
      </c>
      <c r="EA82" s="39">
        <v>124.1733547467</v>
      </c>
      <c r="EB82" s="39">
        <v>120.76537395779999</v>
      </c>
      <c r="EC82" s="39">
        <v>96.522659208169998</v>
      </c>
      <c r="ED82" s="39">
        <v>103.50696137669999</v>
      </c>
      <c r="EE82" s="39">
        <v>100.52616190175999</v>
      </c>
      <c r="EF82" s="39">
        <v>106.43309172951</v>
      </c>
      <c r="EG82" s="39">
        <v>82.965021696920005</v>
      </c>
      <c r="EH82" s="39">
        <v>92.271542425199996</v>
      </c>
      <c r="EI82" s="39">
        <v>116.18624157217002</v>
      </c>
      <c r="EJ82" s="39">
        <v>139.08929057411999</v>
      </c>
      <c r="EK82" s="39">
        <v>127.64052459604001</v>
      </c>
      <c r="EL82" s="39">
        <v>133.45602508297003</v>
      </c>
      <c r="EM82" s="39">
        <v>115.07982056184001</v>
      </c>
      <c r="EN82" s="39">
        <v>110.04257552878001</v>
      </c>
      <c r="EP82" s="111">
        <v>46022</v>
      </c>
      <c r="EQ82" s="114">
        <f t="shared" si="156"/>
        <v>0</v>
      </c>
      <c r="ER82" s="114"/>
      <c r="ES82" s="4">
        <f t="shared" si="128"/>
        <v>6369</v>
      </c>
      <c r="ET82" s="4">
        <f t="shared" si="129"/>
        <v>5553</v>
      </c>
      <c r="EU82" s="4"/>
      <c r="EV82" s="4">
        <f t="shared" si="92"/>
        <v>8037.3846153846098</v>
      </c>
      <c r="EW82" s="4">
        <f t="shared" si="93"/>
        <v>8087.5833333333303</v>
      </c>
      <c r="EX82" s="4">
        <f t="shared" si="94"/>
        <v>8291.2307692307695</v>
      </c>
      <c r="EY82" s="4"/>
      <c r="EZ82" s="4">
        <f t="shared" si="95"/>
        <v>9220.9090909090901</v>
      </c>
      <c r="FA82" s="4">
        <f t="shared" si="96"/>
        <v>9158.2307692307695</v>
      </c>
      <c r="FB82" s="4">
        <f t="shared" si="97"/>
        <v>9032</v>
      </c>
      <c r="FC82" s="4"/>
      <c r="FD82" s="4">
        <f t="shared" si="130"/>
        <v>9821.6666666666697</v>
      </c>
      <c r="FE82" s="4">
        <f t="shared" si="131"/>
        <v>10159.5714285714</v>
      </c>
      <c r="FF82" s="4">
        <f t="shared" si="132"/>
        <v>10096.714285714301</v>
      </c>
      <c r="FH82" s="16">
        <f t="shared" si="133"/>
        <v>6369</v>
      </c>
      <c r="FI82" s="16">
        <f t="shared" si="99"/>
        <v>5553</v>
      </c>
      <c r="FJ82" s="16"/>
      <c r="FK82" s="16">
        <f t="shared" si="134"/>
        <v>8037.3846153846098</v>
      </c>
      <c r="FL82" s="16">
        <f t="shared" si="135"/>
        <v>8087.5833333333303</v>
      </c>
      <c r="FM82" s="16">
        <f t="shared" si="136"/>
        <v>8291.2307692307695</v>
      </c>
      <c r="FN82" s="16"/>
      <c r="FO82" s="16">
        <f t="shared" si="137"/>
        <v>9220.9090909090901</v>
      </c>
      <c r="FP82" s="16">
        <f t="shared" si="138"/>
        <v>9158.2307692307695</v>
      </c>
      <c r="FQ82" s="16">
        <f t="shared" si="139"/>
        <v>9032</v>
      </c>
      <c r="FS82" s="4">
        <f t="shared" si="100"/>
        <v>6612</v>
      </c>
      <c r="FT82" s="4">
        <f t="shared" si="101"/>
        <v>7736</v>
      </c>
      <c r="FU82" s="4"/>
      <c r="FV82" s="4">
        <f t="shared" si="102"/>
        <v>8822.9333333333307</v>
      </c>
      <c r="FW82" s="4">
        <f t="shared" si="103"/>
        <v>8928.7999999999993</v>
      </c>
      <c r="FX82" s="4">
        <f t="shared" si="104"/>
        <v>8775.875</v>
      </c>
      <c r="FY82" s="4"/>
      <c r="FZ82" s="4">
        <f t="shared" si="105"/>
        <v>10025.846153846202</v>
      </c>
      <c r="GA82" s="4">
        <f t="shared" si="106"/>
        <v>10112.0625</v>
      </c>
      <c r="GB82" s="4">
        <f t="shared" si="107"/>
        <v>9918</v>
      </c>
      <c r="GC82" s="4"/>
      <c r="GD82" s="4">
        <f t="shared" si="108"/>
        <v>10666.666666666701</v>
      </c>
      <c r="GE82" s="4">
        <f t="shared" si="109"/>
        <v>11340.444444444402</v>
      </c>
      <c r="GF82" s="4">
        <f t="shared" si="110"/>
        <v>11191.444444444402</v>
      </c>
      <c r="GH82" s="16">
        <f t="shared" si="140"/>
        <v>6612</v>
      </c>
      <c r="GI82" s="16">
        <f t="shared" si="111"/>
        <v>7736</v>
      </c>
      <c r="GJ82" s="16"/>
      <c r="GK82" s="16">
        <f t="shared" si="141"/>
        <v>8822.9333333333307</v>
      </c>
      <c r="GL82" s="16">
        <f t="shared" si="142"/>
        <v>8928.7999999999993</v>
      </c>
      <c r="GM82" s="16">
        <f t="shared" si="143"/>
        <v>8775.875</v>
      </c>
      <c r="GN82" s="16"/>
      <c r="GO82" s="16">
        <f t="shared" si="112"/>
        <v>10025.846153846202</v>
      </c>
      <c r="GP82" s="16">
        <f t="shared" si="113"/>
        <v>10112.0625</v>
      </c>
      <c r="GQ82" s="16">
        <f t="shared" si="144"/>
        <v>9918</v>
      </c>
    </row>
    <row r="83" spans="2:199" ht="14.45" customHeight="1" x14ac:dyDescent="0.25">
      <c r="B83" s="28" t="s">
        <v>19</v>
      </c>
      <c r="C83" s="28" t="s">
        <v>964</v>
      </c>
      <c r="D83" s="23" t="str">
        <f>IFERROR(IF(MATCH($B83,Compounders!$A:$A,0),"yes"),"")</f>
        <v/>
      </c>
      <c r="F83" s="66"/>
      <c r="G83" s="66"/>
      <c r="H83" s="66"/>
      <c r="I83" s="66"/>
      <c r="J83" s="121" t="str">
        <f t="shared" si="114"/>
        <v>yes</v>
      </c>
      <c r="K83" s="70">
        <f t="shared" si="145"/>
        <v>6</v>
      </c>
      <c r="L83" s="70">
        <f t="shared" si="146"/>
        <v>20</v>
      </c>
      <c r="M83" s="70">
        <f t="shared" si="147"/>
        <v>2</v>
      </c>
      <c r="N83" s="70">
        <f t="shared" si="148"/>
        <v>1</v>
      </c>
      <c r="O83" s="66"/>
      <c r="P83" s="83"/>
      <c r="Q83" s="70">
        <f t="shared" si="115"/>
        <v>5</v>
      </c>
      <c r="R83" s="70">
        <f t="shared" si="115"/>
        <v>4</v>
      </c>
      <c r="S83" s="70">
        <f t="shared" si="115"/>
        <v>3</v>
      </c>
      <c r="T83" s="70">
        <f t="shared" si="115"/>
        <v>2</v>
      </c>
      <c r="U83" s="70">
        <f t="shared" si="115"/>
        <v>2</v>
      </c>
      <c r="V83" s="70">
        <f t="shared" si="115"/>
        <v>1</v>
      </c>
      <c r="W83" s="70">
        <f t="shared" si="115"/>
        <v>3</v>
      </c>
      <c r="X83" s="70">
        <f t="shared" si="115"/>
        <v>0</v>
      </c>
      <c r="Y83" s="70">
        <f t="shared" si="115"/>
        <v>0</v>
      </c>
      <c r="AA83" s="39">
        <v>227.72083810000001</v>
      </c>
      <c r="AB83" s="39">
        <v>134.23664400000001</v>
      </c>
      <c r="AC83" s="40">
        <v>205.96145460000002</v>
      </c>
      <c r="AE83" s="4">
        <f t="shared" si="116"/>
        <v>-21.759383499999984</v>
      </c>
      <c r="AF83" s="4">
        <f t="shared" si="117"/>
        <v>71.724810600000012</v>
      </c>
      <c r="AH83" s="11">
        <f t="shared" si="118"/>
        <v>-9.5552886953826799E-2</v>
      </c>
      <c r="AI83" s="11">
        <f t="shared" si="119"/>
        <v>0.53431617822626731</v>
      </c>
      <c r="AK83" s="3">
        <v>1579.7760000000001</v>
      </c>
      <c r="AL83" s="7">
        <v>3333.7510000000002</v>
      </c>
      <c r="AM83" s="7"/>
      <c r="AN83" s="3">
        <v>5025.5652173913004</v>
      </c>
      <c r="AO83" s="3">
        <v>5278.0416666666697</v>
      </c>
      <c r="AP83" s="7">
        <v>5355.1304347826099</v>
      </c>
      <c r="AQ83" s="113"/>
      <c r="AR83" s="3">
        <v>6301.4117647058802</v>
      </c>
      <c r="AS83" s="3">
        <v>6929.1363636363603</v>
      </c>
      <c r="AT83" s="7">
        <v>7101.9166666666697</v>
      </c>
      <c r="AU83" s="7"/>
      <c r="AV83" s="3">
        <v>8028.8888888888905</v>
      </c>
      <c r="AW83" s="3">
        <v>8568.8571428571395</v>
      </c>
      <c r="AX83" s="7">
        <v>8798.2666666666701</v>
      </c>
      <c r="AY83" s="113"/>
      <c r="AZ83" s="3">
        <v>1579.7760000000001</v>
      </c>
      <c r="BA83" s="7">
        <v>3333.7510000000002</v>
      </c>
      <c r="BB83" s="7"/>
      <c r="BC83" s="3">
        <v>4967.4814814814799</v>
      </c>
      <c r="BD83" s="3">
        <v>5204.1851851851898</v>
      </c>
      <c r="BE83" s="7">
        <v>5327.8888888888905</v>
      </c>
      <c r="BF83" s="113"/>
      <c r="BG83" s="3">
        <v>6328.75</v>
      </c>
      <c r="BH83" s="3">
        <v>6791.12</v>
      </c>
      <c r="BI83" s="7">
        <v>6962.74074074074</v>
      </c>
      <c r="BJ83" s="113"/>
      <c r="BK83" s="3">
        <v>7766.7</v>
      </c>
      <c r="BL83" s="3">
        <v>8470.466666666669</v>
      </c>
      <c r="BM83" s="7">
        <v>8711.5294117647099</v>
      </c>
      <c r="BO83" s="2">
        <f t="shared" si="157"/>
        <v>1579.7760000000001</v>
      </c>
      <c r="BP83" s="2">
        <f t="shared" si="158"/>
        <v>3333.7510000000002</v>
      </c>
      <c r="BQ83" s="2"/>
      <c r="BR83" s="2">
        <f t="shared" si="159"/>
        <v>4967.4814814814799</v>
      </c>
      <c r="BS83" s="2">
        <f t="shared" si="160"/>
        <v>5204.1851851851898</v>
      </c>
      <c r="BT83" s="2">
        <f t="shared" si="161"/>
        <v>5327.8888888888905</v>
      </c>
      <c r="BU83" s="2"/>
      <c r="BV83" s="2">
        <f t="shared" si="162"/>
        <v>6328.75</v>
      </c>
      <c r="BW83" s="2">
        <f t="shared" si="163"/>
        <v>6791.12</v>
      </c>
      <c r="BX83" s="2">
        <f t="shared" si="164"/>
        <v>6962.74074074074</v>
      </c>
      <c r="BZ83" s="16">
        <f t="shared" si="149"/>
        <v>1753.9750000000001</v>
      </c>
      <c r="CA83" s="16">
        <f t="shared" si="150"/>
        <v>1994.1378888888903</v>
      </c>
      <c r="CB83" s="16">
        <f t="shared" si="151"/>
        <v>1634.8518518518495</v>
      </c>
      <c r="CD83" s="5">
        <f t="shared" si="120"/>
        <v>1.110268164600551</v>
      </c>
      <c r="CE83" s="5">
        <f t="shared" si="121"/>
        <v>0.59816641641469026</v>
      </c>
      <c r="CF83" s="5">
        <f t="shared" si="122"/>
        <v>0.30684796285096527</v>
      </c>
      <c r="CH83" s="11">
        <f t="shared" si="152"/>
        <v>4.7650646426389054E-2</v>
      </c>
      <c r="CI83" s="11">
        <f t="shared" si="153"/>
        <v>7.2553346952775044E-2</v>
      </c>
      <c r="CK83" s="11">
        <f t="shared" si="154"/>
        <v>7.305866087300017E-2</v>
      </c>
      <c r="CL83" s="11">
        <f t="shared" si="155"/>
        <v>0.10017629717412446</v>
      </c>
      <c r="CN83" s="16">
        <f t="shared" si="123"/>
        <v>236.70370370370983</v>
      </c>
      <c r="CO83" s="16">
        <f t="shared" si="124"/>
        <v>360.40740740741057</v>
      </c>
      <c r="CP83" s="11"/>
      <c r="CQ83" s="16">
        <f t="shared" si="125"/>
        <v>462.36999999999989</v>
      </c>
      <c r="CR83" s="16">
        <f t="shared" si="126"/>
        <v>633.99074074073997</v>
      </c>
      <c r="CT83" s="106">
        <v>5818.2121212121201</v>
      </c>
      <c r="CU83" s="104">
        <v>5204.1851851851898</v>
      </c>
      <c r="CV83" s="104">
        <v>4583.8916408668701</v>
      </c>
      <c r="CW83" s="104">
        <v>4040.7523809523809</v>
      </c>
      <c r="CX83" s="104">
        <v>3225.6250742721331</v>
      </c>
      <c r="CY83" s="104">
        <v>2312.875</v>
      </c>
      <c r="CZ83" s="104">
        <v>1923.7443609022562</v>
      </c>
      <c r="DA83" s="104">
        <v>1371.833333333333</v>
      </c>
      <c r="DB83" s="104">
        <v>1082.78021978022</v>
      </c>
      <c r="DC83" s="104">
        <v>827.142857142857</v>
      </c>
      <c r="DD83" s="104">
        <v>499.87777777777796</v>
      </c>
      <c r="DE83" s="104">
        <v>427.93155303030272</v>
      </c>
      <c r="DF83" s="104">
        <v>174.051843137254</v>
      </c>
      <c r="DG83" s="104">
        <v>180.994736842105</v>
      </c>
      <c r="DH83" s="104">
        <v>134.99368972204201</v>
      </c>
      <c r="DI83" s="104">
        <v>406.247214452214</v>
      </c>
      <c r="DJ83" s="104">
        <v>430.19916666666705</v>
      </c>
      <c r="DK83" s="104">
        <v>332.76428571428602</v>
      </c>
      <c r="DL83" s="104">
        <v>404.20833333333303</v>
      </c>
      <c r="DM83" s="104">
        <v>344.83333333333303</v>
      </c>
      <c r="DN83" s="104">
        <v>264.97500000000002</v>
      </c>
      <c r="DO83" s="104" t="s">
        <v>503</v>
      </c>
      <c r="DP83" s="104" t="s">
        <v>503</v>
      </c>
      <c r="DR83" s="4">
        <f t="shared" si="127"/>
        <v>205.96145460000002</v>
      </c>
      <c r="DS83" s="39">
        <v>134.23664400000001</v>
      </c>
      <c r="DT83" s="39">
        <v>227.72083810000001</v>
      </c>
      <c r="DU83" s="39">
        <v>243.04609320556</v>
      </c>
      <c r="DV83" s="39">
        <v>118.46247194880002</v>
      </c>
      <c r="DW83" s="39">
        <v>90.078732468070029</v>
      </c>
      <c r="DX83" s="39">
        <v>114.54210197884998</v>
      </c>
      <c r="DY83" s="39">
        <v>45.966470532850003</v>
      </c>
      <c r="DZ83" s="39">
        <v>27.380517450959999</v>
      </c>
      <c r="EA83" s="39">
        <v>22.795552204300002</v>
      </c>
      <c r="EB83" s="39">
        <v>13.381692644200003</v>
      </c>
      <c r="EC83" s="39">
        <v>13.897913494680001</v>
      </c>
      <c r="ED83" s="39">
        <v>9.3780128934499984</v>
      </c>
      <c r="EE83" s="39">
        <v>5.9283507149999997</v>
      </c>
      <c r="EF83" s="39">
        <v>3.91389202503</v>
      </c>
      <c r="EG83" s="39">
        <v>7.223026353399999</v>
      </c>
      <c r="EH83" s="39">
        <v>13.019901863639999</v>
      </c>
      <c r="EI83" s="39">
        <v>20.696767282450001</v>
      </c>
      <c r="EJ83" s="39">
        <v>35.219413385100005</v>
      </c>
      <c r="EK83" s="39">
        <v>26.94695755895</v>
      </c>
      <c r="EL83" s="39">
        <v>27.412440770229999</v>
      </c>
      <c r="EM83" s="39"/>
      <c r="EN83" s="39"/>
      <c r="EP83" s="111">
        <v>46022</v>
      </c>
      <c r="EQ83" s="114">
        <f t="shared" si="156"/>
        <v>0</v>
      </c>
      <c r="ER83" s="114"/>
      <c r="ES83" s="4">
        <f t="shared" si="128"/>
        <v>1579.7760000000001</v>
      </c>
      <c r="ET83" s="4">
        <f t="shared" si="129"/>
        <v>3333.7510000000002</v>
      </c>
      <c r="EU83" s="4"/>
      <c r="EV83" s="4">
        <f t="shared" si="92"/>
        <v>5025.5652173913004</v>
      </c>
      <c r="EW83" s="4">
        <f t="shared" si="93"/>
        <v>5278.0416666666697</v>
      </c>
      <c r="EX83" s="4">
        <f t="shared" si="94"/>
        <v>5355.1304347826099</v>
      </c>
      <c r="EY83" s="4"/>
      <c r="EZ83" s="4">
        <f t="shared" si="95"/>
        <v>6301.4117647058802</v>
      </c>
      <c r="FA83" s="4">
        <f t="shared" si="96"/>
        <v>6929.1363636363603</v>
      </c>
      <c r="FB83" s="4">
        <f t="shared" si="97"/>
        <v>7101.9166666666697</v>
      </c>
      <c r="FC83" s="4"/>
      <c r="FD83" s="4">
        <f t="shared" si="130"/>
        <v>8028.8888888888905</v>
      </c>
      <c r="FE83" s="4">
        <f t="shared" si="131"/>
        <v>8568.8571428571395</v>
      </c>
      <c r="FF83" s="4">
        <f t="shared" si="132"/>
        <v>8798.2666666666701</v>
      </c>
      <c r="FH83" s="16">
        <f t="shared" si="133"/>
        <v>1579.7760000000001</v>
      </c>
      <c r="FI83" s="16">
        <f t="shared" si="99"/>
        <v>3333.7510000000002</v>
      </c>
      <c r="FJ83" s="16"/>
      <c r="FK83" s="16">
        <f t="shared" si="134"/>
        <v>5025.5652173913004</v>
      </c>
      <c r="FL83" s="16">
        <f t="shared" si="135"/>
        <v>5278.0416666666697</v>
      </c>
      <c r="FM83" s="16">
        <f t="shared" si="136"/>
        <v>5355.1304347826099</v>
      </c>
      <c r="FN83" s="16"/>
      <c r="FO83" s="16">
        <f t="shared" si="137"/>
        <v>6301.4117647058802</v>
      </c>
      <c r="FP83" s="16">
        <f t="shared" si="138"/>
        <v>6929.1363636363603</v>
      </c>
      <c r="FQ83" s="16">
        <f t="shared" si="139"/>
        <v>7101.9166666666697</v>
      </c>
      <c r="FS83" s="4">
        <f t="shared" si="100"/>
        <v>1579.7760000000001</v>
      </c>
      <c r="FT83" s="4">
        <f t="shared" si="101"/>
        <v>3333.7510000000002</v>
      </c>
      <c r="FU83" s="4"/>
      <c r="FV83" s="4">
        <f t="shared" si="102"/>
        <v>4967.4814814814799</v>
      </c>
      <c r="FW83" s="4">
        <f t="shared" si="103"/>
        <v>5204.1851851851898</v>
      </c>
      <c r="FX83" s="4">
        <f t="shared" si="104"/>
        <v>5327.8888888888905</v>
      </c>
      <c r="FY83" s="4"/>
      <c r="FZ83" s="4">
        <f t="shared" si="105"/>
        <v>6328.75</v>
      </c>
      <c r="GA83" s="4">
        <f t="shared" si="106"/>
        <v>6791.12</v>
      </c>
      <c r="GB83" s="4">
        <f t="shared" si="107"/>
        <v>6962.74074074074</v>
      </c>
      <c r="GC83" s="4"/>
      <c r="GD83" s="4">
        <f t="shared" si="108"/>
        <v>7766.7</v>
      </c>
      <c r="GE83" s="4">
        <f t="shared" si="109"/>
        <v>8470.466666666669</v>
      </c>
      <c r="GF83" s="4">
        <f t="shared" si="110"/>
        <v>8711.5294117647099</v>
      </c>
      <c r="GH83" s="16">
        <f t="shared" si="140"/>
        <v>1579.7760000000001</v>
      </c>
      <c r="GI83" s="16">
        <f t="shared" si="111"/>
        <v>3333.7510000000002</v>
      </c>
      <c r="GJ83" s="16"/>
      <c r="GK83" s="16">
        <f t="shared" si="141"/>
        <v>4967.4814814814799</v>
      </c>
      <c r="GL83" s="16">
        <f t="shared" si="142"/>
        <v>5204.1851851851898</v>
      </c>
      <c r="GM83" s="16">
        <f t="shared" si="143"/>
        <v>5327.8888888888905</v>
      </c>
      <c r="GN83" s="16"/>
      <c r="GO83" s="16">
        <f t="shared" si="112"/>
        <v>6328.75</v>
      </c>
      <c r="GP83" s="16">
        <f t="shared" si="113"/>
        <v>6791.12</v>
      </c>
      <c r="GQ83" s="16">
        <f t="shared" si="144"/>
        <v>6962.74074074074</v>
      </c>
    </row>
    <row r="84" spans="2:199" ht="14.45" customHeight="1" x14ac:dyDescent="0.25">
      <c r="B84" s="28" t="s">
        <v>542</v>
      </c>
      <c r="C84" s="28" t="s">
        <v>610</v>
      </c>
      <c r="D84" s="23" t="str">
        <f>IFERROR(IF(MATCH($B84,Compounders!$A:$A,0),"yes"),"")</f>
        <v/>
      </c>
      <c r="F84" s="66"/>
      <c r="G84" s="66"/>
      <c r="H84" s="66"/>
      <c r="I84" s="66"/>
      <c r="J84" s="121" t="str">
        <f t="shared" si="114"/>
        <v>yes</v>
      </c>
      <c r="K84" s="70">
        <f t="shared" si="145"/>
        <v>6</v>
      </c>
      <c r="L84" s="70">
        <f t="shared" si="146"/>
        <v>20</v>
      </c>
      <c r="M84" s="70">
        <f t="shared" si="147"/>
        <v>2</v>
      </c>
      <c r="N84" s="70">
        <f t="shared" si="148"/>
        <v>1</v>
      </c>
      <c r="O84" s="66"/>
      <c r="P84" s="83"/>
      <c r="Q84" s="70">
        <f t="shared" si="115"/>
        <v>5</v>
      </c>
      <c r="R84" s="70">
        <f t="shared" si="115"/>
        <v>4</v>
      </c>
      <c r="S84" s="70">
        <f t="shared" si="115"/>
        <v>3</v>
      </c>
      <c r="T84" s="70">
        <f t="shared" si="115"/>
        <v>2</v>
      </c>
      <c r="U84" s="70">
        <f t="shared" si="115"/>
        <v>2</v>
      </c>
      <c r="V84" s="70">
        <f t="shared" si="115"/>
        <v>1</v>
      </c>
      <c r="W84" s="70">
        <f t="shared" si="115"/>
        <v>3</v>
      </c>
      <c r="X84" s="70">
        <f t="shared" si="115"/>
        <v>0</v>
      </c>
      <c r="Y84" s="70">
        <f t="shared" si="115"/>
        <v>0</v>
      </c>
      <c r="AA84" s="39">
        <v>127.38934806123001</v>
      </c>
      <c r="AB84" s="39">
        <v>137.9526527063</v>
      </c>
      <c r="AC84" s="40">
        <v>144.9454140185</v>
      </c>
      <c r="AE84" s="4">
        <f t="shared" si="116"/>
        <v>17.556065957269993</v>
      </c>
      <c r="AF84" s="4">
        <f t="shared" si="117"/>
        <v>6.9927613122000025</v>
      </c>
      <c r="AH84" s="11">
        <f t="shared" si="118"/>
        <v>0.13781423819542304</v>
      </c>
      <c r="AI84" s="11">
        <f t="shared" si="119"/>
        <v>5.0689574828890915E-2</v>
      </c>
      <c r="AK84" s="3">
        <v>951.68</v>
      </c>
      <c r="AL84" s="7">
        <v>936.84500000000003</v>
      </c>
      <c r="AM84" s="7"/>
      <c r="AN84" s="3">
        <v>1984.4444444444398</v>
      </c>
      <c r="AO84" s="3">
        <v>2064</v>
      </c>
      <c r="AP84" s="7">
        <v>2292.4166666666697</v>
      </c>
      <c r="AQ84" s="113"/>
      <c r="AR84" s="3">
        <v>2432.3333333333303</v>
      </c>
      <c r="AS84" s="3">
        <v>2501.4545454545496</v>
      </c>
      <c r="AT84" s="7">
        <v>2573.9166666666697</v>
      </c>
      <c r="AU84" s="7"/>
      <c r="AV84" s="3">
        <v>2832.2</v>
      </c>
      <c r="AW84" s="3">
        <v>2918</v>
      </c>
      <c r="AX84" s="7">
        <v>3286.2</v>
      </c>
      <c r="AY84" s="113"/>
      <c r="AZ84" s="3">
        <v>951.68</v>
      </c>
      <c r="BA84" s="7">
        <v>936.84500000000003</v>
      </c>
      <c r="BB84" s="7"/>
      <c r="BC84" s="3">
        <v>2035.13333333333</v>
      </c>
      <c r="BD84" s="3">
        <v>2047</v>
      </c>
      <c r="BE84" s="7">
        <v>2171.875</v>
      </c>
      <c r="BF84" s="113"/>
      <c r="BG84" s="3">
        <v>2404.1428571428601</v>
      </c>
      <c r="BH84" s="3">
        <v>2468.13333333333</v>
      </c>
      <c r="BI84" s="7">
        <v>2503.1875</v>
      </c>
      <c r="BJ84" s="113"/>
      <c r="BK84" s="3">
        <v>2869</v>
      </c>
      <c r="BL84" s="3">
        <v>2816.7142857142903</v>
      </c>
      <c r="BM84" s="7">
        <v>3177.9166666666697</v>
      </c>
      <c r="BO84" s="2">
        <f t="shared" si="157"/>
        <v>951.68</v>
      </c>
      <c r="BP84" s="2">
        <f t="shared" si="158"/>
        <v>936.84500000000003</v>
      </c>
      <c r="BQ84" s="2"/>
      <c r="BR84" s="2">
        <f t="shared" si="159"/>
        <v>2035.13333333333</v>
      </c>
      <c r="BS84" s="2">
        <f t="shared" si="160"/>
        <v>2047</v>
      </c>
      <c r="BT84" s="2">
        <f t="shared" si="161"/>
        <v>2171.875</v>
      </c>
      <c r="BU84" s="2"/>
      <c r="BV84" s="2">
        <f t="shared" si="162"/>
        <v>2404.1428571428601</v>
      </c>
      <c r="BW84" s="2">
        <f t="shared" si="163"/>
        <v>2468.13333333333</v>
      </c>
      <c r="BX84" s="2">
        <f t="shared" si="164"/>
        <v>2503.1875</v>
      </c>
      <c r="BZ84" s="16">
        <f t="shared" si="149"/>
        <v>-14.834999999999923</v>
      </c>
      <c r="CA84" s="16">
        <f t="shared" si="150"/>
        <v>1235.03</v>
      </c>
      <c r="CB84" s="16">
        <f t="shared" si="151"/>
        <v>331.3125</v>
      </c>
      <c r="CD84" s="5">
        <f t="shared" si="120"/>
        <v>-1.5588222932077955E-2</v>
      </c>
      <c r="CE84" s="5">
        <f t="shared" si="121"/>
        <v>1.3182863760814221</v>
      </c>
      <c r="CF84" s="5">
        <f t="shared" si="122"/>
        <v>0.15254676258992816</v>
      </c>
      <c r="CH84" s="11">
        <f t="shared" si="152"/>
        <v>5.8309037900889926E-3</v>
      </c>
      <c r="CI84" s="11">
        <f t="shared" si="153"/>
        <v>6.7190519867659892E-2</v>
      </c>
      <c r="CK84" s="11">
        <f t="shared" si="154"/>
        <v>2.6616752827457901E-2</v>
      </c>
      <c r="CL84" s="11">
        <f t="shared" si="155"/>
        <v>4.1197486481667323E-2</v>
      </c>
      <c r="CN84" s="16">
        <f t="shared" si="123"/>
        <v>11.866666666669971</v>
      </c>
      <c r="CO84" s="16">
        <f t="shared" si="124"/>
        <v>136.74166666666997</v>
      </c>
      <c r="CP84" s="11"/>
      <c r="CQ84" s="16">
        <f t="shared" si="125"/>
        <v>63.990476190469963</v>
      </c>
      <c r="CR84" s="16">
        <f t="shared" si="126"/>
        <v>99.044642857139934</v>
      </c>
      <c r="CT84" s="106">
        <v>2071.0666666666671</v>
      </c>
      <c r="CU84" s="104">
        <v>2044.11764705882</v>
      </c>
      <c r="CV84" s="104">
        <v>1805.6158730158729</v>
      </c>
      <c r="CW84" s="104">
        <v>1552.1111111111097</v>
      </c>
      <c r="CX84" s="104">
        <v>1345.5</v>
      </c>
      <c r="CY84" s="104">
        <v>1166.875</v>
      </c>
      <c r="CZ84" s="104">
        <v>1122.857142857142</v>
      </c>
      <c r="DA84" s="104">
        <v>1024</v>
      </c>
      <c r="DB84" s="104">
        <v>901.95454545454504</v>
      </c>
      <c r="DC84" s="104">
        <v>728.4</v>
      </c>
      <c r="DD84" s="104">
        <v>631.76923076923106</v>
      </c>
      <c r="DE84" s="104">
        <v>470.26190476190402</v>
      </c>
      <c r="DF84" s="104">
        <v>394.97472527472604</v>
      </c>
      <c r="DG84" s="104">
        <v>318.857142857143</v>
      </c>
      <c r="DH84" s="104">
        <v>309.26098901098914</v>
      </c>
      <c r="DI84" s="104">
        <v>427.42026960784352</v>
      </c>
      <c r="DJ84" s="104">
        <v>454.41</v>
      </c>
      <c r="DK84" s="104">
        <v>402.625</v>
      </c>
      <c r="DL84" s="104">
        <v>420.335555555555</v>
      </c>
      <c r="DM84" s="104">
        <v>483.439682539682</v>
      </c>
      <c r="DN84" s="104">
        <v>311.25238095238058</v>
      </c>
      <c r="DO84" s="104">
        <v>269.63636363636397</v>
      </c>
      <c r="DP84" s="104">
        <v>299.06269841269841</v>
      </c>
      <c r="DR84" s="4">
        <f t="shared" si="127"/>
        <v>144.9454140185</v>
      </c>
      <c r="DS84" s="39">
        <v>137.9526527063</v>
      </c>
      <c r="DT84" s="39">
        <v>127.38934806123001</v>
      </c>
      <c r="DU84" s="39">
        <v>119.14465330788001</v>
      </c>
      <c r="DV84" s="39">
        <v>100.53197562475</v>
      </c>
      <c r="DW84" s="39">
        <v>98.254808179019989</v>
      </c>
      <c r="DX84" s="39">
        <v>78.477560583690007</v>
      </c>
      <c r="DY84" s="39">
        <v>77.989158393929998</v>
      </c>
      <c r="DZ84" s="39">
        <v>62.332763537250003</v>
      </c>
      <c r="EA84" s="39">
        <v>53.15596583296</v>
      </c>
      <c r="EB84" s="39">
        <v>50.143006890569993</v>
      </c>
      <c r="EC84" s="39">
        <v>42.494286069759994</v>
      </c>
      <c r="ED84" s="39">
        <v>40.204850613289999</v>
      </c>
      <c r="EE84" s="39">
        <v>35.174267643099995</v>
      </c>
      <c r="EF84" s="39">
        <v>30.973780785300004</v>
      </c>
      <c r="EG84" s="39">
        <v>29.803932864959997</v>
      </c>
      <c r="EH84" s="39">
        <v>37.384246188899994</v>
      </c>
      <c r="EI84" s="39">
        <v>43.001464781879996</v>
      </c>
      <c r="EJ84" s="39">
        <v>37.333496266559997</v>
      </c>
      <c r="EK84" s="39">
        <v>34.819177851200003</v>
      </c>
      <c r="EL84" s="39">
        <v>34.695953549999999</v>
      </c>
      <c r="EM84" s="39">
        <v>29.897147083570001</v>
      </c>
      <c r="EN84" s="39">
        <v>26.966240053200004</v>
      </c>
      <c r="EP84" s="111">
        <v>46022</v>
      </c>
      <c r="EQ84" s="114">
        <f t="shared" si="156"/>
        <v>0</v>
      </c>
      <c r="ER84" s="114"/>
      <c r="ES84" s="4">
        <f t="shared" si="128"/>
        <v>951.68</v>
      </c>
      <c r="ET84" s="4">
        <f t="shared" si="129"/>
        <v>936.84500000000003</v>
      </c>
      <c r="EU84" s="4"/>
      <c r="EV84" s="4">
        <f t="shared" si="92"/>
        <v>1984.4444444444398</v>
      </c>
      <c r="EW84" s="4">
        <f t="shared" si="93"/>
        <v>2064</v>
      </c>
      <c r="EX84" s="4">
        <f t="shared" si="94"/>
        <v>2292.4166666666697</v>
      </c>
      <c r="EY84" s="4"/>
      <c r="EZ84" s="4">
        <f t="shared" si="95"/>
        <v>2432.3333333333303</v>
      </c>
      <c r="FA84" s="4">
        <f t="shared" si="96"/>
        <v>2501.4545454545496</v>
      </c>
      <c r="FB84" s="4">
        <f t="shared" si="97"/>
        <v>2573.9166666666697</v>
      </c>
      <c r="FC84" s="4"/>
      <c r="FD84" s="4">
        <f t="shared" si="130"/>
        <v>2832.2</v>
      </c>
      <c r="FE84" s="4">
        <f t="shared" si="131"/>
        <v>2918</v>
      </c>
      <c r="FF84" s="4">
        <f t="shared" si="132"/>
        <v>3286.2</v>
      </c>
      <c r="FH84" s="16">
        <f t="shared" si="133"/>
        <v>951.68</v>
      </c>
      <c r="FI84" s="16">
        <f t="shared" si="99"/>
        <v>936.84500000000003</v>
      </c>
      <c r="FJ84" s="16"/>
      <c r="FK84" s="16">
        <f t="shared" si="134"/>
        <v>1984.4444444444398</v>
      </c>
      <c r="FL84" s="16">
        <f t="shared" si="135"/>
        <v>2064</v>
      </c>
      <c r="FM84" s="16">
        <f t="shared" si="136"/>
        <v>2292.4166666666697</v>
      </c>
      <c r="FN84" s="16"/>
      <c r="FO84" s="16">
        <f t="shared" si="137"/>
        <v>2432.3333333333303</v>
      </c>
      <c r="FP84" s="16">
        <f t="shared" si="138"/>
        <v>2501.4545454545496</v>
      </c>
      <c r="FQ84" s="16">
        <f t="shared" si="139"/>
        <v>2573.9166666666697</v>
      </c>
      <c r="FS84" s="4">
        <f t="shared" si="100"/>
        <v>951.68</v>
      </c>
      <c r="FT84" s="4">
        <f t="shared" si="101"/>
        <v>936.84500000000003</v>
      </c>
      <c r="FU84" s="4"/>
      <c r="FV84" s="4">
        <f t="shared" si="102"/>
        <v>2035.13333333333</v>
      </c>
      <c r="FW84" s="4">
        <f t="shared" si="103"/>
        <v>2047</v>
      </c>
      <c r="FX84" s="4">
        <f t="shared" si="104"/>
        <v>2171.875</v>
      </c>
      <c r="FY84" s="4"/>
      <c r="FZ84" s="4">
        <f t="shared" si="105"/>
        <v>2404.1428571428601</v>
      </c>
      <c r="GA84" s="4">
        <f t="shared" si="106"/>
        <v>2468.13333333333</v>
      </c>
      <c r="GB84" s="4">
        <f t="shared" si="107"/>
        <v>2503.1875</v>
      </c>
      <c r="GC84" s="4"/>
      <c r="GD84" s="4">
        <f t="shared" si="108"/>
        <v>2869</v>
      </c>
      <c r="GE84" s="4">
        <f t="shared" si="109"/>
        <v>2816.7142857142903</v>
      </c>
      <c r="GF84" s="4">
        <f t="shared" si="110"/>
        <v>3177.9166666666697</v>
      </c>
      <c r="GH84" s="16">
        <f t="shared" si="140"/>
        <v>951.68</v>
      </c>
      <c r="GI84" s="16">
        <f t="shared" si="111"/>
        <v>936.84500000000003</v>
      </c>
      <c r="GJ84" s="16"/>
      <c r="GK84" s="16">
        <f t="shared" si="141"/>
        <v>2035.13333333333</v>
      </c>
      <c r="GL84" s="16">
        <f t="shared" si="142"/>
        <v>2047</v>
      </c>
      <c r="GM84" s="16">
        <f t="shared" si="143"/>
        <v>2171.875</v>
      </c>
      <c r="GN84" s="16"/>
      <c r="GO84" s="16">
        <f t="shared" si="112"/>
        <v>2404.1428571428601</v>
      </c>
      <c r="GP84" s="16">
        <f t="shared" si="113"/>
        <v>2468.13333333333</v>
      </c>
      <c r="GQ84" s="16">
        <f t="shared" si="144"/>
        <v>2503.1875</v>
      </c>
    </row>
    <row r="85" spans="2:199" ht="14.45" customHeight="1" x14ac:dyDescent="0.25">
      <c r="B85" s="28" t="s">
        <v>100</v>
      </c>
      <c r="C85" s="28" t="s">
        <v>611</v>
      </c>
      <c r="D85" s="23" t="str">
        <f>IFERROR(IF(MATCH($B85,Compounders!$A:$A,0),"yes"),"")</f>
        <v>yes</v>
      </c>
      <c r="F85" s="66"/>
      <c r="G85" s="66"/>
      <c r="H85" s="66"/>
      <c r="I85" s="66"/>
      <c r="J85" s="121" t="str">
        <f t="shared" si="114"/>
        <v>yes</v>
      </c>
      <c r="K85" s="70">
        <f t="shared" si="145"/>
        <v>6</v>
      </c>
      <c r="L85" s="70">
        <f t="shared" si="146"/>
        <v>20</v>
      </c>
      <c r="M85" s="70">
        <f t="shared" si="147"/>
        <v>2</v>
      </c>
      <c r="N85" s="70">
        <f t="shared" si="148"/>
        <v>1</v>
      </c>
      <c r="O85" s="66"/>
      <c r="P85" s="83"/>
      <c r="Q85" s="70">
        <f t="shared" si="115"/>
        <v>5</v>
      </c>
      <c r="R85" s="70">
        <f t="shared" si="115"/>
        <v>4</v>
      </c>
      <c r="S85" s="70">
        <f t="shared" si="115"/>
        <v>3</v>
      </c>
      <c r="T85" s="70">
        <f t="shared" si="115"/>
        <v>2</v>
      </c>
      <c r="U85" s="70">
        <f t="shared" si="115"/>
        <v>2</v>
      </c>
      <c r="V85" s="70">
        <f t="shared" si="115"/>
        <v>1</v>
      </c>
      <c r="W85" s="70">
        <f t="shared" si="115"/>
        <v>3</v>
      </c>
      <c r="X85" s="70">
        <f t="shared" si="115"/>
        <v>0</v>
      </c>
      <c r="Y85" s="70">
        <f t="shared" si="115"/>
        <v>0</v>
      </c>
      <c r="AA85" s="39">
        <v>217.86326623963004</v>
      </c>
      <c r="AB85" s="39">
        <v>178.81595745508002</v>
      </c>
      <c r="AC85" s="40">
        <v>149.0991439224</v>
      </c>
      <c r="AE85" s="4">
        <f t="shared" si="116"/>
        <v>-68.764122317230033</v>
      </c>
      <c r="AF85" s="4">
        <f t="shared" si="117"/>
        <v>-29.716813532680021</v>
      </c>
      <c r="AH85" s="11">
        <f t="shared" si="118"/>
        <v>-0.31562972273442225</v>
      </c>
      <c r="AI85" s="11">
        <f t="shared" si="119"/>
        <v>-0.16618658622872129</v>
      </c>
      <c r="AK85" s="3">
        <v>13402</v>
      </c>
      <c r="AL85" s="7">
        <v>6524</v>
      </c>
      <c r="AM85" s="7"/>
      <c r="AN85" s="3">
        <v>7964.8333333333303</v>
      </c>
      <c r="AO85" s="3">
        <v>7936.4</v>
      </c>
      <c r="AP85" s="7">
        <v>7111.6842105263204</v>
      </c>
      <c r="AQ85" s="113"/>
      <c r="AR85" s="3">
        <v>8925.1764705882397</v>
      </c>
      <c r="AS85" s="3">
        <v>8790.78947368421</v>
      </c>
      <c r="AT85" s="7">
        <v>8117.6666666666697</v>
      </c>
      <c r="AU85" s="7"/>
      <c r="AV85" s="3">
        <v>10119.888888888901</v>
      </c>
      <c r="AW85" s="3">
        <v>9950.6</v>
      </c>
      <c r="AX85" s="7">
        <v>9253.5714285714294</v>
      </c>
      <c r="AY85" s="113"/>
      <c r="AZ85" s="3">
        <v>8200</v>
      </c>
      <c r="BA85" s="7">
        <v>9040</v>
      </c>
      <c r="BB85" s="7"/>
      <c r="BC85" s="3">
        <v>9925.3076923076896</v>
      </c>
      <c r="BD85" s="3">
        <v>9858.6153846153902</v>
      </c>
      <c r="BE85" s="7">
        <v>9574.7083333333303</v>
      </c>
      <c r="BF85" s="113"/>
      <c r="BG85" s="3">
        <v>10914.88</v>
      </c>
      <c r="BH85" s="3">
        <v>10849.846153846202</v>
      </c>
      <c r="BI85" s="7">
        <v>10575.916666666701</v>
      </c>
      <c r="BJ85" s="113"/>
      <c r="BK85" s="3">
        <v>11883.714285714301</v>
      </c>
      <c r="BL85" s="3">
        <v>11847.380952381001</v>
      </c>
      <c r="BM85" s="7">
        <v>11738.5789473684</v>
      </c>
      <c r="BO85" s="2">
        <f t="shared" si="157"/>
        <v>8200</v>
      </c>
      <c r="BP85" s="2">
        <f t="shared" si="158"/>
        <v>9040</v>
      </c>
      <c r="BQ85" s="2"/>
      <c r="BR85" s="2">
        <f t="shared" si="159"/>
        <v>9925.3076923076896</v>
      </c>
      <c r="BS85" s="2">
        <f t="shared" si="160"/>
        <v>9858.6153846153902</v>
      </c>
      <c r="BT85" s="2">
        <f t="shared" si="161"/>
        <v>9574.7083333333303</v>
      </c>
      <c r="BU85" s="2"/>
      <c r="BV85" s="2">
        <f t="shared" si="162"/>
        <v>10914.88</v>
      </c>
      <c r="BW85" s="2">
        <f t="shared" si="163"/>
        <v>10849.846153846202</v>
      </c>
      <c r="BX85" s="2">
        <f t="shared" si="164"/>
        <v>10575.916666666701</v>
      </c>
      <c r="BZ85" s="16">
        <f t="shared" si="149"/>
        <v>840</v>
      </c>
      <c r="CA85" s="16">
        <f t="shared" si="150"/>
        <v>534.7083333333303</v>
      </c>
      <c r="CB85" s="16">
        <f t="shared" si="151"/>
        <v>1001.2083333333703</v>
      </c>
      <c r="CD85" s="5">
        <f t="shared" si="120"/>
        <v>0.10243902439024399</v>
      </c>
      <c r="CE85" s="5">
        <f t="shared" si="121"/>
        <v>5.9149151917403886E-2</v>
      </c>
      <c r="CF85" s="5">
        <f t="shared" si="122"/>
        <v>0.10456802426532086</v>
      </c>
      <c r="CH85" s="11">
        <f t="shared" si="152"/>
        <v>-6.7194196653457272E-3</v>
      </c>
      <c r="CI85" s="11">
        <f t="shared" si="153"/>
        <v>-3.5323777342044616E-2</v>
      </c>
      <c r="CK85" s="11">
        <f t="shared" si="154"/>
        <v>-5.958274040007594E-3</v>
      </c>
      <c r="CL85" s="11">
        <f t="shared" si="155"/>
        <v>-3.1055158951202255E-2</v>
      </c>
      <c r="CN85" s="16">
        <f t="shared" si="123"/>
        <v>-66.692307692299437</v>
      </c>
      <c r="CO85" s="16">
        <f t="shared" si="124"/>
        <v>-350.59935897435935</v>
      </c>
      <c r="CP85" s="11"/>
      <c r="CQ85" s="16">
        <f t="shared" si="125"/>
        <v>-65.03384615379764</v>
      </c>
      <c r="CR85" s="16">
        <f t="shared" si="126"/>
        <v>-338.96333333329858</v>
      </c>
      <c r="CT85" s="106">
        <v>9813.6857142857098</v>
      </c>
      <c r="CU85" s="104">
        <v>9858.6153846153902</v>
      </c>
      <c r="CV85" s="104">
        <v>9669.9856459330222</v>
      </c>
      <c r="CW85" s="104">
        <v>9483.8311688311696</v>
      </c>
      <c r="CX85" s="104">
        <v>9222.5219298245702</v>
      </c>
      <c r="CY85" s="104">
        <v>9000.25</v>
      </c>
      <c r="CZ85" s="104">
        <v>8822.7664473684199</v>
      </c>
      <c r="DA85" s="104">
        <v>8597.0789473684199</v>
      </c>
      <c r="DB85" s="104">
        <v>8312.2020202020194</v>
      </c>
      <c r="DC85" s="104">
        <v>8075.6666666666697</v>
      </c>
      <c r="DD85" s="104">
        <v>7929.38413547237</v>
      </c>
      <c r="DE85" s="104">
        <v>7838.5555555555493</v>
      </c>
      <c r="DF85" s="104">
        <v>7723.5816993463995</v>
      </c>
      <c r="DG85" s="104">
        <v>7698.7777777777792</v>
      </c>
      <c r="DH85" s="104">
        <v>7178.7194570135807</v>
      </c>
      <c r="DI85" s="104">
        <v>7174.1666666666697</v>
      </c>
      <c r="DJ85" s="104">
        <v>7504.0396825396792</v>
      </c>
      <c r="DK85" s="104">
        <v>8640.25</v>
      </c>
      <c r="DL85" s="104">
        <v>8221.7643467643393</v>
      </c>
      <c r="DM85" s="104">
        <v>7376.6222222222295</v>
      </c>
      <c r="DN85" s="104">
        <v>7183.9222222222197</v>
      </c>
      <c r="DO85" s="104">
        <v>9053</v>
      </c>
      <c r="DP85" s="104">
        <v>8021.7564102564102</v>
      </c>
      <c r="DR85" s="4">
        <f t="shared" si="127"/>
        <v>149.0991439224</v>
      </c>
      <c r="DS85" s="39">
        <v>178.81595745508002</v>
      </c>
      <c r="DT85" s="39">
        <v>217.86326623963004</v>
      </c>
      <c r="DU85" s="39">
        <v>233.11708033516001</v>
      </c>
      <c r="DV85" s="39">
        <v>236.63515760465</v>
      </c>
      <c r="DW85" s="39">
        <v>230.05800046915002</v>
      </c>
      <c r="DX85" s="39">
        <v>196.18422914242998</v>
      </c>
      <c r="DY85" s="39">
        <v>198.36565742604</v>
      </c>
      <c r="DZ85" s="39">
        <v>180.76534389769</v>
      </c>
      <c r="EA85" s="39">
        <v>197.22104628773999</v>
      </c>
      <c r="EB85" s="39">
        <v>191.08796305752</v>
      </c>
      <c r="EC85" s="39">
        <v>168.06942036299998</v>
      </c>
      <c r="ED85" s="39">
        <v>189.57998002697997</v>
      </c>
      <c r="EE85" s="39">
        <v>175.98443555358</v>
      </c>
      <c r="EF85" s="39">
        <v>191.42696497683002</v>
      </c>
      <c r="EG85" s="39">
        <v>169.44802233268001</v>
      </c>
      <c r="EH85" s="39">
        <v>190.23987969985001</v>
      </c>
      <c r="EI85" s="39">
        <v>208.72576112212002</v>
      </c>
      <c r="EJ85" s="39">
        <v>248.86870801705999</v>
      </c>
      <c r="EK85" s="39">
        <v>209.42291343736997</v>
      </c>
      <c r="EL85" s="39">
        <v>205.98675975764002</v>
      </c>
      <c r="EM85" s="39">
        <v>212.30007826272001</v>
      </c>
      <c r="EN85" s="39">
        <v>194.05586950368999</v>
      </c>
      <c r="EP85" s="111">
        <v>46022</v>
      </c>
      <c r="EQ85" s="114">
        <f t="shared" si="156"/>
        <v>0</v>
      </c>
      <c r="ER85" s="114"/>
      <c r="ES85" s="4">
        <f t="shared" si="128"/>
        <v>13402</v>
      </c>
      <c r="ET85" s="4">
        <f t="shared" si="129"/>
        <v>6524</v>
      </c>
      <c r="EU85" s="4"/>
      <c r="EV85" s="4">
        <f t="shared" si="92"/>
        <v>7964.8333333333303</v>
      </c>
      <c r="EW85" s="4">
        <f t="shared" si="93"/>
        <v>7936.4</v>
      </c>
      <c r="EX85" s="4">
        <f t="shared" si="94"/>
        <v>7111.6842105263204</v>
      </c>
      <c r="EY85" s="4"/>
      <c r="EZ85" s="4">
        <f t="shared" si="95"/>
        <v>8925.1764705882397</v>
      </c>
      <c r="FA85" s="4">
        <f t="shared" si="96"/>
        <v>8790.78947368421</v>
      </c>
      <c r="FB85" s="4">
        <f t="shared" si="97"/>
        <v>8117.6666666666697</v>
      </c>
      <c r="FC85" s="4"/>
      <c r="FD85" s="4">
        <f t="shared" si="130"/>
        <v>10119.888888888901</v>
      </c>
      <c r="FE85" s="4">
        <f t="shared" si="131"/>
        <v>9950.6</v>
      </c>
      <c r="FF85" s="4">
        <f t="shared" si="132"/>
        <v>9253.5714285714294</v>
      </c>
      <c r="FH85" s="16">
        <f t="shared" si="133"/>
        <v>13402</v>
      </c>
      <c r="FI85" s="16">
        <f t="shared" si="99"/>
        <v>6524</v>
      </c>
      <c r="FJ85" s="16"/>
      <c r="FK85" s="16">
        <f t="shared" si="134"/>
        <v>7964.8333333333303</v>
      </c>
      <c r="FL85" s="16">
        <f t="shared" si="135"/>
        <v>7936.4</v>
      </c>
      <c r="FM85" s="16">
        <f t="shared" si="136"/>
        <v>7111.6842105263204</v>
      </c>
      <c r="FN85" s="16"/>
      <c r="FO85" s="16">
        <f t="shared" si="137"/>
        <v>8925.1764705882397</v>
      </c>
      <c r="FP85" s="16">
        <f t="shared" si="138"/>
        <v>8790.78947368421</v>
      </c>
      <c r="FQ85" s="16">
        <f t="shared" si="139"/>
        <v>8117.6666666666697</v>
      </c>
      <c r="FS85" s="4">
        <f t="shared" si="100"/>
        <v>8200</v>
      </c>
      <c r="FT85" s="4">
        <f t="shared" si="101"/>
        <v>9040</v>
      </c>
      <c r="FU85" s="4"/>
      <c r="FV85" s="4">
        <f t="shared" si="102"/>
        <v>9925.3076923076896</v>
      </c>
      <c r="FW85" s="4">
        <f t="shared" si="103"/>
        <v>9858.6153846153902</v>
      </c>
      <c r="FX85" s="4">
        <f t="shared" si="104"/>
        <v>9574.7083333333303</v>
      </c>
      <c r="FY85" s="4"/>
      <c r="FZ85" s="4">
        <f t="shared" si="105"/>
        <v>10914.88</v>
      </c>
      <c r="GA85" s="4">
        <f t="shared" si="106"/>
        <v>10849.846153846202</v>
      </c>
      <c r="GB85" s="4">
        <f t="shared" si="107"/>
        <v>10575.916666666701</v>
      </c>
      <c r="GC85" s="4"/>
      <c r="GD85" s="4">
        <f t="shared" si="108"/>
        <v>11883.714285714301</v>
      </c>
      <c r="GE85" s="4">
        <f t="shared" si="109"/>
        <v>11847.380952381001</v>
      </c>
      <c r="GF85" s="4">
        <f t="shared" si="110"/>
        <v>11738.5789473684</v>
      </c>
      <c r="GH85" s="16">
        <f t="shared" si="140"/>
        <v>8200</v>
      </c>
      <c r="GI85" s="16">
        <f t="shared" si="111"/>
        <v>9040</v>
      </c>
      <c r="GJ85" s="16"/>
      <c r="GK85" s="16">
        <f t="shared" si="141"/>
        <v>9925.3076923076896</v>
      </c>
      <c r="GL85" s="16">
        <f t="shared" si="142"/>
        <v>9858.6153846153902</v>
      </c>
      <c r="GM85" s="16">
        <f t="shared" si="143"/>
        <v>9574.7083333333303</v>
      </c>
      <c r="GN85" s="16"/>
      <c r="GO85" s="16">
        <f t="shared" si="112"/>
        <v>10914.88</v>
      </c>
      <c r="GP85" s="16">
        <f t="shared" si="113"/>
        <v>10849.846153846202</v>
      </c>
      <c r="GQ85" s="16">
        <f t="shared" si="144"/>
        <v>10575.916666666701</v>
      </c>
    </row>
    <row r="86" spans="2:199" ht="14.45" customHeight="1" x14ac:dyDescent="0.25">
      <c r="B86" s="28" t="s">
        <v>49</v>
      </c>
      <c r="C86" s="28" t="s">
        <v>612</v>
      </c>
      <c r="D86" s="23" t="str">
        <f>IFERROR(IF(MATCH($B86,Compounders!$A:$A,0),"yes"),"")</f>
        <v/>
      </c>
      <c r="F86" s="66"/>
      <c r="G86" s="66"/>
      <c r="H86" s="66"/>
      <c r="I86" s="66"/>
      <c r="J86" s="121" t="str">
        <f t="shared" si="114"/>
        <v>yes</v>
      </c>
      <c r="K86" s="70">
        <f t="shared" si="145"/>
        <v>6</v>
      </c>
      <c r="L86" s="70">
        <f t="shared" si="146"/>
        <v>20</v>
      </c>
      <c r="M86" s="70">
        <f t="shared" si="147"/>
        <v>2</v>
      </c>
      <c r="N86" s="70">
        <f t="shared" si="148"/>
        <v>1</v>
      </c>
      <c r="O86" s="66"/>
      <c r="P86" s="83"/>
      <c r="Q86" s="70">
        <f t="shared" si="115"/>
        <v>5</v>
      </c>
      <c r="R86" s="70">
        <f t="shared" si="115"/>
        <v>4</v>
      </c>
      <c r="S86" s="70">
        <f t="shared" si="115"/>
        <v>3</v>
      </c>
      <c r="T86" s="70">
        <f t="shared" si="115"/>
        <v>2</v>
      </c>
      <c r="U86" s="70">
        <f t="shared" si="115"/>
        <v>2</v>
      </c>
      <c r="V86" s="70">
        <f t="shared" si="115"/>
        <v>1</v>
      </c>
      <c r="W86" s="70">
        <f t="shared" si="115"/>
        <v>3</v>
      </c>
      <c r="X86" s="70">
        <f t="shared" si="115"/>
        <v>0</v>
      </c>
      <c r="Y86" s="70">
        <f t="shared" si="115"/>
        <v>0</v>
      </c>
      <c r="AA86" s="39">
        <v>141.57411804479997</v>
      </c>
      <c r="AB86" s="39">
        <v>159.72904010232</v>
      </c>
      <c r="AC86" s="40">
        <v>149.21144834442001</v>
      </c>
      <c r="AE86" s="4">
        <f t="shared" si="116"/>
        <v>7.6373302996200323</v>
      </c>
      <c r="AF86" s="4">
        <f t="shared" si="117"/>
        <v>-10.517591757899993</v>
      </c>
      <c r="AH86" s="11">
        <f t="shared" si="118"/>
        <v>5.3945808775607285E-2</v>
      </c>
      <c r="AI86" s="11">
        <f t="shared" si="119"/>
        <v>-6.5846459423800296E-2</v>
      </c>
      <c r="AK86" s="3">
        <v>8031</v>
      </c>
      <c r="AL86" s="7">
        <v>7771</v>
      </c>
      <c r="AM86" s="7"/>
      <c r="AN86" s="3">
        <v>12362</v>
      </c>
      <c r="AO86" s="3">
        <v>12639.307692307699</v>
      </c>
      <c r="AP86" s="7">
        <v>11458.666666666701</v>
      </c>
      <c r="AQ86" s="113"/>
      <c r="AR86" s="3">
        <v>12028.692307692301</v>
      </c>
      <c r="AS86" s="3">
        <v>11613.0714285714</v>
      </c>
      <c r="AT86" s="7">
        <v>11273.166666666701</v>
      </c>
      <c r="AU86" s="7"/>
      <c r="AV86" s="3">
        <v>10566.272727272699</v>
      </c>
      <c r="AW86" s="3">
        <v>9903</v>
      </c>
      <c r="AX86" s="7">
        <v>9669.5454545454504</v>
      </c>
      <c r="AY86" s="113"/>
      <c r="AZ86" s="3">
        <v>17716</v>
      </c>
      <c r="BA86" s="7">
        <v>18406</v>
      </c>
      <c r="BB86" s="7"/>
      <c r="BC86" s="3">
        <v>17167</v>
      </c>
      <c r="BD86" s="3">
        <v>16947.5652173913</v>
      </c>
      <c r="BE86" s="7">
        <v>17024.95</v>
      </c>
      <c r="BF86" s="113"/>
      <c r="BG86" s="3">
        <v>16503.421052631598</v>
      </c>
      <c r="BH86" s="3">
        <v>16160.260869565202</v>
      </c>
      <c r="BI86" s="7">
        <v>16077.142857142901</v>
      </c>
      <c r="BJ86" s="113"/>
      <c r="BK86" s="3">
        <v>14703.357142857099</v>
      </c>
      <c r="BL86" s="3">
        <v>13962</v>
      </c>
      <c r="BM86" s="7">
        <v>13566.473684210501</v>
      </c>
      <c r="BO86" s="2">
        <f t="shared" si="157"/>
        <v>17716</v>
      </c>
      <c r="BP86" s="2">
        <f t="shared" si="158"/>
        <v>18406</v>
      </c>
      <c r="BQ86" s="2"/>
      <c r="BR86" s="2">
        <f t="shared" si="159"/>
        <v>17167</v>
      </c>
      <c r="BS86" s="2">
        <f t="shared" si="160"/>
        <v>16947.5652173913</v>
      </c>
      <c r="BT86" s="2">
        <f t="shared" si="161"/>
        <v>17024.95</v>
      </c>
      <c r="BU86" s="2"/>
      <c r="BV86" s="2">
        <f t="shared" si="162"/>
        <v>16503.421052631598</v>
      </c>
      <c r="BW86" s="2">
        <f t="shared" si="163"/>
        <v>16160.260869565202</v>
      </c>
      <c r="BX86" s="2">
        <f t="shared" si="164"/>
        <v>16077.142857142901</v>
      </c>
      <c r="BZ86" s="16">
        <f t="shared" si="149"/>
        <v>690</v>
      </c>
      <c r="CA86" s="16">
        <f t="shared" si="150"/>
        <v>-1381.0499999999993</v>
      </c>
      <c r="CB86" s="16">
        <f t="shared" si="151"/>
        <v>-947.80714285710019</v>
      </c>
      <c r="CD86" s="5">
        <f t="shared" si="120"/>
        <v>3.8947843757055844E-2</v>
      </c>
      <c r="CE86" s="5">
        <f t="shared" si="121"/>
        <v>-7.5032598065848055E-2</v>
      </c>
      <c r="CF86" s="5">
        <f t="shared" si="122"/>
        <v>-5.5671655003809106E-2</v>
      </c>
      <c r="CH86" s="11">
        <f t="shared" si="152"/>
        <v>-1.2782360494477785E-2</v>
      </c>
      <c r="CI86" s="11">
        <f t="shared" si="153"/>
        <v>-8.2745966097744761E-3</v>
      </c>
      <c r="CK86" s="11">
        <f t="shared" si="154"/>
        <v>-2.0793275647031817E-2</v>
      </c>
      <c r="CL86" s="11">
        <f t="shared" si="155"/>
        <v>-2.5829686713393585E-2</v>
      </c>
      <c r="CN86" s="16">
        <f t="shared" si="123"/>
        <v>-219.43478260869961</v>
      </c>
      <c r="CO86" s="16">
        <f t="shared" si="124"/>
        <v>-142.04999999999927</v>
      </c>
      <c r="CP86" s="11"/>
      <c r="CQ86" s="16">
        <f t="shared" si="125"/>
        <v>-343.16018306639671</v>
      </c>
      <c r="CR86" s="16">
        <f t="shared" si="126"/>
        <v>-426.27819548869775</v>
      </c>
      <c r="CT86" s="106">
        <v>16365.125</v>
      </c>
      <c r="CU86" s="104">
        <v>16944.0454545455</v>
      </c>
      <c r="CV86" s="104">
        <v>16776.707189542489</v>
      </c>
      <c r="CW86" s="104">
        <v>15995.75</v>
      </c>
      <c r="CX86" s="104">
        <v>16018.63636363636</v>
      </c>
      <c r="CY86" s="104">
        <v>16942.052631578899</v>
      </c>
      <c r="CZ86" s="104">
        <v>14951.947712418301</v>
      </c>
      <c r="DA86" s="104">
        <v>13652.18974358975</v>
      </c>
      <c r="DB86" s="104">
        <v>12748.26666666667</v>
      </c>
      <c r="DC86" s="104">
        <v>12682.5714285714</v>
      </c>
      <c r="DD86" s="104">
        <v>9096.2238095238208</v>
      </c>
      <c r="DE86" s="104">
        <v>16376.05</v>
      </c>
      <c r="DF86" s="104">
        <v>17937.044117647056</v>
      </c>
      <c r="DG86" s="104">
        <v>19542.8</v>
      </c>
      <c r="DH86" s="104">
        <v>27174.083333333328</v>
      </c>
      <c r="DI86" s="104">
        <v>33322.23095238096</v>
      </c>
      <c r="DJ86" s="104">
        <v>38120.329656862734</v>
      </c>
      <c r="DK86" s="104">
        <v>42056.714285714304</v>
      </c>
      <c r="DL86" s="104">
        <v>33153.511111111096</v>
      </c>
      <c r="DM86" s="104">
        <v>21800</v>
      </c>
      <c r="DN86" s="104">
        <v>20711.880808080798</v>
      </c>
      <c r="DO86" s="104">
        <v>18642</v>
      </c>
      <c r="DP86" s="104">
        <v>17177.333333333339</v>
      </c>
      <c r="DR86" s="4">
        <f t="shared" si="127"/>
        <v>149.21144834442001</v>
      </c>
      <c r="DS86" s="39">
        <v>159.72904010232</v>
      </c>
      <c r="DT86" s="39">
        <v>141.57411804479997</v>
      </c>
      <c r="DU86" s="39">
        <v>144.86782674000003</v>
      </c>
      <c r="DV86" s="39">
        <v>137.81326182888</v>
      </c>
      <c r="DW86" s="39">
        <v>143.71466379578001</v>
      </c>
      <c r="DX86" s="39">
        <v>150.34524562855003</v>
      </c>
      <c r="DY86" s="39">
        <v>163.99415515216</v>
      </c>
      <c r="DZ86" s="39">
        <v>158.55126928604</v>
      </c>
      <c r="EA86" s="39">
        <v>156.69810129375003</v>
      </c>
      <c r="EB86" s="39">
        <v>162.56023867668</v>
      </c>
      <c r="EC86" s="39">
        <v>187.27647893689999</v>
      </c>
      <c r="ED86" s="39">
        <v>207.0698614936</v>
      </c>
      <c r="EE86" s="39">
        <v>230.29161657359998</v>
      </c>
      <c r="EF86" s="39">
        <v>287.62623687588007</v>
      </c>
      <c r="EG86" s="39">
        <v>245.59651516183999</v>
      </c>
      <c r="EH86" s="39">
        <v>294.17926684642998</v>
      </c>
      <c r="EI86" s="39">
        <v>292.38528379420001</v>
      </c>
      <c r="EJ86" s="39">
        <v>331.43977261189997</v>
      </c>
      <c r="EK86" s="39">
        <v>241.14366619155999</v>
      </c>
      <c r="EL86" s="39">
        <v>219.20569183171997</v>
      </c>
      <c r="EM86" s="39">
        <v>202.09688367641996</v>
      </c>
      <c r="EN86" s="39">
        <v>204.60457880919</v>
      </c>
      <c r="EP86" s="111">
        <v>46022</v>
      </c>
      <c r="EQ86" s="114">
        <f t="shared" si="156"/>
        <v>0</v>
      </c>
      <c r="ER86" s="114"/>
      <c r="ES86" s="4">
        <f t="shared" si="128"/>
        <v>8031</v>
      </c>
      <c r="ET86" s="4">
        <f t="shared" si="129"/>
        <v>7771</v>
      </c>
      <c r="EU86" s="4"/>
      <c r="EV86" s="4">
        <f t="shared" si="92"/>
        <v>12362</v>
      </c>
      <c r="EW86" s="4">
        <f t="shared" si="93"/>
        <v>12639.307692307699</v>
      </c>
      <c r="EX86" s="4">
        <f t="shared" si="94"/>
        <v>11458.666666666701</v>
      </c>
      <c r="EY86" s="4"/>
      <c r="EZ86" s="4">
        <f t="shared" si="95"/>
        <v>12028.692307692301</v>
      </c>
      <c r="FA86" s="4">
        <f t="shared" si="96"/>
        <v>11613.0714285714</v>
      </c>
      <c r="FB86" s="4">
        <f t="shared" si="97"/>
        <v>11273.166666666701</v>
      </c>
      <c r="FC86" s="4"/>
      <c r="FD86" s="4">
        <f t="shared" si="130"/>
        <v>10566.272727272699</v>
      </c>
      <c r="FE86" s="4">
        <f t="shared" si="131"/>
        <v>9903</v>
      </c>
      <c r="FF86" s="4">
        <f t="shared" si="132"/>
        <v>9669.5454545454504</v>
      </c>
      <c r="FH86" s="16">
        <f t="shared" si="133"/>
        <v>8031</v>
      </c>
      <c r="FI86" s="16">
        <f t="shared" si="99"/>
        <v>7771</v>
      </c>
      <c r="FJ86" s="16"/>
      <c r="FK86" s="16">
        <f t="shared" si="134"/>
        <v>12362</v>
      </c>
      <c r="FL86" s="16">
        <f t="shared" si="135"/>
        <v>12639.307692307699</v>
      </c>
      <c r="FM86" s="16">
        <f t="shared" si="136"/>
        <v>11458.666666666701</v>
      </c>
      <c r="FN86" s="16"/>
      <c r="FO86" s="16">
        <f t="shared" si="137"/>
        <v>12028.692307692301</v>
      </c>
      <c r="FP86" s="16">
        <f t="shared" si="138"/>
        <v>11613.0714285714</v>
      </c>
      <c r="FQ86" s="16">
        <f t="shared" si="139"/>
        <v>11273.166666666701</v>
      </c>
      <c r="FS86" s="4">
        <f t="shared" si="100"/>
        <v>17716</v>
      </c>
      <c r="FT86" s="4">
        <f t="shared" si="101"/>
        <v>18406</v>
      </c>
      <c r="FU86" s="4"/>
      <c r="FV86" s="4">
        <f t="shared" si="102"/>
        <v>17167</v>
      </c>
      <c r="FW86" s="4">
        <f t="shared" si="103"/>
        <v>16947.5652173913</v>
      </c>
      <c r="FX86" s="4">
        <f t="shared" si="104"/>
        <v>17024.95</v>
      </c>
      <c r="FY86" s="4"/>
      <c r="FZ86" s="4">
        <f t="shared" si="105"/>
        <v>16503.421052631598</v>
      </c>
      <c r="GA86" s="4">
        <f t="shared" si="106"/>
        <v>16160.260869565202</v>
      </c>
      <c r="GB86" s="4">
        <f t="shared" si="107"/>
        <v>16077.142857142901</v>
      </c>
      <c r="GC86" s="4"/>
      <c r="GD86" s="4">
        <f t="shared" si="108"/>
        <v>14703.357142857099</v>
      </c>
      <c r="GE86" s="4">
        <f t="shared" si="109"/>
        <v>13962</v>
      </c>
      <c r="GF86" s="4">
        <f t="shared" si="110"/>
        <v>13566.473684210501</v>
      </c>
      <c r="GH86" s="16">
        <f t="shared" si="140"/>
        <v>17716</v>
      </c>
      <c r="GI86" s="16">
        <f t="shared" si="111"/>
        <v>18406</v>
      </c>
      <c r="GJ86" s="16"/>
      <c r="GK86" s="16">
        <f t="shared" si="141"/>
        <v>17167</v>
      </c>
      <c r="GL86" s="16">
        <f t="shared" si="142"/>
        <v>16947.5652173913</v>
      </c>
      <c r="GM86" s="16">
        <f t="shared" si="143"/>
        <v>17024.95</v>
      </c>
      <c r="GN86" s="16"/>
      <c r="GO86" s="16">
        <f t="shared" si="112"/>
        <v>16503.421052631598</v>
      </c>
      <c r="GP86" s="16">
        <f t="shared" si="113"/>
        <v>16160.260869565202</v>
      </c>
      <c r="GQ86" s="16">
        <f t="shared" si="144"/>
        <v>16077.142857142901</v>
      </c>
    </row>
    <row r="87" spans="2:199" ht="14.45" customHeight="1" x14ac:dyDescent="0.25">
      <c r="B87" s="28" t="s">
        <v>111</v>
      </c>
      <c r="C87" s="28" t="s">
        <v>613</v>
      </c>
      <c r="D87" s="23" t="str">
        <f>IFERROR(IF(MATCH($B87,Compounders!$A:$A,0),"yes"),"")</f>
        <v/>
      </c>
      <c r="F87" s="66"/>
      <c r="G87" s="66" t="s">
        <v>544</v>
      </c>
      <c r="H87" s="66"/>
      <c r="I87" s="66"/>
      <c r="J87" s="121" t="str">
        <f t="shared" si="114"/>
        <v/>
      </c>
      <c r="K87" s="70">
        <f t="shared" si="145"/>
        <v>6</v>
      </c>
      <c r="L87" s="70">
        <f t="shared" si="146"/>
        <v>21</v>
      </c>
      <c r="M87" s="70">
        <f t="shared" si="147"/>
        <v>2</v>
      </c>
      <c r="N87" s="70">
        <f t="shared" si="148"/>
        <v>1</v>
      </c>
      <c r="O87" s="66"/>
      <c r="P87" s="83" t="s">
        <v>940</v>
      </c>
      <c r="Q87" s="70">
        <f t="shared" si="115"/>
        <v>5</v>
      </c>
      <c r="R87" s="70">
        <f t="shared" si="115"/>
        <v>4</v>
      </c>
      <c r="S87" s="70">
        <f t="shared" si="115"/>
        <v>3</v>
      </c>
      <c r="T87" s="70">
        <f t="shared" si="115"/>
        <v>2</v>
      </c>
      <c r="U87" s="70">
        <f t="shared" si="115"/>
        <v>2</v>
      </c>
      <c r="V87" s="70">
        <f t="shared" si="115"/>
        <v>1</v>
      </c>
      <c r="W87" s="70">
        <f t="shared" si="115"/>
        <v>4</v>
      </c>
      <c r="X87" s="70">
        <f t="shared" si="115"/>
        <v>0</v>
      </c>
      <c r="Y87" s="70">
        <f t="shared" si="115"/>
        <v>0</v>
      </c>
      <c r="AA87" s="39">
        <v>75.070476273760008</v>
      </c>
      <c r="AB87" s="39">
        <v>116.80024738689002</v>
      </c>
      <c r="AC87" s="40">
        <v>155.61912787091998</v>
      </c>
      <c r="AE87" s="4">
        <f t="shared" si="116"/>
        <v>80.548651597159974</v>
      </c>
      <c r="AF87" s="4">
        <f t="shared" si="117"/>
        <v>38.818880484029961</v>
      </c>
      <c r="AH87" s="11">
        <f t="shared" si="118"/>
        <v>1.0729737653911062</v>
      </c>
      <c r="AI87" s="11">
        <f t="shared" si="119"/>
        <v>0.33235272486577871</v>
      </c>
      <c r="AK87" s="3">
        <v>506</v>
      </c>
      <c r="AL87" s="7">
        <v>1596</v>
      </c>
      <c r="AM87" s="7"/>
      <c r="AN87" s="3">
        <v>2299.875</v>
      </c>
      <c r="AO87" s="3">
        <v>2282.25</v>
      </c>
      <c r="AP87" s="7">
        <v>2254.9</v>
      </c>
      <c r="AQ87" s="113"/>
      <c r="AR87" s="3">
        <v>2896.8571428571399</v>
      </c>
      <c r="AS87" s="3">
        <v>3034.5</v>
      </c>
      <c r="AT87" s="7">
        <v>3391.8</v>
      </c>
      <c r="AU87" s="7"/>
      <c r="AV87" s="3">
        <v>2852.3333333333303</v>
      </c>
      <c r="AW87" s="3">
        <v>3556.8333333333303</v>
      </c>
      <c r="AX87" s="7">
        <v>4404</v>
      </c>
      <c r="AY87" s="113"/>
      <c r="AZ87" s="3">
        <v>1699</v>
      </c>
      <c r="BA87" s="7">
        <v>2199</v>
      </c>
      <c r="BB87" s="7"/>
      <c r="BC87" s="3">
        <v>2671.5454545454504</v>
      </c>
      <c r="BD87" s="3">
        <v>2696.8571428571399</v>
      </c>
      <c r="BE87" s="7">
        <v>2785.2666666666701</v>
      </c>
      <c r="BF87" s="113"/>
      <c r="BG87" s="3">
        <v>3152.8</v>
      </c>
      <c r="BH87" s="3">
        <v>3380.2857142857097</v>
      </c>
      <c r="BI87" s="7">
        <v>3735.6</v>
      </c>
      <c r="BJ87" s="113"/>
      <c r="BK87" s="3">
        <v>3390.5</v>
      </c>
      <c r="BL87" s="3">
        <v>4011.8</v>
      </c>
      <c r="BM87" s="7">
        <v>4960.6666666666697</v>
      </c>
      <c r="BO87" s="2">
        <f t="shared" si="157"/>
        <v>1699</v>
      </c>
      <c r="BP87" s="2">
        <f t="shared" si="158"/>
        <v>2199</v>
      </c>
      <c r="BQ87" s="2"/>
      <c r="BR87" s="2">
        <f t="shared" si="159"/>
        <v>2671.5454545454504</v>
      </c>
      <c r="BS87" s="2">
        <f t="shared" si="160"/>
        <v>2696.8571428571399</v>
      </c>
      <c r="BT87" s="2">
        <f t="shared" si="161"/>
        <v>2785.2666666666701</v>
      </c>
      <c r="BU87" s="2"/>
      <c r="BV87" s="2">
        <f t="shared" si="162"/>
        <v>3152.8</v>
      </c>
      <c r="BW87" s="2">
        <f t="shared" si="163"/>
        <v>3380.2857142857097</v>
      </c>
      <c r="BX87" s="2">
        <f t="shared" si="164"/>
        <v>3735.6</v>
      </c>
      <c r="BZ87" s="16">
        <f t="shared" si="149"/>
        <v>500</v>
      </c>
      <c r="CA87" s="16">
        <f t="shared" si="150"/>
        <v>586.26666666667006</v>
      </c>
      <c r="CB87" s="16">
        <f t="shared" si="151"/>
        <v>950.33333333332985</v>
      </c>
      <c r="CD87" s="5">
        <f t="shared" si="120"/>
        <v>0.29429075927015891</v>
      </c>
      <c r="CE87" s="5">
        <f t="shared" si="121"/>
        <v>0.26660603304532526</v>
      </c>
      <c r="CF87" s="5">
        <f t="shared" si="122"/>
        <v>0.34120012446444226</v>
      </c>
      <c r="CH87" s="11">
        <f t="shared" si="152"/>
        <v>9.4745489988288245E-3</v>
      </c>
      <c r="CI87" s="11">
        <f t="shared" si="153"/>
        <v>4.2567575231681198E-2</v>
      </c>
      <c r="CK87" s="11">
        <f t="shared" si="154"/>
        <v>7.2153550585419168E-2</v>
      </c>
      <c r="CL87" s="11">
        <f t="shared" si="155"/>
        <v>0.18485156051763507</v>
      </c>
      <c r="CN87" s="16">
        <f t="shared" si="123"/>
        <v>25.311688311689522</v>
      </c>
      <c r="CO87" s="16">
        <f t="shared" si="124"/>
        <v>113.72121212121965</v>
      </c>
      <c r="CP87" s="11"/>
      <c r="CQ87" s="16">
        <f t="shared" si="125"/>
        <v>227.48571428570949</v>
      </c>
      <c r="CR87" s="16">
        <f t="shared" si="126"/>
        <v>582.79999999999973</v>
      </c>
      <c r="CT87" s="106">
        <v>2966.8</v>
      </c>
      <c r="CU87" s="104">
        <v>2696.8571428571399</v>
      </c>
      <c r="CV87" s="104">
        <v>2558.5363636363641</v>
      </c>
      <c r="CW87" s="104">
        <v>2329.409090909091</v>
      </c>
      <c r="CX87" s="104">
        <v>2082.9898989898979</v>
      </c>
      <c r="CY87" s="104">
        <v>2022.8461538461499</v>
      </c>
      <c r="CZ87" s="104">
        <v>1917.6</v>
      </c>
      <c r="DA87" s="104">
        <v>1771.5222222222219</v>
      </c>
      <c r="DB87" s="104">
        <v>1691.2666666666669</v>
      </c>
      <c r="DC87" s="104">
        <v>1530.7692307692298</v>
      </c>
      <c r="DD87" s="104">
        <v>1491.3855555555549</v>
      </c>
      <c r="DE87" s="104">
        <v>1768.1269841269839</v>
      </c>
      <c r="DF87" s="104">
        <v>1774.575757575758</v>
      </c>
      <c r="DG87" s="104">
        <v>1714.42857142857</v>
      </c>
      <c r="DH87" s="104">
        <v>1748.6893939393949</v>
      </c>
      <c r="DI87" s="104">
        <v>1891.325757575758</v>
      </c>
      <c r="DJ87" s="104">
        <v>2017.0121212121219</v>
      </c>
      <c r="DK87" s="104">
        <v>2003.1538461538501</v>
      </c>
      <c r="DL87" s="104">
        <v>1886.4363636363639</v>
      </c>
      <c r="DM87" s="104">
        <v>1950.811111111112</v>
      </c>
      <c r="DN87" s="104">
        <v>1885.7333333333331</v>
      </c>
      <c r="DO87" s="104">
        <v>1756.4166666666702</v>
      </c>
      <c r="DP87" s="104">
        <v>1580.375</v>
      </c>
      <c r="DR87" s="4">
        <f t="shared" si="127"/>
        <v>155.61912787091998</v>
      </c>
      <c r="DS87" s="39">
        <v>116.80024738689002</v>
      </c>
      <c r="DT87" s="39">
        <v>75.070476273760008</v>
      </c>
      <c r="DU87" s="39">
        <v>70.268432863330005</v>
      </c>
      <c r="DV87" s="39">
        <v>45.041833397730002</v>
      </c>
      <c r="DW87" s="39">
        <v>39.223252158720001</v>
      </c>
      <c r="DX87" s="39">
        <v>40.687040180160004</v>
      </c>
      <c r="DY87" s="39">
        <v>38.634892068150002</v>
      </c>
      <c r="DZ87" s="39">
        <v>33.279656774700001</v>
      </c>
      <c r="EA87" s="39">
        <v>28.192417411200005</v>
      </c>
      <c r="EB87" s="39">
        <v>25.979175065549999</v>
      </c>
      <c r="EC87" s="39">
        <v>25.990359132870001</v>
      </c>
      <c r="ED87" s="39">
        <v>29.788572544800001</v>
      </c>
      <c r="EE87" s="39">
        <v>29.890337339520002</v>
      </c>
      <c r="EF87" s="39">
        <v>27.015215349440002</v>
      </c>
      <c r="EG87" s="39">
        <v>24.531132538880001</v>
      </c>
      <c r="EH87" s="39">
        <v>26.613739811980004</v>
      </c>
      <c r="EI87" s="39">
        <v>31.212796849709999</v>
      </c>
      <c r="EJ87" s="39">
        <v>31.772396928569997</v>
      </c>
      <c r="EK87" s="39">
        <v>31.163632387210004</v>
      </c>
      <c r="EL87" s="39">
        <v>34.820494428800004</v>
      </c>
      <c r="EM87" s="39">
        <v>33.466325639999994</v>
      </c>
      <c r="EN87" s="39">
        <v>27.504361043999999</v>
      </c>
      <c r="EP87" s="111">
        <v>46022</v>
      </c>
      <c r="EQ87" s="114">
        <f t="shared" si="156"/>
        <v>0</v>
      </c>
      <c r="ER87" s="114"/>
      <c r="ES87" s="4">
        <f t="shared" si="128"/>
        <v>506</v>
      </c>
      <c r="ET87" s="4">
        <f t="shared" si="129"/>
        <v>1596</v>
      </c>
      <c r="EU87" s="4"/>
      <c r="EV87" s="4">
        <f t="shared" si="92"/>
        <v>2299.875</v>
      </c>
      <c r="EW87" s="4">
        <f t="shared" si="93"/>
        <v>2282.25</v>
      </c>
      <c r="EX87" s="4">
        <f t="shared" si="94"/>
        <v>2254.9</v>
      </c>
      <c r="EY87" s="4"/>
      <c r="EZ87" s="4">
        <f t="shared" si="95"/>
        <v>2896.8571428571399</v>
      </c>
      <c r="FA87" s="4">
        <f t="shared" si="96"/>
        <v>3034.5</v>
      </c>
      <c r="FB87" s="4">
        <f t="shared" si="97"/>
        <v>3391.8</v>
      </c>
      <c r="FC87" s="4"/>
      <c r="FD87" s="4">
        <f t="shared" si="130"/>
        <v>2852.3333333333303</v>
      </c>
      <c r="FE87" s="4">
        <f t="shared" si="131"/>
        <v>3556.8333333333303</v>
      </c>
      <c r="FF87" s="4">
        <f t="shared" si="132"/>
        <v>4404</v>
      </c>
      <c r="FH87" s="16">
        <f t="shared" si="133"/>
        <v>506</v>
      </c>
      <c r="FI87" s="16">
        <f t="shared" si="99"/>
        <v>1596</v>
      </c>
      <c r="FJ87" s="16"/>
      <c r="FK87" s="16">
        <f t="shared" si="134"/>
        <v>2299.875</v>
      </c>
      <c r="FL87" s="16">
        <f t="shared" si="135"/>
        <v>2282.25</v>
      </c>
      <c r="FM87" s="16">
        <f t="shared" si="136"/>
        <v>2254.9</v>
      </c>
      <c r="FN87" s="16"/>
      <c r="FO87" s="16">
        <f t="shared" si="137"/>
        <v>2896.8571428571399</v>
      </c>
      <c r="FP87" s="16">
        <f t="shared" si="138"/>
        <v>3034.5</v>
      </c>
      <c r="FQ87" s="16">
        <f t="shared" si="139"/>
        <v>3391.8</v>
      </c>
      <c r="FS87" s="4">
        <f t="shared" si="100"/>
        <v>1699</v>
      </c>
      <c r="FT87" s="4">
        <f t="shared" si="101"/>
        <v>2199</v>
      </c>
      <c r="FU87" s="4"/>
      <c r="FV87" s="4">
        <f t="shared" si="102"/>
        <v>2671.5454545454504</v>
      </c>
      <c r="FW87" s="4">
        <f t="shared" si="103"/>
        <v>2696.8571428571399</v>
      </c>
      <c r="FX87" s="4">
        <f t="shared" si="104"/>
        <v>2785.2666666666701</v>
      </c>
      <c r="FY87" s="4"/>
      <c r="FZ87" s="4">
        <f t="shared" si="105"/>
        <v>3152.8</v>
      </c>
      <c r="GA87" s="4">
        <f t="shared" si="106"/>
        <v>3380.2857142857097</v>
      </c>
      <c r="GB87" s="4">
        <f t="shared" si="107"/>
        <v>3735.6</v>
      </c>
      <c r="GC87" s="4"/>
      <c r="GD87" s="4">
        <f t="shared" si="108"/>
        <v>3390.5</v>
      </c>
      <c r="GE87" s="4">
        <f t="shared" si="109"/>
        <v>4011.8</v>
      </c>
      <c r="GF87" s="4">
        <f t="shared" si="110"/>
        <v>4960.6666666666697</v>
      </c>
      <c r="GH87" s="16">
        <f t="shared" si="140"/>
        <v>1699</v>
      </c>
      <c r="GI87" s="16">
        <f t="shared" si="111"/>
        <v>2199</v>
      </c>
      <c r="GJ87" s="16"/>
      <c r="GK87" s="16">
        <f t="shared" si="141"/>
        <v>2671.5454545454504</v>
      </c>
      <c r="GL87" s="16">
        <f t="shared" si="142"/>
        <v>2696.8571428571399</v>
      </c>
      <c r="GM87" s="16">
        <f t="shared" si="143"/>
        <v>2785.2666666666701</v>
      </c>
      <c r="GN87" s="16"/>
      <c r="GO87" s="16">
        <f t="shared" si="112"/>
        <v>3152.8</v>
      </c>
      <c r="GP87" s="16">
        <f t="shared" si="113"/>
        <v>3380.2857142857097</v>
      </c>
      <c r="GQ87" s="16">
        <f t="shared" si="144"/>
        <v>3735.6</v>
      </c>
    </row>
    <row r="88" spans="2:199" ht="14.45" customHeight="1" x14ac:dyDescent="0.25">
      <c r="B88" s="28" t="s">
        <v>80</v>
      </c>
      <c r="C88" s="28" t="s">
        <v>614</v>
      </c>
      <c r="D88" s="23" t="str">
        <f>IFERROR(IF(MATCH($B88,Compounders!$A:$A,0),"yes"),"")</f>
        <v>yes</v>
      </c>
      <c r="F88" s="66"/>
      <c r="G88" s="66"/>
      <c r="H88" s="66"/>
      <c r="I88" s="66"/>
      <c r="J88" s="121" t="str">
        <f t="shared" si="114"/>
        <v>yes</v>
      </c>
      <c r="K88" s="70">
        <f t="shared" si="145"/>
        <v>6</v>
      </c>
      <c r="L88" s="70">
        <f t="shared" si="146"/>
        <v>21</v>
      </c>
      <c r="M88" s="70">
        <f t="shared" si="147"/>
        <v>2</v>
      </c>
      <c r="N88" s="70">
        <f t="shared" si="148"/>
        <v>1</v>
      </c>
      <c r="O88" s="66"/>
      <c r="P88" s="83"/>
      <c r="Q88" s="70">
        <f t="shared" si="115"/>
        <v>5</v>
      </c>
      <c r="R88" s="70">
        <f t="shared" si="115"/>
        <v>4</v>
      </c>
      <c r="S88" s="70">
        <f t="shared" si="115"/>
        <v>3</v>
      </c>
      <c r="T88" s="70">
        <f t="shared" si="115"/>
        <v>2</v>
      </c>
      <c r="U88" s="70">
        <f t="shared" si="115"/>
        <v>2</v>
      </c>
      <c r="V88" s="70">
        <f t="shared" si="115"/>
        <v>1</v>
      </c>
      <c r="W88" s="70">
        <f t="shared" si="115"/>
        <v>4</v>
      </c>
      <c r="X88" s="70">
        <f t="shared" si="115"/>
        <v>0</v>
      </c>
      <c r="Y88" s="70">
        <f t="shared" si="115"/>
        <v>0</v>
      </c>
      <c r="AA88" s="39">
        <v>200.77239590427999</v>
      </c>
      <c r="AB88" s="39">
        <v>163.64375699888001</v>
      </c>
      <c r="AC88" s="40">
        <v>150.39170922688001</v>
      </c>
      <c r="AE88" s="4">
        <f t="shared" si="116"/>
        <v>-50.380686677399979</v>
      </c>
      <c r="AF88" s="4">
        <f t="shared" si="117"/>
        <v>-13.252047771999997</v>
      </c>
      <c r="AH88" s="11">
        <f t="shared" si="118"/>
        <v>-0.25093433014277233</v>
      </c>
      <c r="AI88" s="11">
        <f t="shared" si="119"/>
        <v>-8.0981077524947653E-2</v>
      </c>
      <c r="AK88" s="3">
        <v>2322.6</v>
      </c>
      <c r="AL88" s="7">
        <v>2856</v>
      </c>
      <c r="AM88" s="7"/>
      <c r="AN88" s="3">
        <v>3124.5</v>
      </c>
      <c r="AO88" s="3">
        <v>3161.0526315789498</v>
      </c>
      <c r="AP88" s="7">
        <v>3325.7619047619</v>
      </c>
      <c r="AQ88" s="113"/>
      <c r="AR88" s="3">
        <v>3650.4375</v>
      </c>
      <c r="AS88" s="3">
        <v>3641.8181818181802</v>
      </c>
      <c r="AT88" s="7">
        <v>3803.5454545454504</v>
      </c>
      <c r="AU88" s="7"/>
      <c r="AV88" s="3">
        <v>4202.1000000000004</v>
      </c>
      <c r="AW88" s="3">
        <v>4226.1333333333305</v>
      </c>
      <c r="AX88" s="7">
        <v>4409.875</v>
      </c>
      <c r="AY88" s="113"/>
      <c r="AZ88" s="3">
        <v>2655.9</v>
      </c>
      <c r="BA88" s="7">
        <v>3240.2</v>
      </c>
      <c r="BB88" s="7"/>
      <c r="BC88" s="3">
        <v>3510.4074074074101</v>
      </c>
      <c r="BD88" s="3">
        <v>3615.6153846153798</v>
      </c>
      <c r="BE88" s="7">
        <v>3754.125</v>
      </c>
      <c r="BF88" s="113"/>
      <c r="BG88" s="3">
        <v>4069.5652173913004</v>
      </c>
      <c r="BH88" s="3">
        <v>4132.3076923076906</v>
      </c>
      <c r="BI88" s="7">
        <v>4232.875</v>
      </c>
      <c r="BJ88" s="113"/>
      <c r="BK88" s="3">
        <v>4696.4545454545496</v>
      </c>
      <c r="BL88" s="3">
        <v>4725.6666666666697</v>
      </c>
      <c r="BM88" s="7">
        <v>4803.5789473684199</v>
      </c>
      <c r="BO88" s="2">
        <f t="shared" si="157"/>
        <v>2655.9</v>
      </c>
      <c r="BP88" s="2">
        <f t="shared" si="158"/>
        <v>3240.2</v>
      </c>
      <c r="BQ88" s="2"/>
      <c r="BR88" s="2">
        <f t="shared" si="159"/>
        <v>3510.4074074074101</v>
      </c>
      <c r="BS88" s="2">
        <f t="shared" si="160"/>
        <v>3615.6153846153798</v>
      </c>
      <c r="BT88" s="2">
        <f t="shared" si="161"/>
        <v>3754.125</v>
      </c>
      <c r="BU88" s="2"/>
      <c r="BV88" s="2">
        <f t="shared" si="162"/>
        <v>4069.5652173913004</v>
      </c>
      <c r="BW88" s="2">
        <f t="shared" si="163"/>
        <v>4132.3076923076906</v>
      </c>
      <c r="BX88" s="2">
        <f t="shared" si="164"/>
        <v>4232.875</v>
      </c>
      <c r="BZ88" s="16">
        <f t="shared" si="149"/>
        <v>584.29999999999973</v>
      </c>
      <c r="CA88" s="16">
        <f t="shared" si="150"/>
        <v>513.92500000000018</v>
      </c>
      <c r="CB88" s="16">
        <f t="shared" si="151"/>
        <v>478.75</v>
      </c>
      <c r="CD88" s="5">
        <f t="shared" si="120"/>
        <v>0.22000075304040045</v>
      </c>
      <c r="CE88" s="5">
        <f t="shared" si="121"/>
        <v>0.15860903647922964</v>
      </c>
      <c r="CF88" s="5">
        <f t="shared" si="122"/>
        <v>0.12752638764026236</v>
      </c>
      <c r="CH88" s="11">
        <f t="shared" si="152"/>
        <v>2.9970304012567617E-2</v>
      </c>
      <c r="CI88" s="11">
        <f t="shared" si="153"/>
        <v>6.942715312140546E-2</v>
      </c>
      <c r="CK88" s="11">
        <f t="shared" si="154"/>
        <v>1.5417488494412046E-2</v>
      </c>
      <c r="CL88" s="11">
        <f t="shared" si="155"/>
        <v>4.0129540598291547E-2</v>
      </c>
      <c r="CN88" s="16">
        <f t="shared" si="123"/>
        <v>105.20797720796963</v>
      </c>
      <c r="CO88" s="16">
        <f t="shared" si="124"/>
        <v>243.71759259258988</v>
      </c>
      <c r="CP88" s="11"/>
      <c r="CQ88" s="16">
        <f t="shared" si="125"/>
        <v>62.742474916390165</v>
      </c>
      <c r="CR88" s="16">
        <f t="shared" si="126"/>
        <v>163.30978260869961</v>
      </c>
      <c r="CT88" s="106">
        <v>3817.3636363636369</v>
      </c>
      <c r="CU88" s="104">
        <v>3615.6153846153798</v>
      </c>
      <c r="CV88" s="104">
        <v>3359.0522875816987</v>
      </c>
      <c r="CW88" s="104">
        <v>3110.8260869565211</v>
      </c>
      <c r="CX88" s="104">
        <v>2944.1831501831502</v>
      </c>
      <c r="CY88" s="104">
        <v>2934.125</v>
      </c>
      <c r="CZ88" s="104">
        <v>2738.8018575851397</v>
      </c>
      <c r="DA88" s="104">
        <v>2531.9499999999998</v>
      </c>
      <c r="DB88" s="104">
        <v>2344.3701298701289</v>
      </c>
      <c r="DC88" s="104">
        <v>2225.88</v>
      </c>
      <c r="DD88" s="104">
        <v>2111.151515151515</v>
      </c>
      <c r="DE88" s="104">
        <v>2146.2243107769418</v>
      </c>
      <c r="DF88" s="104">
        <v>2024.6849816849808</v>
      </c>
      <c r="DG88" s="104">
        <v>1889.6956521739098</v>
      </c>
      <c r="DH88" s="104">
        <v>1904.9594017094021</v>
      </c>
      <c r="DI88" s="104">
        <v>1827.7613927738919</v>
      </c>
      <c r="DJ88" s="104">
        <v>1895.794117647059</v>
      </c>
      <c r="DK88" s="104">
        <v>1835.9375</v>
      </c>
      <c r="DL88" s="104">
        <v>1951.419047619047</v>
      </c>
      <c r="DM88" s="104">
        <v>1846.965909090909</v>
      </c>
      <c r="DN88" s="104">
        <v>1642.31008991009</v>
      </c>
      <c r="DO88" s="104">
        <v>1517.42857142857</v>
      </c>
      <c r="DP88" s="104">
        <v>1494.833333333333</v>
      </c>
      <c r="DR88" s="4">
        <f t="shared" si="127"/>
        <v>150.39170922688001</v>
      </c>
      <c r="DS88" s="39">
        <v>163.64375699888001</v>
      </c>
      <c r="DT88" s="39">
        <v>200.77239590427999</v>
      </c>
      <c r="DU88" s="39">
        <v>160.32144777837996</v>
      </c>
      <c r="DV88" s="39">
        <v>194.76806394955</v>
      </c>
      <c r="DW88" s="39">
        <v>177.44264479808999</v>
      </c>
      <c r="DX88" s="39">
        <v>185.91142311220003</v>
      </c>
      <c r="DY88" s="39">
        <v>174.57484604351998</v>
      </c>
      <c r="DZ88" s="39">
        <v>157.79088491670001</v>
      </c>
      <c r="EA88" s="39">
        <v>141.45694565114999</v>
      </c>
      <c r="EB88" s="39">
        <v>118.77487227712001</v>
      </c>
      <c r="EC88" s="39">
        <v>102.69745795575</v>
      </c>
      <c r="ED88" s="39">
        <v>119.81511537192002</v>
      </c>
      <c r="EE88" s="39">
        <v>89.480157578290004</v>
      </c>
      <c r="EF88" s="39">
        <v>93.770595649500009</v>
      </c>
      <c r="EG88" s="39">
        <v>66.93692182848001</v>
      </c>
      <c r="EH88" s="39">
        <v>72.046161322809994</v>
      </c>
      <c r="EI88" s="39">
        <v>108.36189842616001</v>
      </c>
      <c r="EJ88" s="39">
        <v>128.35520415729999</v>
      </c>
      <c r="EK88" s="39">
        <v>118.2030213187</v>
      </c>
      <c r="EL88" s="39">
        <v>108.89722832032001</v>
      </c>
      <c r="EM88" s="39">
        <v>87.474335382200024</v>
      </c>
      <c r="EN88" s="39">
        <v>96.172141460400013</v>
      </c>
      <c r="EP88" s="111">
        <v>46022</v>
      </c>
      <c r="EQ88" s="114">
        <f t="shared" si="156"/>
        <v>0</v>
      </c>
      <c r="ER88" s="114"/>
      <c r="ES88" s="4">
        <f t="shared" si="128"/>
        <v>2322.6</v>
      </c>
      <c r="ET88" s="4">
        <f t="shared" si="129"/>
        <v>2856</v>
      </c>
      <c r="EU88" s="4"/>
      <c r="EV88" s="4">
        <f t="shared" si="92"/>
        <v>3124.5</v>
      </c>
      <c r="EW88" s="4">
        <f t="shared" si="93"/>
        <v>3161.0526315789498</v>
      </c>
      <c r="EX88" s="4">
        <f t="shared" si="94"/>
        <v>3325.7619047619</v>
      </c>
      <c r="EY88" s="4"/>
      <c r="EZ88" s="4">
        <f t="shared" si="95"/>
        <v>3650.4375</v>
      </c>
      <c r="FA88" s="4">
        <f t="shared" si="96"/>
        <v>3641.8181818181802</v>
      </c>
      <c r="FB88" s="4">
        <f t="shared" si="97"/>
        <v>3803.5454545454504</v>
      </c>
      <c r="FC88" s="4"/>
      <c r="FD88" s="4">
        <f t="shared" si="130"/>
        <v>4202.1000000000004</v>
      </c>
      <c r="FE88" s="4">
        <f t="shared" si="131"/>
        <v>4226.1333333333305</v>
      </c>
      <c r="FF88" s="4">
        <f t="shared" si="132"/>
        <v>4409.875</v>
      </c>
      <c r="FH88" s="16">
        <f t="shared" si="133"/>
        <v>2322.6</v>
      </c>
      <c r="FI88" s="16">
        <f t="shared" si="99"/>
        <v>2856</v>
      </c>
      <c r="FJ88" s="16"/>
      <c r="FK88" s="16">
        <f t="shared" si="134"/>
        <v>3124.5</v>
      </c>
      <c r="FL88" s="16">
        <f t="shared" si="135"/>
        <v>3161.0526315789498</v>
      </c>
      <c r="FM88" s="16">
        <f t="shared" si="136"/>
        <v>3325.7619047619</v>
      </c>
      <c r="FN88" s="16"/>
      <c r="FO88" s="16">
        <f t="shared" si="137"/>
        <v>3650.4375</v>
      </c>
      <c r="FP88" s="16">
        <f t="shared" si="138"/>
        <v>3641.8181818181802</v>
      </c>
      <c r="FQ88" s="16">
        <f t="shared" si="139"/>
        <v>3803.5454545454504</v>
      </c>
      <c r="FS88" s="4">
        <f t="shared" si="100"/>
        <v>2655.9</v>
      </c>
      <c r="FT88" s="4">
        <f t="shared" si="101"/>
        <v>3240.2</v>
      </c>
      <c r="FU88" s="4"/>
      <c r="FV88" s="4">
        <f t="shared" si="102"/>
        <v>3510.4074074074101</v>
      </c>
      <c r="FW88" s="4">
        <f t="shared" si="103"/>
        <v>3615.6153846153798</v>
      </c>
      <c r="FX88" s="4">
        <f t="shared" si="104"/>
        <v>3754.125</v>
      </c>
      <c r="FY88" s="4"/>
      <c r="FZ88" s="4">
        <f t="shared" si="105"/>
        <v>4069.5652173913004</v>
      </c>
      <c r="GA88" s="4">
        <f t="shared" si="106"/>
        <v>4132.3076923076906</v>
      </c>
      <c r="GB88" s="4">
        <f t="shared" si="107"/>
        <v>4232.875</v>
      </c>
      <c r="GC88" s="4"/>
      <c r="GD88" s="4">
        <f t="shared" si="108"/>
        <v>4696.4545454545496</v>
      </c>
      <c r="GE88" s="4">
        <f t="shared" si="109"/>
        <v>4725.6666666666697</v>
      </c>
      <c r="GF88" s="4">
        <f t="shared" si="110"/>
        <v>4803.5789473684199</v>
      </c>
      <c r="GH88" s="16">
        <f t="shared" si="140"/>
        <v>2655.9</v>
      </c>
      <c r="GI88" s="16">
        <f t="shared" si="111"/>
        <v>3240.2</v>
      </c>
      <c r="GJ88" s="16"/>
      <c r="GK88" s="16">
        <f t="shared" si="141"/>
        <v>3510.4074074074101</v>
      </c>
      <c r="GL88" s="16">
        <f t="shared" si="142"/>
        <v>3615.6153846153798</v>
      </c>
      <c r="GM88" s="16">
        <f t="shared" si="143"/>
        <v>3754.125</v>
      </c>
      <c r="GN88" s="16"/>
      <c r="GO88" s="16">
        <f t="shared" si="112"/>
        <v>4069.5652173913004</v>
      </c>
      <c r="GP88" s="16">
        <f t="shared" si="113"/>
        <v>4132.3076923076906</v>
      </c>
      <c r="GQ88" s="16">
        <f t="shared" si="144"/>
        <v>4232.875</v>
      </c>
    </row>
    <row r="89" spans="2:199" ht="14.45" customHeight="1" x14ac:dyDescent="0.25">
      <c r="B89" s="28" t="s">
        <v>103</v>
      </c>
      <c r="C89" s="28" t="s">
        <v>615</v>
      </c>
      <c r="D89" s="23" t="str">
        <f>IFERROR(IF(MATCH($B89,Compounders!$A:$A,0),"yes"),"")</f>
        <v/>
      </c>
      <c r="F89" s="66"/>
      <c r="G89" s="66"/>
      <c r="H89" s="66"/>
      <c r="I89" s="66"/>
      <c r="J89" s="121" t="str">
        <f t="shared" si="114"/>
        <v>yes</v>
      </c>
      <c r="K89" s="70">
        <f t="shared" si="145"/>
        <v>6</v>
      </c>
      <c r="L89" s="70">
        <f t="shared" si="146"/>
        <v>21</v>
      </c>
      <c r="M89" s="70">
        <f t="shared" si="147"/>
        <v>2</v>
      </c>
      <c r="N89" s="70">
        <f t="shared" si="148"/>
        <v>1</v>
      </c>
      <c r="O89" s="66"/>
      <c r="P89" s="83"/>
      <c r="Q89" s="70">
        <f t="shared" si="115"/>
        <v>5</v>
      </c>
      <c r="R89" s="70">
        <f t="shared" si="115"/>
        <v>4</v>
      </c>
      <c r="S89" s="70">
        <f t="shared" si="115"/>
        <v>3</v>
      </c>
      <c r="T89" s="70">
        <f t="shared" si="115"/>
        <v>2</v>
      </c>
      <c r="U89" s="70">
        <f t="shared" si="115"/>
        <v>2</v>
      </c>
      <c r="V89" s="70">
        <f t="shared" si="115"/>
        <v>1</v>
      </c>
      <c r="W89" s="70">
        <f t="shared" si="115"/>
        <v>4</v>
      </c>
      <c r="X89" s="70">
        <f t="shared" si="115"/>
        <v>0</v>
      </c>
      <c r="Y89" s="70">
        <f t="shared" si="115"/>
        <v>0</v>
      </c>
      <c r="AA89" s="39">
        <v>123.86014540872</v>
      </c>
      <c r="AB89" s="39">
        <v>143.68177869703001</v>
      </c>
      <c r="AC89" s="40">
        <v>150.72073088534</v>
      </c>
      <c r="AE89" s="4">
        <f t="shared" si="116"/>
        <v>26.860585476620003</v>
      </c>
      <c r="AF89" s="4">
        <f t="shared" si="117"/>
        <v>7.0389521883099917</v>
      </c>
      <c r="AH89" s="11">
        <f t="shared" si="118"/>
        <v>0.21686221494399249</v>
      </c>
      <c r="AI89" s="11">
        <f t="shared" si="119"/>
        <v>4.8989873678780382E-2</v>
      </c>
      <c r="AK89" s="3">
        <v>5705</v>
      </c>
      <c r="AL89" s="7">
        <v>5139</v>
      </c>
      <c r="AM89" s="7"/>
      <c r="AN89" s="3">
        <v>6400.6111111111095</v>
      </c>
      <c r="AO89" s="3">
        <v>6322.8571428571395</v>
      </c>
      <c r="AP89" s="7">
        <v>6014.0588235294108</v>
      </c>
      <c r="AQ89" s="113"/>
      <c r="AR89" s="3">
        <v>6930.4666666666699</v>
      </c>
      <c r="AS89" s="3">
        <v>6884.2307692307704</v>
      </c>
      <c r="AT89" s="7">
        <v>6982.6666666666697</v>
      </c>
      <c r="AU89" s="7"/>
      <c r="AV89" s="3">
        <v>7459.25</v>
      </c>
      <c r="AW89" s="3">
        <v>7471.6363636363603</v>
      </c>
      <c r="AX89" s="7">
        <v>7538.0909090909099</v>
      </c>
      <c r="AY89" s="113"/>
      <c r="AZ89" s="3">
        <v>6480.9170000000004</v>
      </c>
      <c r="BA89" s="7">
        <v>6286.5839999999998</v>
      </c>
      <c r="BB89" s="7"/>
      <c r="BC89" s="3">
        <v>6706.2631578947403</v>
      </c>
      <c r="BD89" s="3">
        <v>6682.2631578947403</v>
      </c>
      <c r="BE89" s="7">
        <v>6684.3888888888905</v>
      </c>
      <c r="BF89" s="113"/>
      <c r="BG89" s="3">
        <v>7243.2352941176505</v>
      </c>
      <c r="BH89" s="3">
        <v>7251</v>
      </c>
      <c r="BI89" s="7">
        <v>7289</v>
      </c>
      <c r="BJ89" s="113"/>
      <c r="BK89" s="3">
        <v>7837.7142857142899</v>
      </c>
      <c r="BL89" s="3">
        <v>7883</v>
      </c>
      <c r="BM89" s="7">
        <v>7928.9285714285697</v>
      </c>
      <c r="BO89" s="2">
        <f t="shared" si="157"/>
        <v>6480.9170000000004</v>
      </c>
      <c r="BP89" s="2">
        <f t="shared" si="158"/>
        <v>6286.5839999999998</v>
      </c>
      <c r="BQ89" s="2"/>
      <c r="BR89" s="2">
        <f t="shared" si="159"/>
        <v>6706.2631578947403</v>
      </c>
      <c r="BS89" s="2">
        <f t="shared" si="160"/>
        <v>6682.2631578947403</v>
      </c>
      <c r="BT89" s="2">
        <f t="shared" si="161"/>
        <v>6684.3888888888905</v>
      </c>
      <c r="BU89" s="2"/>
      <c r="BV89" s="2">
        <f t="shared" si="162"/>
        <v>7243.2352941176505</v>
      </c>
      <c r="BW89" s="2">
        <f t="shared" si="163"/>
        <v>7251</v>
      </c>
      <c r="BX89" s="2">
        <f t="shared" si="164"/>
        <v>7289</v>
      </c>
      <c r="BZ89" s="16">
        <f t="shared" si="149"/>
        <v>-194.33300000000054</v>
      </c>
      <c r="CA89" s="16">
        <f t="shared" si="150"/>
        <v>397.80488888889067</v>
      </c>
      <c r="CB89" s="16">
        <f t="shared" si="151"/>
        <v>604.61111111110949</v>
      </c>
      <c r="CD89" s="5">
        <f t="shared" si="120"/>
        <v>-2.9985417187104901E-2</v>
      </c>
      <c r="CE89" s="5">
        <f t="shared" si="121"/>
        <v>6.3278385986553332E-2</v>
      </c>
      <c r="CF89" s="5">
        <f t="shared" si="122"/>
        <v>9.0451217180993693E-2</v>
      </c>
      <c r="CH89" s="11">
        <f t="shared" si="152"/>
        <v>-3.5787441433381417E-3</v>
      </c>
      <c r="CI89" s="11">
        <f t="shared" si="153"/>
        <v>-3.2617671706036688E-3</v>
      </c>
      <c r="CK89" s="11">
        <f t="shared" si="154"/>
        <v>1.0719941527586041E-3</v>
      </c>
      <c r="CL89" s="11">
        <f t="shared" si="155"/>
        <v>6.3182685670195582E-3</v>
      </c>
      <c r="CN89" s="16">
        <f t="shared" si="123"/>
        <v>-24</v>
      </c>
      <c r="CO89" s="16">
        <f t="shared" si="124"/>
        <v>-21.874269005849783</v>
      </c>
      <c r="CP89" s="11"/>
      <c r="CQ89" s="16">
        <f t="shared" si="125"/>
        <v>7.7647058823495172</v>
      </c>
      <c r="CR89" s="16">
        <f t="shared" si="126"/>
        <v>45.764705882349517</v>
      </c>
      <c r="CT89" s="106">
        <v>6845.8166666666702</v>
      </c>
      <c r="CU89" s="104">
        <v>6682.2631578947403</v>
      </c>
      <c r="CV89" s="104">
        <v>6526.3818181818306</v>
      </c>
      <c r="CW89" s="104">
        <v>6714.5625</v>
      </c>
      <c r="CX89" s="104">
        <v>6659.8613445378196</v>
      </c>
      <c r="CY89" s="104">
        <v>6733.2727272727298</v>
      </c>
      <c r="CZ89" s="104">
        <v>6810.4285714285697</v>
      </c>
      <c r="DA89" s="104">
        <v>6848.1008403361402</v>
      </c>
      <c r="DB89" s="104">
        <v>6740.6470588235306</v>
      </c>
      <c r="DC89" s="104">
        <v>6514.3</v>
      </c>
      <c r="DD89" s="104">
        <v>6459.8888888888896</v>
      </c>
      <c r="DE89" s="104">
        <v>6295.6333333333405</v>
      </c>
      <c r="DF89" s="104">
        <v>6242.4722222222208</v>
      </c>
      <c r="DG89" s="104">
        <v>6084.16</v>
      </c>
      <c r="DH89" s="104">
        <v>6112.8947368421004</v>
      </c>
      <c r="DI89" s="104">
        <v>6249.0186741363095</v>
      </c>
      <c r="DJ89" s="104">
        <v>6164.8713450292298</v>
      </c>
      <c r="DK89" s="104">
        <v>5959.7307692307704</v>
      </c>
      <c r="DL89" s="104">
        <v>5967.0555555555702</v>
      </c>
      <c r="DM89" s="104">
        <v>6010.8</v>
      </c>
      <c r="DN89" s="104">
        <v>5631.3</v>
      </c>
      <c r="DO89" s="104">
        <v>5551.85</v>
      </c>
      <c r="DP89" s="104">
        <v>5400.4166666666697</v>
      </c>
      <c r="DR89" s="4">
        <f t="shared" si="127"/>
        <v>150.72073088534</v>
      </c>
      <c r="DS89" s="39">
        <v>143.68177869703001</v>
      </c>
      <c r="DT89" s="39">
        <v>123.86014540872</v>
      </c>
      <c r="DU89" s="39">
        <v>133.64572630100002</v>
      </c>
      <c r="DV89" s="39">
        <v>149.66799584792</v>
      </c>
      <c r="DW89" s="39">
        <v>137.37657021549998</v>
      </c>
      <c r="DX89" s="39">
        <v>146.88438066820001</v>
      </c>
      <c r="DY89" s="39">
        <v>134.293533752</v>
      </c>
      <c r="DZ89" s="39">
        <v>139.05415444601999</v>
      </c>
      <c r="EA89" s="39">
        <v>133.86031691300002</v>
      </c>
      <c r="EB89" s="39">
        <v>138.25145255324</v>
      </c>
      <c r="EC89" s="39">
        <v>122.66023513242001</v>
      </c>
      <c r="ED89" s="39">
        <v>138.12792541749999</v>
      </c>
      <c r="EE89" s="39">
        <v>127.69496496224001</v>
      </c>
      <c r="EF89" s="39">
        <v>144.07865431760001</v>
      </c>
      <c r="EG89" s="39">
        <v>112.48640616949001</v>
      </c>
      <c r="EH89" s="39">
        <v>118.31819056330001</v>
      </c>
      <c r="EI89" s="39">
        <v>133.38102996432002</v>
      </c>
      <c r="EJ89" s="39">
        <v>143.54307451724998</v>
      </c>
      <c r="EK89" s="39">
        <v>146.55795597420001</v>
      </c>
      <c r="EL89" s="39">
        <v>152.35077151804998</v>
      </c>
      <c r="EM89" s="39">
        <v>150.97243658412998</v>
      </c>
      <c r="EN89" s="39">
        <v>149.24856285359999</v>
      </c>
      <c r="EP89" s="111">
        <v>46022</v>
      </c>
      <c r="EQ89" s="114">
        <f t="shared" si="156"/>
        <v>0</v>
      </c>
      <c r="ER89" s="114"/>
      <c r="ES89" s="4">
        <f t="shared" si="128"/>
        <v>5705</v>
      </c>
      <c r="ET89" s="4">
        <f t="shared" si="129"/>
        <v>5139</v>
      </c>
      <c r="EU89" s="4"/>
      <c r="EV89" s="4">
        <f t="shared" si="92"/>
        <v>6400.6111111111095</v>
      </c>
      <c r="EW89" s="4">
        <f t="shared" si="93"/>
        <v>6322.8571428571395</v>
      </c>
      <c r="EX89" s="4">
        <f t="shared" si="94"/>
        <v>6014.0588235294108</v>
      </c>
      <c r="EY89" s="4"/>
      <c r="EZ89" s="4">
        <f t="shared" si="95"/>
        <v>6930.4666666666699</v>
      </c>
      <c r="FA89" s="4">
        <f t="shared" si="96"/>
        <v>6884.2307692307704</v>
      </c>
      <c r="FB89" s="4">
        <f t="shared" si="97"/>
        <v>6982.6666666666697</v>
      </c>
      <c r="FC89" s="4"/>
      <c r="FD89" s="4">
        <f t="shared" si="130"/>
        <v>7459.25</v>
      </c>
      <c r="FE89" s="4">
        <f t="shared" si="131"/>
        <v>7471.6363636363603</v>
      </c>
      <c r="FF89" s="4">
        <f t="shared" si="132"/>
        <v>7538.0909090909099</v>
      </c>
      <c r="FH89" s="16">
        <f t="shared" si="133"/>
        <v>5705</v>
      </c>
      <c r="FI89" s="16">
        <f t="shared" si="99"/>
        <v>5139</v>
      </c>
      <c r="FJ89" s="16"/>
      <c r="FK89" s="16">
        <f t="shared" si="134"/>
        <v>6400.6111111111095</v>
      </c>
      <c r="FL89" s="16">
        <f t="shared" si="135"/>
        <v>6322.8571428571395</v>
      </c>
      <c r="FM89" s="16">
        <f t="shared" si="136"/>
        <v>6014.0588235294108</v>
      </c>
      <c r="FN89" s="16"/>
      <c r="FO89" s="16">
        <f t="shared" si="137"/>
        <v>6930.4666666666699</v>
      </c>
      <c r="FP89" s="16">
        <f t="shared" si="138"/>
        <v>6884.2307692307704</v>
      </c>
      <c r="FQ89" s="16">
        <f t="shared" si="139"/>
        <v>6982.6666666666697</v>
      </c>
      <c r="FS89" s="4">
        <f t="shared" si="100"/>
        <v>6480.9170000000004</v>
      </c>
      <c r="FT89" s="4">
        <f t="shared" si="101"/>
        <v>6286.5839999999998</v>
      </c>
      <c r="FU89" s="4"/>
      <c r="FV89" s="4">
        <f t="shared" si="102"/>
        <v>6706.2631578947403</v>
      </c>
      <c r="FW89" s="4">
        <f t="shared" si="103"/>
        <v>6682.2631578947403</v>
      </c>
      <c r="FX89" s="4">
        <f t="shared" si="104"/>
        <v>6684.3888888888905</v>
      </c>
      <c r="FY89" s="4"/>
      <c r="FZ89" s="4">
        <f t="shared" si="105"/>
        <v>7243.2352941176505</v>
      </c>
      <c r="GA89" s="4">
        <f t="shared" si="106"/>
        <v>7251</v>
      </c>
      <c r="GB89" s="4">
        <f t="shared" si="107"/>
        <v>7289</v>
      </c>
      <c r="GC89" s="4"/>
      <c r="GD89" s="4">
        <f t="shared" si="108"/>
        <v>7837.7142857142899</v>
      </c>
      <c r="GE89" s="4">
        <f t="shared" si="109"/>
        <v>7883</v>
      </c>
      <c r="GF89" s="4">
        <f t="shared" si="110"/>
        <v>7928.9285714285697</v>
      </c>
      <c r="GH89" s="16">
        <f t="shared" si="140"/>
        <v>6480.9170000000004</v>
      </c>
      <c r="GI89" s="16">
        <f t="shared" si="111"/>
        <v>6286.5839999999998</v>
      </c>
      <c r="GJ89" s="16"/>
      <c r="GK89" s="16">
        <f t="shared" si="141"/>
        <v>6706.2631578947403</v>
      </c>
      <c r="GL89" s="16">
        <f t="shared" si="142"/>
        <v>6682.2631578947403</v>
      </c>
      <c r="GM89" s="16">
        <f t="shared" si="143"/>
        <v>6684.3888888888905</v>
      </c>
      <c r="GN89" s="16"/>
      <c r="GO89" s="16">
        <f t="shared" si="112"/>
        <v>7243.2352941176505</v>
      </c>
      <c r="GP89" s="16">
        <f t="shared" si="113"/>
        <v>7251</v>
      </c>
      <c r="GQ89" s="16">
        <f t="shared" si="144"/>
        <v>7289</v>
      </c>
    </row>
    <row r="90" spans="2:199" ht="14.45" customHeight="1" x14ac:dyDescent="0.25">
      <c r="B90" s="28" t="s">
        <v>40</v>
      </c>
      <c r="C90" s="28" t="s">
        <v>616</v>
      </c>
      <c r="D90" s="23" t="str">
        <f>IFERROR(IF(MATCH($B90,Compounders!$A:$A,0),"yes"),"")</f>
        <v/>
      </c>
      <c r="F90" s="66"/>
      <c r="G90" s="66"/>
      <c r="H90" s="66"/>
      <c r="I90" s="66"/>
      <c r="J90" s="121" t="str">
        <f t="shared" si="114"/>
        <v>yes</v>
      </c>
      <c r="K90" s="70">
        <f t="shared" si="145"/>
        <v>6</v>
      </c>
      <c r="L90" s="70">
        <f t="shared" si="146"/>
        <v>21</v>
      </c>
      <c r="M90" s="70">
        <f t="shared" si="147"/>
        <v>2</v>
      </c>
      <c r="N90" s="70">
        <f t="shared" si="148"/>
        <v>1</v>
      </c>
      <c r="O90" s="66"/>
      <c r="P90" s="83"/>
      <c r="Q90" s="70">
        <f t="shared" si="115"/>
        <v>5</v>
      </c>
      <c r="R90" s="70">
        <f t="shared" si="115"/>
        <v>4</v>
      </c>
      <c r="S90" s="70">
        <f t="shared" si="115"/>
        <v>3</v>
      </c>
      <c r="T90" s="70">
        <f t="shared" si="115"/>
        <v>2</v>
      </c>
      <c r="U90" s="70">
        <f t="shared" si="115"/>
        <v>2</v>
      </c>
      <c r="V90" s="70">
        <f t="shared" si="115"/>
        <v>1</v>
      </c>
      <c r="W90" s="70">
        <f t="shared" si="115"/>
        <v>4</v>
      </c>
      <c r="X90" s="70">
        <f t="shared" si="115"/>
        <v>0</v>
      </c>
      <c r="Y90" s="70">
        <f t="shared" si="115"/>
        <v>0</v>
      </c>
      <c r="AA90" s="39">
        <v>169.77952043151001</v>
      </c>
      <c r="AB90" s="39">
        <v>146.94913045199002</v>
      </c>
      <c r="AC90" s="40">
        <v>143.30617051520002</v>
      </c>
      <c r="AE90" s="4">
        <f t="shared" si="116"/>
        <v>-26.473349916309985</v>
      </c>
      <c r="AF90" s="4">
        <f t="shared" si="117"/>
        <v>-3.6429599367899925</v>
      </c>
      <c r="AH90" s="11">
        <f t="shared" si="118"/>
        <v>-0.1559278165530541</v>
      </c>
      <c r="AI90" s="11">
        <f t="shared" si="119"/>
        <v>-2.4790619213498455E-2</v>
      </c>
      <c r="AK90" s="3">
        <v>9856</v>
      </c>
      <c r="AL90" s="7">
        <v>10053</v>
      </c>
      <c r="AM90" s="7"/>
      <c r="AN90" s="3">
        <v>7695.5813953488396</v>
      </c>
      <c r="AO90" s="3">
        <v>6931.95652173913</v>
      </c>
      <c r="AP90" s="7">
        <v>5953.9756097560994</v>
      </c>
      <c r="AQ90" s="113"/>
      <c r="AR90" s="3">
        <v>9748.2352941176487</v>
      </c>
      <c r="AS90" s="3">
        <v>8845.7234042553191</v>
      </c>
      <c r="AT90" s="7">
        <v>8895</v>
      </c>
      <c r="AU90" s="7"/>
      <c r="AV90" s="3">
        <v>11138.1052631579</v>
      </c>
      <c r="AW90" s="3">
        <v>10974.4516129032</v>
      </c>
      <c r="AX90" s="7">
        <v>10876.625</v>
      </c>
      <c r="AY90" s="113"/>
      <c r="AZ90" s="3">
        <v>3427</v>
      </c>
      <c r="BA90" s="7">
        <v>5237</v>
      </c>
      <c r="BB90" s="7"/>
      <c r="BC90" s="3">
        <v>7676.8571428571395</v>
      </c>
      <c r="BD90" s="3">
        <v>6909.9032258064499</v>
      </c>
      <c r="BE90" s="7">
        <v>6628.6</v>
      </c>
      <c r="BF90" s="113"/>
      <c r="BG90" s="3">
        <v>9450.4615384615408</v>
      </c>
      <c r="BH90" s="3">
        <v>8999.0322580645206</v>
      </c>
      <c r="BI90" s="7">
        <v>8807.1935483871002</v>
      </c>
      <c r="BJ90" s="113"/>
      <c r="BK90" s="3">
        <v>12344</v>
      </c>
      <c r="BL90" s="3">
        <v>11008.789473684201</v>
      </c>
      <c r="BM90" s="7">
        <v>10704.722222222201</v>
      </c>
      <c r="BO90" s="2">
        <f t="shared" si="157"/>
        <v>3427</v>
      </c>
      <c r="BP90" s="2">
        <f t="shared" si="158"/>
        <v>5237</v>
      </c>
      <c r="BQ90" s="2"/>
      <c r="BR90" s="2">
        <f t="shared" si="159"/>
        <v>7676.8571428571395</v>
      </c>
      <c r="BS90" s="2">
        <f t="shared" si="160"/>
        <v>6909.9032258064499</v>
      </c>
      <c r="BT90" s="2">
        <f t="shared" si="161"/>
        <v>6628.6</v>
      </c>
      <c r="BU90" s="2"/>
      <c r="BV90" s="2">
        <f t="shared" si="162"/>
        <v>9450.4615384615408</v>
      </c>
      <c r="BW90" s="2">
        <f t="shared" si="163"/>
        <v>8999.0322580645206</v>
      </c>
      <c r="BX90" s="2">
        <f t="shared" si="164"/>
        <v>8807.1935483871002</v>
      </c>
      <c r="BZ90" s="16">
        <f t="shared" si="149"/>
        <v>1810</v>
      </c>
      <c r="CA90" s="16">
        <f t="shared" si="150"/>
        <v>1391.6000000000004</v>
      </c>
      <c r="CB90" s="16">
        <f t="shared" si="151"/>
        <v>2178.5935483870999</v>
      </c>
      <c r="CD90" s="5">
        <f t="shared" si="120"/>
        <v>0.52815873942223512</v>
      </c>
      <c r="CE90" s="5">
        <f t="shared" si="121"/>
        <v>0.2657246515180447</v>
      </c>
      <c r="CF90" s="5">
        <f t="shared" si="122"/>
        <v>0.32866571348204743</v>
      </c>
      <c r="CH90" s="11">
        <f t="shared" si="152"/>
        <v>-9.9904674892158818E-2</v>
      </c>
      <c r="CI90" s="11">
        <f t="shared" si="153"/>
        <v>-0.13654769436897496</v>
      </c>
      <c r="CK90" s="11">
        <f t="shared" si="154"/>
        <v>-4.7767961232347278E-2</v>
      </c>
      <c r="CL90" s="11">
        <f t="shared" si="155"/>
        <v>-6.8067362367061679E-2</v>
      </c>
      <c r="CN90" s="16">
        <f t="shared" si="123"/>
        <v>-766.9539170506896</v>
      </c>
      <c r="CO90" s="16">
        <f t="shared" si="124"/>
        <v>-1048.2571428571391</v>
      </c>
      <c r="CP90" s="11"/>
      <c r="CQ90" s="16">
        <f t="shared" si="125"/>
        <v>-451.42928039702019</v>
      </c>
      <c r="CR90" s="16">
        <f t="shared" si="126"/>
        <v>-643.2679900744406</v>
      </c>
      <c r="CT90" s="106">
        <v>7341.0598155467596</v>
      </c>
      <c r="CU90" s="104">
        <v>6909.9032258064499</v>
      </c>
      <c r="CV90" s="104">
        <v>9088.75</v>
      </c>
      <c r="CW90" s="104">
        <v>8794.2916666666606</v>
      </c>
      <c r="CX90" s="104">
        <v>7984.7888888888901</v>
      </c>
      <c r="CY90" s="104">
        <v>5631.4666666666699</v>
      </c>
      <c r="CZ90" s="104">
        <v>5214.1675985663096</v>
      </c>
      <c r="DA90" s="104">
        <v>4725.4124999999995</v>
      </c>
      <c r="DB90" s="104">
        <v>3860.1353276353298</v>
      </c>
      <c r="DC90" s="104">
        <v>3257.69696969697</v>
      </c>
      <c r="DD90" s="104">
        <v>2663.3760233918124</v>
      </c>
      <c r="DE90" s="104">
        <v>2345.5633255633261</v>
      </c>
      <c r="DF90" s="104">
        <v>1652.6015873015872</v>
      </c>
      <c r="DG90" s="104">
        <v>767.59363636363605</v>
      </c>
      <c r="DH90" s="104">
        <v>342.75485714285708</v>
      </c>
      <c r="DI90" s="104">
        <v>-99.61813186813221</v>
      </c>
      <c r="DJ90" s="104">
        <v>-211.67444444444442</v>
      </c>
      <c r="DK90" s="104">
        <v>-824.60062500000004</v>
      </c>
      <c r="DL90" s="104">
        <v>-945.4880519480522</v>
      </c>
      <c r="DM90" s="104">
        <v>-591.1508974358976</v>
      </c>
      <c r="DN90" s="104">
        <v>-1539.613286713286</v>
      </c>
      <c r="DO90" s="104">
        <v>-1349</v>
      </c>
      <c r="DP90" s="104">
        <v>-2070.7333333333331</v>
      </c>
      <c r="DR90" s="4">
        <f t="shared" si="127"/>
        <v>143.30617051520002</v>
      </c>
      <c r="DS90" s="39">
        <v>146.94913045199002</v>
      </c>
      <c r="DT90" s="39">
        <v>169.77952043151001</v>
      </c>
      <c r="DU90" s="39">
        <v>204.30846768771997</v>
      </c>
      <c r="DV90" s="39">
        <v>195.10598354340001</v>
      </c>
      <c r="DW90" s="39">
        <v>152.36906618604002</v>
      </c>
      <c r="DX90" s="39">
        <v>127.01638648399998</v>
      </c>
      <c r="DY90" s="39">
        <v>157.90644213164001</v>
      </c>
      <c r="DZ90" s="39">
        <v>151.86634325343999</v>
      </c>
      <c r="EA90" s="39">
        <v>160.25809750475997</v>
      </c>
      <c r="EB90" s="39">
        <v>126.7023312211</v>
      </c>
      <c r="EC90" s="39">
        <v>93.981606857460008</v>
      </c>
      <c r="ED90" s="39">
        <v>87.368618583540012</v>
      </c>
      <c r="EE90" s="39">
        <v>63.714057447499997</v>
      </c>
      <c r="EF90" s="39">
        <v>49.321693518200007</v>
      </c>
      <c r="EG90" s="39">
        <v>52.467831610999994</v>
      </c>
      <c r="EH90" s="39">
        <v>40.176488776379998</v>
      </c>
      <c r="EI90" s="39">
        <v>69.740875745759993</v>
      </c>
      <c r="EJ90" s="39">
        <v>81.349158138639993</v>
      </c>
      <c r="EK90" s="39">
        <v>84.418739462399998</v>
      </c>
      <c r="EL90" s="39">
        <v>94.124365168119994</v>
      </c>
      <c r="EM90" s="39">
        <v>101.43798840392999</v>
      </c>
      <c r="EN90" s="39">
        <v>94.251468000000003</v>
      </c>
      <c r="EP90" s="111">
        <v>46022</v>
      </c>
      <c r="EQ90" s="114">
        <f t="shared" si="156"/>
        <v>0</v>
      </c>
      <c r="ER90" s="114"/>
      <c r="ES90" s="4">
        <f t="shared" si="128"/>
        <v>9856</v>
      </c>
      <c r="ET90" s="4">
        <f t="shared" si="129"/>
        <v>10053</v>
      </c>
      <c r="EU90" s="4"/>
      <c r="EV90" s="4">
        <f t="shared" si="92"/>
        <v>7695.5813953488396</v>
      </c>
      <c r="EW90" s="4">
        <f t="shared" si="93"/>
        <v>6931.95652173913</v>
      </c>
      <c r="EX90" s="4">
        <f t="shared" si="94"/>
        <v>5953.9756097560994</v>
      </c>
      <c r="EY90" s="4"/>
      <c r="EZ90" s="4">
        <f t="shared" si="95"/>
        <v>9748.2352941176487</v>
      </c>
      <c r="FA90" s="4">
        <f t="shared" si="96"/>
        <v>8845.7234042553191</v>
      </c>
      <c r="FB90" s="4">
        <f t="shared" si="97"/>
        <v>8895</v>
      </c>
      <c r="FC90" s="4"/>
      <c r="FD90" s="4">
        <f t="shared" si="130"/>
        <v>11138.1052631579</v>
      </c>
      <c r="FE90" s="4">
        <f t="shared" si="131"/>
        <v>10974.4516129032</v>
      </c>
      <c r="FF90" s="4">
        <f t="shared" si="132"/>
        <v>10876.625</v>
      </c>
      <c r="FH90" s="16">
        <f t="shared" si="133"/>
        <v>9856</v>
      </c>
      <c r="FI90" s="16">
        <f t="shared" si="99"/>
        <v>10053</v>
      </c>
      <c r="FJ90" s="16"/>
      <c r="FK90" s="16">
        <f t="shared" si="134"/>
        <v>7695.5813953488396</v>
      </c>
      <c r="FL90" s="16">
        <f t="shared" si="135"/>
        <v>6931.95652173913</v>
      </c>
      <c r="FM90" s="16">
        <f t="shared" si="136"/>
        <v>5953.9756097560994</v>
      </c>
      <c r="FN90" s="16"/>
      <c r="FO90" s="16">
        <f t="shared" si="137"/>
        <v>9748.2352941176487</v>
      </c>
      <c r="FP90" s="16">
        <f t="shared" si="138"/>
        <v>8845.7234042553191</v>
      </c>
      <c r="FQ90" s="16">
        <f t="shared" si="139"/>
        <v>8895</v>
      </c>
      <c r="FS90" s="4">
        <f t="shared" si="100"/>
        <v>3427</v>
      </c>
      <c r="FT90" s="4">
        <f t="shared" si="101"/>
        <v>5237</v>
      </c>
      <c r="FU90" s="4"/>
      <c r="FV90" s="4">
        <f t="shared" si="102"/>
        <v>7676.8571428571395</v>
      </c>
      <c r="FW90" s="4">
        <f t="shared" si="103"/>
        <v>6909.9032258064499</v>
      </c>
      <c r="FX90" s="4">
        <f t="shared" si="104"/>
        <v>6628.6</v>
      </c>
      <c r="FY90" s="4"/>
      <c r="FZ90" s="4">
        <f t="shared" si="105"/>
        <v>9450.4615384615408</v>
      </c>
      <c r="GA90" s="4">
        <f t="shared" si="106"/>
        <v>8999.0322580645206</v>
      </c>
      <c r="GB90" s="4">
        <f t="shared" si="107"/>
        <v>8807.1935483871002</v>
      </c>
      <c r="GC90" s="4"/>
      <c r="GD90" s="4">
        <f t="shared" si="108"/>
        <v>12344</v>
      </c>
      <c r="GE90" s="4">
        <f t="shared" si="109"/>
        <v>11008.789473684201</v>
      </c>
      <c r="GF90" s="4">
        <f t="shared" si="110"/>
        <v>10704.722222222201</v>
      </c>
      <c r="GH90" s="16">
        <f t="shared" si="140"/>
        <v>3427</v>
      </c>
      <c r="GI90" s="16">
        <f t="shared" si="111"/>
        <v>5237</v>
      </c>
      <c r="GJ90" s="16"/>
      <c r="GK90" s="16">
        <f t="shared" si="141"/>
        <v>7676.8571428571395</v>
      </c>
      <c r="GL90" s="16">
        <f t="shared" si="142"/>
        <v>6909.9032258064499</v>
      </c>
      <c r="GM90" s="16">
        <f t="shared" si="143"/>
        <v>6628.6</v>
      </c>
      <c r="GN90" s="16"/>
      <c r="GO90" s="16">
        <f t="shared" si="112"/>
        <v>9450.4615384615408</v>
      </c>
      <c r="GP90" s="16">
        <f t="shared" si="113"/>
        <v>8999.0322580645206</v>
      </c>
      <c r="GQ90" s="16">
        <f t="shared" si="144"/>
        <v>8807.1935483871002</v>
      </c>
    </row>
    <row r="91" spans="2:199" ht="14.45" customHeight="1" x14ac:dyDescent="0.25">
      <c r="B91" s="28" t="s">
        <v>96</v>
      </c>
      <c r="C91" s="28" t="s">
        <v>617</v>
      </c>
      <c r="D91" s="23" t="str">
        <f>IFERROR(IF(MATCH($B91,Compounders!$A:$A,0),"yes"),"")</f>
        <v/>
      </c>
      <c r="F91" s="66"/>
      <c r="G91" s="66"/>
      <c r="H91" s="66"/>
      <c r="I91" s="66"/>
      <c r="J91" s="121" t="str">
        <f t="shared" si="114"/>
        <v>yes</v>
      </c>
      <c r="K91" s="70">
        <f t="shared" si="145"/>
        <v>6</v>
      </c>
      <c r="L91" s="70">
        <f t="shared" si="146"/>
        <v>21</v>
      </c>
      <c r="M91" s="70">
        <f t="shared" si="147"/>
        <v>2</v>
      </c>
      <c r="N91" s="70">
        <f t="shared" si="148"/>
        <v>1</v>
      </c>
      <c r="O91" s="66"/>
      <c r="P91" s="83"/>
      <c r="Q91" s="70">
        <f t="shared" si="115"/>
        <v>5</v>
      </c>
      <c r="R91" s="70">
        <f t="shared" si="115"/>
        <v>4</v>
      </c>
      <c r="S91" s="70">
        <f t="shared" si="115"/>
        <v>3</v>
      </c>
      <c r="T91" s="70">
        <f t="shared" si="115"/>
        <v>2</v>
      </c>
      <c r="U91" s="70">
        <f t="shared" si="115"/>
        <v>2</v>
      </c>
      <c r="V91" s="70">
        <f t="shared" si="115"/>
        <v>1</v>
      </c>
      <c r="W91" s="70">
        <f t="shared" si="115"/>
        <v>4</v>
      </c>
      <c r="X91" s="70">
        <f t="shared" si="115"/>
        <v>0</v>
      </c>
      <c r="Y91" s="70">
        <f t="shared" si="115"/>
        <v>0</v>
      </c>
      <c r="AA91" s="39">
        <v>182.61854175815</v>
      </c>
      <c r="AB91" s="39">
        <v>168.12957492128004</v>
      </c>
      <c r="AC91" s="40">
        <v>156.35905079469998</v>
      </c>
      <c r="AE91" s="4">
        <f t="shared" si="116"/>
        <v>-26.25949096345002</v>
      </c>
      <c r="AF91" s="4">
        <f t="shared" si="117"/>
        <v>-11.770524126580057</v>
      </c>
      <c r="AH91" s="11">
        <f t="shared" si="118"/>
        <v>-0.1437942210612253</v>
      </c>
      <c r="AI91" s="11">
        <f t="shared" si="119"/>
        <v>-7.0008647390508938E-2</v>
      </c>
      <c r="AK91" s="3">
        <v>5478</v>
      </c>
      <c r="AL91" s="7">
        <v>8417</v>
      </c>
      <c r="AM91" s="7"/>
      <c r="AN91" s="3">
        <v>9656.8823529411784</v>
      </c>
      <c r="AO91" s="3">
        <v>9945.4375</v>
      </c>
      <c r="AP91" s="7">
        <v>10257.1764705882</v>
      </c>
      <c r="AQ91" s="113"/>
      <c r="AR91" s="3">
        <v>10617.2307692308</v>
      </c>
      <c r="AS91" s="3">
        <v>11063.0625</v>
      </c>
      <c r="AT91" s="7">
        <v>11671.8823529412</v>
      </c>
      <c r="AU91" s="7"/>
      <c r="AV91" s="3">
        <v>11683</v>
      </c>
      <c r="AW91" s="3">
        <v>11915.625</v>
      </c>
      <c r="AX91" s="7">
        <v>12906.222222222201</v>
      </c>
      <c r="AY91" s="113"/>
      <c r="AZ91" s="3">
        <v>5969</v>
      </c>
      <c r="BA91" s="7">
        <v>8807</v>
      </c>
      <c r="BB91" s="7"/>
      <c r="BC91" s="3">
        <v>9940.7999999999993</v>
      </c>
      <c r="BD91" s="3">
        <v>10220.950000000001</v>
      </c>
      <c r="BE91" s="7">
        <v>10601.666666666701</v>
      </c>
      <c r="BF91" s="113"/>
      <c r="BG91" s="3">
        <v>11151.2</v>
      </c>
      <c r="BH91" s="3">
        <v>11461.25</v>
      </c>
      <c r="BI91" s="7">
        <v>12073.333333333299</v>
      </c>
      <c r="BJ91" s="113"/>
      <c r="BK91" s="3">
        <v>12075.833333333299</v>
      </c>
      <c r="BL91" s="3">
        <v>12395.777777777799</v>
      </c>
      <c r="BM91" s="7">
        <v>13448.4545454545</v>
      </c>
      <c r="BO91" s="2">
        <f t="shared" si="157"/>
        <v>5969</v>
      </c>
      <c r="BP91" s="2">
        <f t="shared" si="158"/>
        <v>8807</v>
      </c>
      <c r="BQ91" s="2"/>
      <c r="BR91" s="2">
        <f t="shared" si="159"/>
        <v>9940.7999999999993</v>
      </c>
      <c r="BS91" s="2">
        <f t="shared" si="160"/>
        <v>10220.950000000001</v>
      </c>
      <c r="BT91" s="2">
        <f t="shared" si="161"/>
        <v>10601.666666666701</v>
      </c>
      <c r="BU91" s="2"/>
      <c r="BV91" s="2">
        <f t="shared" si="162"/>
        <v>11151.2</v>
      </c>
      <c r="BW91" s="2">
        <f t="shared" si="163"/>
        <v>11461.25</v>
      </c>
      <c r="BX91" s="2">
        <f t="shared" si="164"/>
        <v>12073.333333333299</v>
      </c>
      <c r="BZ91" s="16">
        <f t="shared" si="149"/>
        <v>2838</v>
      </c>
      <c r="CA91" s="16">
        <f t="shared" si="150"/>
        <v>1794.6666666667006</v>
      </c>
      <c r="CB91" s="16">
        <f t="shared" si="151"/>
        <v>1471.6666666665988</v>
      </c>
      <c r="CD91" s="5">
        <f t="shared" si="120"/>
        <v>0.47545652538113581</v>
      </c>
      <c r="CE91" s="5">
        <f t="shared" si="121"/>
        <v>0.20377729836115588</v>
      </c>
      <c r="CF91" s="5">
        <f t="shared" si="122"/>
        <v>0.13881465178430386</v>
      </c>
      <c r="CH91" s="11">
        <f t="shared" si="152"/>
        <v>2.8181836471913968E-2</v>
      </c>
      <c r="CI91" s="11">
        <f t="shared" si="153"/>
        <v>6.6480229626056486E-2</v>
      </c>
      <c r="CK91" s="11">
        <f t="shared" si="154"/>
        <v>2.780418250950567E-2</v>
      </c>
      <c r="CL91" s="11">
        <f t="shared" si="155"/>
        <v>8.2693641342034718E-2</v>
      </c>
      <c r="CN91" s="16">
        <f t="shared" si="123"/>
        <v>280.15000000000146</v>
      </c>
      <c r="CO91" s="16">
        <f t="shared" si="124"/>
        <v>660.86666666670135</v>
      </c>
      <c r="CP91" s="11"/>
      <c r="CQ91" s="16">
        <f t="shared" si="125"/>
        <v>310.04999999999927</v>
      </c>
      <c r="CR91" s="16">
        <f t="shared" si="126"/>
        <v>922.13333333329865</v>
      </c>
      <c r="CT91" s="106">
        <v>11016.71111111111</v>
      </c>
      <c r="CU91" s="104">
        <v>10220.950000000001</v>
      </c>
      <c r="CV91" s="104">
        <v>9673.4044117647099</v>
      </c>
      <c r="CW91" s="104">
        <v>9115.4047619047597</v>
      </c>
      <c r="CX91" s="104">
        <v>7986.6260504201791</v>
      </c>
      <c r="CY91" s="104">
        <v>7619.7142857142899</v>
      </c>
      <c r="CZ91" s="104">
        <v>6754.5890756302497</v>
      </c>
      <c r="DA91" s="104">
        <v>6313.523594053011</v>
      </c>
      <c r="DB91" s="104">
        <v>6396.0374999999894</v>
      </c>
      <c r="DC91" s="104">
        <v>6158.45</v>
      </c>
      <c r="DD91" s="104">
        <v>6217.6373626373697</v>
      </c>
      <c r="DE91" s="104">
        <v>6176.9075757575802</v>
      </c>
      <c r="DF91" s="104">
        <v>5648.4663461538503</v>
      </c>
      <c r="DG91" s="104">
        <v>6975.8571428571395</v>
      </c>
      <c r="DH91" s="104">
        <v>8357.6189398836395</v>
      </c>
      <c r="DI91" s="104">
        <v>8403.3506493506411</v>
      </c>
      <c r="DJ91" s="104">
        <v>7964.8214285714303</v>
      </c>
      <c r="DK91" s="104">
        <v>7347</v>
      </c>
      <c r="DL91" s="104">
        <v>6559.4615384615399</v>
      </c>
      <c r="DM91" s="104">
        <v>5785.5180375180407</v>
      </c>
      <c r="DN91" s="104">
        <v>5771.4125874125793</v>
      </c>
      <c r="DO91" s="104">
        <v>4969.3999999999996</v>
      </c>
      <c r="DP91" s="104">
        <v>3988.5384615384587</v>
      </c>
      <c r="DR91" s="4">
        <f t="shared" si="127"/>
        <v>156.35905079469998</v>
      </c>
      <c r="DS91" s="39">
        <v>168.12957492128004</v>
      </c>
      <c r="DT91" s="39">
        <v>182.61854175815</v>
      </c>
      <c r="DU91" s="39">
        <v>178.15780763264999</v>
      </c>
      <c r="DV91" s="39">
        <v>170.42391847671999</v>
      </c>
      <c r="DW91" s="39">
        <v>145.95003526080001</v>
      </c>
      <c r="DX91" s="39">
        <v>135.47943349983001</v>
      </c>
      <c r="DY91" s="39">
        <v>118.55943745283001</v>
      </c>
      <c r="DZ91" s="39">
        <v>134.71821567631002</v>
      </c>
      <c r="EA91" s="39">
        <v>131.97485476212</v>
      </c>
      <c r="EB91" s="39">
        <v>125.39318435520001</v>
      </c>
      <c r="EC91" s="39">
        <v>99.9791192916</v>
      </c>
      <c r="ED91" s="39">
        <v>103.15963520875999</v>
      </c>
      <c r="EE91" s="39">
        <v>96.501877731360011</v>
      </c>
      <c r="EF91" s="39">
        <v>155.42472011272</v>
      </c>
      <c r="EG91" s="39">
        <v>136.34370205462002</v>
      </c>
      <c r="EH91" s="39">
        <v>119.81145624317999</v>
      </c>
      <c r="EI91" s="39">
        <v>159.67592896570002</v>
      </c>
      <c r="EJ91" s="39">
        <v>158.99945579499999</v>
      </c>
      <c r="EK91" s="39">
        <v>137.52210763584003</v>
      </c>
      <c r="EL91" s="39">
        <v>137.34487657853998</v>
      </c>
      <c r="EM91" s="39">
        <v>122.69115930254002</v>
      </c>
      <c r="EN91" s="39">
        <v>99.529874208959981</v>
      </c>
      <c r="EP91" s="111">
        <v>46022</v>
      </c>
      <c r="EQ91" s="114">
        <f t="shared" si="156"/>
        <v>0</v>
      </c>
      <c r="ER91" s="114"/>
      <c r="ES91" s="4">
        <f t="shared" si="128"/>
        <v>5478</v>
      </c>
      <c r="ET91" s="4">
        <f t="shared" si="129"/>
        <v>8417</v>
      </c>
      <c r="EU91" s="4"/>
      <c r="EV91" s="4">
        <f t="shared" si="92"/>
        <v>9656.8823529411784</v>
      </c>
      <c r="EW91" s="4">
        <f t="shared" si="93"/>
        <v>9945.4375</v>
      </c>
      <c r="EX91" s="4">
        <f t="shared" si="94"/>
        <v>10257.1764705882</v>
      </c>
      <c r="EY91" s="4"/>
      <c r="EZ91" s="4">
        <f t="shared" si="95"/>
        <v>10617.2307692308</v>
      </c>
      <c r="FA91" s="4">
        <f t="shared" si="96"/>
        <v>11063.0625</v>
      </c>
      <c r="FB91" s="4">
        <f t="shared" si="97"/>
        <v>11671.8823529412</v>
      </c>
      <c r="FC91" s="4"/>
      <c r="FD91" s="4">
        <f t="shared" si="130"/>
        <v>11683</v>
      </c>
      <c r="FE91" s="4">
        <f t="shared" si="131"/>
        <v>11915.625</v>
      </c>
      <c r="FF91" s="4">
        <f t="shared" si="132"/>
        <v>12906.222222222201</v>
      </c>
      <c r="FH91" s="16">
        <f t="shared" si="133"/>
        <v>5478</v>
      </c>
      <c r="FI91" s="16">
        <f t="shared" si="99"/>
        <v>8417</v>
      </c>
      <c r="FJ91" s="16"/>
      <c r="FK91" s="16">
        <f t="shared" si="134"/>
        <v>9656.8823529411784</v>
      </c>
      <c r="FL91" s="16">
        <f t="shared" si="135"/>
        <v>9945.4375</v>
      </c>
      <c r="FM91" s="16">
        <f t="shared" si="136"/>
        <v>10257.1764705882</v>
      </c>
      <c r="FN91" s="16"/>
      <c r="FO91" s="16">
        <f t="shared" si="137"/>
        <v>10617.2307692308</v>
      </c>
      <c r="FP91" s="16">
        <f t="shared" si="138"/>
        <v>11063.0625</v>
      </c>
      <c r="FQ91" s="16">
        <f t="shared" si="139"/>
        <v>11671.8823529412</v>
      </c>
      <c r="FS91" s="4">
        <f t="shared" si="100"/>
        <v>5969</v>
      </c>
      <c r="FT91" s="4">
        <f t="shared" si="101"/>
        <v>8807</v>
      </c>
      <c r="FU91" s="4"/>
      <c r="FV91" s="4">
        <f t="shared" si="102"/>
        <v>9940.7999999999993</v>
      </c>
      <c r="FW91" s="4">
        <f t="shared" si="103"/>
        <v>10220.950000000001</v>
      </c>
      <c r="FX91" s="4">
        <f t="shared" si="104"/>
        <v>10601.666666666701</v>
      </c>
      <c r="FY91" s="4"/>
      <c r="FZ91" s="4">
        <f t="shared" si="105"/>
        <v>11151.2</v>
      </c>
      <c r="GA91" s="4">
        <f t="shared" si="106"/>
        <v>11461.25</v>
      </c>
      <c r="GB91" s="4">
        <f t="shared" si="107"/>
        <v>12073.333333333299</v>
      </c>
      <c r="GC91" s="4"/>
      <c r="GD91" s="4">
        <f t="shared" si="108"/>
        <v>12075.833333333299</v>
      </c>
      <c r="GE91" s="4">
        <f t="shared" si="109"/>
        <v>12395.777777777799</v>
      </c>
      <c r="GF91" s="4">
        <f t="shared" si="110"/>
        <v>13448.4545454545</v>
      </c>
      <c r="GH91" s="16">
        <f t="shared" si="140"/>
        <v>5969</v>
      </c>
      <c r="GI91" s="16">
        <f t="shared" si="111"/>
        <v>8807</v>
      </c>
      <c r="GJ91" s="16"/>
      <c r="GK91" s="16">
        <f t="shared" si="141"/>
        <v>9940.7999999999993</v>
      </c>
      <c r="GL91" s="16">
        <f t="shared" si="142"/>
        <v>10220.950000000001</v>
      </c>
      <c r="GM91" s="16">
        <f t="shared" si="143"/>
        <v>10601.666666666701</v>
      </c>
      <c r="GN91" s="16"/>
      <c r="GO91" s="16">
        <f t="shared" si="112"/>
        <v>11151.2</v>
      </c>
      <c r="GP91" s="16">
        <f t="shared" si="113"/>
        <v>11461.25</v>
      </c>
      <c r="GQ91" s="16">
        <f t="shared" si="144"/>
        <v>12073.333333333299</v>
      </c>
    </row>
    <row r="92" spans="2:199" ht="14.45" customHeight="1" x14ac:dyDescent="0.25">
      <c r="B92" s="28" t="s">
        <v>130</v>
      </c>
      <c r="C92" s="28" t="s">
        <v>965</v>
      </c>
      <c r="D92" s="23" t="str">
        <f>IFERROR(IF(MATCH($B92,Compounders!$A:$A,0),"yes"),"")</f>
        <v/>
      </c>
      <c r="F92" s="66"/>
      <c r="G92" s="66"/>
      <c r="H92" s="66"/>
      <c r="I92" s="66"/>
      <c r="J92" s="121" t="str">
        <f t="shared" si="114"/>
        <v>yes</v>
      </c>
      <c r="K92" s="70">
        <f t="shared" si="145"/>
        <v>6</v>
      </c>
      <c r="L92" s="70">
        <f t="shared" si="146"/>
        <v>21</v>
      </c>
      <c r="M92" s="70">
        <f t="shared" si="147"/>
        <v>2</v>
      </c>
      <c r="N92" s="70">
        <f t="shared" si="148"/>
        <v>1</v>
      </c>
      <c r="O92" s="66"/>
      <c r="P92" s="83"/>
      <c r="Q92" s="70">
        <f t="shared" ref="Q92:Y107" si="165">Q91+IF(Q$10=$P92,1)</f>
        <v>5</v>
      </c>
      <c r="R92" s="70">
        <f t="shared" si="165"/>
        <v>4</v>
      </c>
      <c r="S92" s="70">
        <f t="shared" si="165"/>
        <v>3</v>
      </c>
      <c r="T92" s="70">
        <f t="shared" si="165"/>
        <v>2</v>
      </c>
      <c r="U92" s="70">
        <f t="shared" si="165"/>
        <v>2</v>
      </c>
      <c r="V92" s="70">
        <f t="shared" si="165"/>
        <v>1</v>
      </c>
      <c r="W92" s="70">
        <f t="shared" si="165"/>
        <v>4</v>
      </c>
      <c r="X92" s="70">
        <f t="shared" si="165"/>
        <v>0</v>
      </c>
      <c r="Y92" s="70">
        <f t="shared" si="165"/>
        <v>0</v>
      </c>
      <c r="AA92" s="39">
        <v>115.67556198000001</v>
      </c>
      <c r="AB92" s="39">
        <v>161.14662603599999</v>
      </c>
      <c r="AC92" s="40">
        <v>138.92486961318002</v>
      </c>
      <c r="AE92" s="4">
        <f t="shared" si="116"/>
        <v>23.24930763318001</v>
      </c>
      <c r="AF92" s="4">
        <f t="shared" si="117"/>
        <v>-22.221756422819965</v>
      </c>
      <c r="AH92" s="11">
        <f t="shared" si="118"/>
        <v>0.20098720278704807</v>
      </c>
      <c r="AI92" s="11">
        <f t="shared" si="119"/>
        <v>-0.13789774548463485</v>
      </c>
      <c r="AK92" s="3">
        <v>9245</v>
      </c>
      <c r="AL92" s="7">
        <v>7988</v>
      </c>
      <c r="AM92" s="7"/>
      <c r="AN92" s="3">
        <v>7315.5652173913004</v>
      </c>
      <c r="AO92" s="3">
        <v>8496.21052631579</v>
      </c>
      <c r="AP92" s="7">
        <v>12304.736842105302</v>
      </c>
      <c r="AQ92" s="113"/>
      <c r="AR92" s="3">
        <v>9216.3684210526299</v>
      </c>
      <c r="AS92" s="3">
        <v>8832.2000000000007</v>
      </c>
      <c r="AT92" s="7">
        <v>10915.526315789499</v>
      </c>
      <c r="AU92" s="7"/>
      <c r="AV92" s="3">
        <v>10032.4</v>
      </c>
      <c r="AW92" s="3">
        <v>9897.0666666666693</v>
      </c>
      <c r="AX92" s="7">
        <v>10481.6</v>
      </c>
      <c r="AY92" s="113"/>
      <c r="AZ92" s="3">
        <v>9224</v>
      </c>
      <c r="BA92" s="7">
        <v>7742</v>
      </c>
      <c r="BB92" s="7"/>
      <c r="BC92" s="3">
        <v>7209.5</v>
      </c>
      <c r="BD92" s="3">
        <v>8039.9583333333303</v>
      </c>
      <c r="BE92" s="7">
        <v>12448.416666666701</v>
      </c>
      <c r="BF92" s="113"/>
      <c r="BG92" s="3">
        <v>9238.08</v>
      </c>
      <c r="BH92" s="3">
        <v>8448.08</v>
      </c>
      <c r="BI92" s="7">
        <v>10577.916666666701</v>
      </c>
      <c r="BJ92" s="113"/>
      <c r="BK92" s="3">
        <v>9959.7647058823513</v>
      </c>
      <c r="BL92" s="3">
        <v>9846.9523809523798</v>
      </c>
      <c r="BM92" s="7">
        <v>10499.0454545455</v>
      </c>
      <c r="BO92" s="2">
        <f t="shared" si="157"/>
        <v>9224</v>
      </c>
      <c r="BP92" s="2">
        <f t="shared" si="158"/>
        <v>7742</v>
      </c>
      <c r="BQ92" s="2"/>
      <c r="BR92" s="2">
        <f t="shared" si="159"/>
        <v>7209.5</v>
      </c>
      <c r="BS92" s="2">
        <f t="shared" si="160"/>
        <v>8039.9583333333303</v>
      </c>
      <c r="BT92" s="2">
        <f t="shared" si="161"/>
        <v>12448.416666666701</v>
      </c>
      <c r="BU92" s="2"/>
      <c r="BV92" s="2">
        <f t="shared" si="162"/>
        <v>9238.08</v>
      </c>
      <c r="BW92" s="2">
        <f t="shared" si="163"/>
        <v>8448.08</v>
      </c>
      <c r="BX92" s="2">
        <f t="shared" si="164"/>
        <v>10577.916666666701</v>
      </c>
      <c r="BZ92" s="16">
        <f t="shared" si="149"/>
        <v>-1482</v>
      </c>
      <c r="CA92" s="16">
        <f t="shared" si="150"/>
        <v>4706.4166666667006</v>
      </c>
      <c r="CB92" s="16">
        <f t="shared" si="151"/>
        <v>-1870.5</v>
      </c>
      <c r="CD92" s="5">
        <f t="shared" si="120"/>
        <v>-0.16066782307025151</v>
      </c>
      <c r="CE92" s="5">
        <f t="shared" si="121"/>
        <v>0.60790708688539152</v>
      </c>
      <c r="CF92" s="5">
        <f t="shared" si="122"/>
        <v>-0.15026007323555168</v>
      </c>
      <c r="CH92" s="11">
        <f t="shared" si="152"/>
        <v>0.11518944910650264</v>
      </c>
      <c r="CI92" s="11">
        <f t="shared" si="153"/>
        <v>0.72666851607832728</v>
      </c>
      <c r="CK92" s="11">
        <f t="shared" si="154"/>
        <v>-8.5515604974193749E-2</v>
      </c>
      <c r="CL92" s="11">
        <f t="shared" si="155"/>
        <v>0.14503410521089877</v>
      </c>
      <c r="CN92" s="16">
        <f t="shared" si="123"/>
        <v>830.4583333333303</v>
      </c>
      <c r="CO92" s="16">
        <f t="shared" si="124"/>
        <v>5238.9166666667006</v>
      </c>
      <c r="CP92" s="11"/>
      <c r="CQ92" s="16">
        <f t="shared" si="125"/>
        <v>-790</v>
      </c>
      <c r="CR92" s="16">
        <f t="shared" si="126"/>
        <v>1339.8366666667007</v>
      </c>
      <c r="CT92" s="106">
        <v>12552.931578947371</v>
      </c>
      <c r="CU92" s="104">
        <v>8049.3333333333303</v>
      </c>
      <c r="CV92" s="104">
        <v>6608.8695652173901</v>
      </c>
      <c r="CW92" s="104">
        <v>7443.9026487788105</v>
      </c>
      <c r="CX92" s="104">
        <v>7318.8210526315806</v>
      </c>
      <c r="CY92" s="104">
        <v>9914.875</v>
      </c>
      <c r="CZ92" s="104">
        <v>9255.2777777777701</v>
      </c>
      <c r="DA92" s="104">
        <v>9649.6377708978289</v>
      </c>
      <c r="DB92" s="104">
        <v>10945.277777777781</v>
      </c>
      <c r="DC92" s="104">
        <v>10170.285714285699</v>
      </c>
      <c r="DD92" s="104">
        <v>11300.339473684209</v>
      </c>
      <c r="DE92" s="104">
        <v>10981.617647058822</v>
      </c>
      <c r="DF92" s="104">
        <v>10960.08567251461</v>
      </c>
      <c r="DG92" s="104">
        <v>13040</v>
      </c>
      <c r="DH92" s="104">
        <v>15080.994152046771</v>
      </c>
      <c r="DI92" s="104">
        <v>17676.12181372548</v>
      </c>
      <c r="DJ92" s="104">
        <v>18456.270588235289</v>
      </c>
      <c r="DK92" s="104">
        <v>13974.84</v>
      </c>
      <c r="DL92" s="104">
        <v>10375.14166666667</v>
      </c>
      <c r="DM92" s="104">
        <v>7581.25</v>
      </c>
      <c r="DN92" s="104">
        <v>5346.2712418300798</v>
      </c>
      <c r="DO92" s="104">
        <v>2712.38095238095</v>
      </c>
      <c r="DP92" s="104">
        <v>73.913461538462016</v>
      </c>
      <c r="DR92" s="4">
        <f t="shared" si="127"/>
        <v>138.92486961318002</v>
      </c>
      <c r="DS92" s="39">
        <v>161.14662603599999</v>
      </c>
      <c r="DT92" s="39">
        <v>115.67556198000001</v>
      </c>
      <c r="DU92" s="39">
        <v>118.13745319749</v>
      </c>
      <c r="DV92" s="39">
        <v>113.28867573324001</v>
      </c>
      <c r="DW92" s="39">
        <v>132.76264516201999</v>
      </c>
      <c r="DX92" s="39">
        <v>128.28255425036002</v>
      </c>
      <c r="DY92" s="39">
        <v>122.25637789120002</v>
      </c>
      <c r="DZ92" s="39">
        <v>133.77129617488001</v>
      </c>
      <c r="EA92" s="39">
        <v>149.73325707904002</v>
      </c>
      <c r="EB92" s="39">
        <v>137.82243982794</v>
      </c>
      <c r="EC92" s="39">
        <v>143.4593826254</v>
      </c>
      <c r="ED92" s="39">
        <v>125.56273283553999</v>
      </c>
      <c r="EE92" s="39">
        <v>120.77657308496998</v>
      </c>
      <c r="EF92" s="39">
        <v>147.03638578799999</v>
      </c>
      <c r="EG92" s="39">
        <v>130.28223457410002</v>
      </c>
      <c r="EH92" s="39">
        <v>116.16470381607</v>
      </c>
      <c r="EI92" s="39">
        <v>129.6051257</v>
      </c>
      <c r="EJ92" s="39">
        <v>95.201584860060009</v>
      </c>
      <c r="EK92" s="39">
        <v>90.749592764909991</v>
      </c>
      <c r="EL92" s="39">
        <v>82.179583848600004</v>
      </c>
      <c r="EM92" s="39">
        <v>71.623433172999995</v>
      </c>
      <c r="EN92" s="39">
        <v>42.710635351080001</v>
      </c>
      <c r="EP92" s="111">
        <v>46022</v>
      </c>
      <c r="EQ92" s="114">
        <f t="shared" si="156"/>
        <v>0</v>
      </c>
      <c r="ER92" s="114"/>
      <c r="ES92" s="4">
        <f t="shared" si="128"/>
        <v>9245</v>
      </c>
      <c r="ET92" s="4">
        <f t="shared" si="129"/>
        <v>7988</v>
      </c>
      <c r="EU92" s="4"/>
      <c r="EV92" s="4">
        <f t="shared" si="92"/>
        <v>7315.5652173913004</v>
      </c>
      <c r="EW92" s="4">
        <f t="shared" si="93"/>
        <v>8496.21052631579</v>
      </c>
      <c r="EX92" s="4">
        <f t="shared" si="94"/>
        <v>12304.736842105302</v>
      </c>
      <c r="EY92" s="4"/>
      <c r="EZ92" s="4">
        <f t="shared" si="95"/>
        <v>9216.3684210526299</v>
      </c>
      <c r="FA92" s="4">
        <f t="shared" si="96"/>
        <v>8832.2000000000007</v>
      </c>
      <c r="FB92" s="4">
        <f t="shared" si="97"/>
        <v>10915.526315789499</v>
      </c>
      <c r="FC92" s="4"/>
      <c r="FD92" s="4">
        <f t="shared" si="130"/>
        <v>10032.4</v>
      </c>
      <c r="FE92" s="4">
        <f t="shared" si="131"/>
        <v>9897.0666666666693</v>
      </c>
      <c r="FF92" s="4">
        <f t="shared" si="132"/>
        <v>10481.6</v>
      </c>
      <c r="FH92" s="16">
        <f t="shared" si="133"/>
        <v>9245</v>
      </c>
      <c r="FI92" s="16">
        <f t="shared" si="99"/>
        <v>7988</v>
      </c>
      <c r="FJ92" s="16"/>
      <c r="FK92" s="16">
        <f t="shared" si="134"/>
        <v>7315.5652173913004</v>
      </c>
      <c r="FL92" s="16">
        <f t="shared" si="135"/>
        <v>8496.21052631579</v>
      </c>
      <c r="FM92" s="16">
        <f t="shared" si="136"/>
        <v>12304.736842105302</v>
      </c>
      <c r="FN92" s="16"/>
      <c r="FO92" s="16">
        <f t="shared" si="137"/>
        <v>9216.3684210526299</v>
      </c>
      <c r="FP92" s="16">
        <f t="shared" si="138"/>
        <v>8832.2000000000007</v>
      </c>
      <c r="FQ92" s="16">
        <f t="shared" si="139"/>
        <v>10915.526315789499</v>
      </c>
      <c r="FS92" s="4">
        <f t="shared" si="100"/>
        <v>9224</v>
      </c>
      <c r="FT92" s="4">
        <f t="shared" si="101"/>
        <v>7742</v>
      </c>
      <c r="FU92" s="4"/>
      <c r="FV92" s="4">
        <f t="shared" si="102"/>
        <v>7209.5</v>
      </c>
      <c r="FW92" s="4">
        <f t="shared" si="103"/>
        <v>8039.9583333333303</v>
      </c>
      <c r="FX92" s="4">
        <f t="shared" si="104"/>
        <v>12448.416666666701</v>
      </c>
      <c r="FY92" s="4"/>
      <c r="FZ92" s="4">
        <f t="shared" si="105"/>
        <v>9238.08</v>
      </c>
      <c r="GA92" s="4">
        <f t="shared" si="106"/>
        <v>8448.08</v>
      </c>
      <c r="GB92" s="4">
        <f t="shared" si="107"/>
        <v>10577.916666666701</v>
      </c>
      <c r="GC92" s="4"/>
      <c r="GD92" s="4">
        <f t="shared" si="108"/>
        <v>9959.7647058823513</v>
      </c>
      <c r="GE92" s="4">
        <f t="shared" si="109"/>
        <v>9846.9523809523798</v>
      </c>
      <c r="GF92" s="4">
        <f t="shared" si="110"/>
        <v>10499.0454545455</v>
      </c>
      <c r="GH92" s="16">
        <f t="shared" si="140"/>
        <v>9224</v>
      </c>
      <c r="GI92" s="16">
        <f t="shared" si="111"/>
        <v>7742</v>
      </c>
      <c r="GJ92" s="16"/>
      <c r="GK92" s="16">
        <f t="shared" si="141"/>
        <v>7209.5</v>
      </c>
      <c r="GL92" s="16">
        <f t="shared" si="142"/>
        <v>8039.9583333333303</v>
      </c>
      <c r="GM92" s="16">
        <f t="shared" si="143"/>
        <v>12448.416666666701</v>
      </c>
      <c r="GN92" s="16"/>
      <c r="GO92" s="16">
        <f t="shared" si="112"/>
        <v>9238.08</v>
      </c>
      <c r="GP92" s="16">
        <f t="shared" si="113"/>
        <v>8448.08</v>
      </c>
      <c r="GQ92" s="16">
        <f t="shared" si="144"/>
        <v>10577.916666666701</v>
      </c>
    </row>
    <row r="93" spans="2:199" ht="14.45" customHeight="1" x14ac:dyDescent="0.25">
      <c r="B93" s="28" t="s">
        <v>541</v>
      </c>
      <c r="C93" s="28" t="s">
        <v>618</v>
      </c>
      <c r="D93" s="23" t="str">
        <f>IFERROR(IF(MATCH($B93,Compounders!$A:$A,0),"yes"),"")</f>
        <v/>
      </c>
      <c r="F93" s="66"/>
      <c r="G93" s="66"/>
      <c r="H93" s="66"/>
      <c r="I93" s="66"/>
      <c r="J93" s="121" t="str">
        <f t="shared" si="114"/>
        <v>yes</v>
      </c>
      <c r="K93" s="70">
        <f t="shared" si="145"/>
        <v>6</v>
      </c>
      <c r="L93" s="70">
        <f t="shared" si="146"/>
        <v>21</v>
      </c>
      <c r="M93" s="70">
        <f t="shared" si="147"/>
        <v>2</v>
      </c>
      <c r="N93" s="70">
        <f t="shared" si="148"/>
        <v>1</v>
      </c>
      <c r="O93" s="66"/>
      <c r="P93" s="83"/>
      <c r="Q93" s="70">
        <f t="shared" si="165"/>
        <v>5</v>
      </c>
      <c r="R93" s="70">
        <f t="shared" si="165"/>
        <v>4</v>
      </c>
      <c r="S93" s="70">
        <f t="shared" si="165"/>
        <v>3</v>
      </c>
      <c r="T93" s="70">
        <f t="shared" si="165"/>
        <v>2</v>
      </c>
      <c r="U93" s="70">
        <f t="shared" si="165"/>
        <v>2</v>
      </c>
      <c r="V93" s="70">
        <f t="shared" si="165"/>
        <v>1</v>
      </c>
      <c r="W93" s="70">
        <f t="shared" si="165"/>
        <v>4</v>
      </c>
      <c r="X93" s="70">
        <f t="shared" si="165"/>
        <v>0</v>
      </c>
      <c r="Y93" s="70">
        <f t="shared" si="165"/>
        <v>0</v>
      </c>
      <c r="AA93" s="39">
        <v>121.21623384</v>
      </c>
      <c r="AB93" s="39">
        <v>126.30852157368001</v>
      </c>
      <c r="AC93" s="40">
        <v>137.09701611572001</v>
      </c>
      <c r="AE93" s="4">
        <f t="shared" si="116"/>
        <v>15.880782275720009</v>
      </c>
      <c r="AF93" s="4">
        <f t="shared" si="117"/>
        <v>10.788494542039999</v>
      </c>
      <c r="AH93" s="11">
        <f t="shared" si="118"/>
        <v>0.13101200864466667</v>
      </c>
      <c r="AI93" s="11">
        <f t="shared" si="119"/>
        <v>8.5413829626267201E-2</v>
      </c>
      <c r="AK93" s="3">
        <v>3725.7539999999999</v>
      </c>
      <c r="AL93" s="7">
        <v>3322.3490000000002</v>
      </c>
      <c r="AM93" s="7"/>
      <c r="AN93" s="3">
        <v>2988.6428571428601</v>
      </c>
      <c r="AO93" s="3">
        <v>3011.2222222222199</v>
      </c>
      <c r="AP93" s="7">
        <v>3129.6363636363603</v>
      </c>
      <c r="AQ93" s="113"/>
      <c r="AR93" s="3">
        <v>3352.9166666666697</v>
      </c>
      <c r="AS93" s="3">
        <v>3352.8181818181802</v>
      </c>
      <c r="AT93" s="7">
        <v>3304.2727272727298</v>
      </c>
      <c r="AU93" s="7"/>
      <c r="AV93" s="3">
        <v>3570</v>
      </c>
      <c r="AW93" s="3">
        <v>3483.5</v>
      </c>
      <c r="AX93" s="7">
        <v>3214</v>
      </c>
      <c r="AY93" s="113"/>
      <c r="AZ93" s="3">
        <v>3726</v>
      </c>
      <c r="BA93" s="7">
        <v>3322</v>
      </c>
      <c r="BB93" s="7"/>
      <c r="BC93" s="3">
        <v>3098.95</v>
      </c>
      <c r="BD93" s="3">
        <v>3166.3333333333303</v>
      </c>
      <c r="BE93" s="7">
        <v>3146.7368421052597</v>
      </c>
      <c r="BF93" s="113"/>
      <c r="BG93" s="3">
        <v>3443.6315789473701</v>
      </c>
      <c r="BH93" s="3">
        <v>3484.8333333333303</v>
      </c>
      <c r="BI93" s="7">
        <v>3314.3684210526299</v>
      </c>
      <c r="BJ93" s="113"/>
      <c r="BK93" s="3">
        <v>3642.625</v>
      </c>
      <c r="BL93" s="3">
        <v>3769.2727272727298</v>
      </c>
      <c r="BM93" s="7">
        <v>3548.4615384615404</v>
      </c>
      <c r="BO93" s="2">
        <f t="shared" si="157"/>
        <v>3726</v>
      </c>
      <c r="BP93" s="2">
        <f t="shared" si="158"/>
        <v>3322</v>
      </c>
      <c r="BQ93" s="2"/>
      <c r="BR93" s="2">
        <f t="shared" si="159"/>
        <v>3098.95</v>
      </c>
      <c r="BS93" s="2">
        <f t="shared" si="160"/>
        <v>3166.3333333333303</v>
      </c>
      <c r="BT93" s="2">
        <f t="shared" si="161"/>
        <v>3146.7368421052597</v>
      </c>
      <c r="BU93" s="2"/>
      <c r="BV93" s="2">
        <f t="shared" si="162"/>
        <v>3443.6315789473701</v>
      </c>
      <c r="BW93" s="2">
        <f t="shared" si="163"/>
        <v>3484.8333333333303</v>
      </c>
      <c r="BX93" s="2">
        <f t="shared" si="164"/>
        <v>3314.3684210526299</v>
      </c>
      <c r="BZ93" s="16">
        <f t="shared" si="149"/>
        <v>-404</v>
      </c>
      <c r="CA93" s="16">
        <f t="shared" si="150"/>
        <v>-175.26315789474029</v>
      </c>
      <c r="CB93" s="16">
        <f t="shared" si="151"/>
        <v>167.63157894737014</v>
      </c>
      <c r="CD93" s="5">
        <f t="shared" si="120"/>
        <v>-0.10842726784755774</v>
      </c>
      <c r="CE93" s="5">
        <f t="shared" si="121"/>
        <v>-5.2758325675719586E-2</v>
      </c>
      <c r="CF93" s="5">
        <f t="shared" si="122"/>
        <v>5.3271559510270183E-2</v>
      </c>
      <c r="CH93" s="11">
        <f t="shared" si="152"/>
        <v>2.1743924017273653E-2</v>
      </c>
      <c r="CI93" s="11">
        <f t="shared" si="153"/>
        <v>1.5420333372677897E-2</v>
      </c>
      <c r="CK93" s="11">
        <f t="shared" si="154"/>
        <v>1.196462323026859E-2</v>
      </c>
      <c r="CL93" s="11">
        <f t="shared" si="155"/>
        <v>-3.7536872029223511E-2</v>
      </c>
      <c r="CN93" s="16">
        <f t="shared" si="123"/>
        <v>67.383333333330484</v>
      </c>
      <c r="CO93" s="16">
        <f t="shared" si="124"/>
        <v>47.786842105259893</v>
      </c>
      <c r="CP93" s="11"/>
      <c r="CQ93" s="16">
        <f t="shared" si="125"/>
        <v>41.201754385960157</v>
      </c>
      <c r="CR93" s="16">
        <f t="shared" si="126"/>
        <v>-129.26315789474029</v>
      </c>
      <c r="CT93" s="106">
        <v>2918.2041666666669</v>
      </c>
      <c r="CU93" s="104">
        <v>3166.3333333333303</v>
      </c>
      <c r="CV93" s="104">
        <v>2977.1924019607841</v>
      </c>
      <c r="CW93" s="104">
        <v>2856.4444444444448</v>
      </c>
      <c r="CX93" s="104">
        <v>2816.7333333333331</v>
      </c>
      <c r="CY93" s="104">
        <v>2876</v>
      </c>
      <c r="CZ93" s="104">
        <v>2837.5333333333328</v>
      </c>
      <c r="DA93" s="104">
        <v>2789.6923076923072</v>
      </c>
      <c r="DB93" s="104">
        <v>2702.266666666666</v>
      </c>
      <c r="DC93" s="104">
        <v>2591.3157894736801</v>
      </c>
      <c r="DD93" s="104">
        <v>2479.142857142856</v>
      </c>
      <c r="DE93" s="104">
        <v>2513.2291666666661</v>
      </c>
      <c r="DF93" s="104">
        <v>2910.875</v>
      </c>
      <c r="DG93" s="104">
        <v>2762.8571428571399</v>
      </c>
      <c r="DH93" s="104">
        <v>3193.5494505494544</v>
      </c>
      <c r="DI93" s="104">
        <v>3465.522727272727</v>
      </c>
      <c r="DJ93" s="104">
        <v>2876.6363636363658</v>
      </c>
      <c r="DK93" s="104">
        <v>2668.9411764705901</v>
      </c>
      <c r="DL93" s="104">
        <v>2010.1833333333329</v>
      </c>
      <c r="DM93" s="104">
        <v>1812.2828282828291</v>
      </c>
      <c r="DN93" s="104">
        <v>1692.5583333333329</v>
      </c>
      <c r="DO93" s="104">
        <v>1459.7272727272698</v>
      </c>
      <c r="DP93" s="104">
        <v>1299.621212121212</v>
      </c>
      <c r="DR93" s="4">
        <f t="shared" si="127"/>
        <v>137.09701611572001</v>
      </c>
      <c r="DS93" s="39">
        <v>126.30852157368001</v>
      </c>
      <c r="DT93" s="39">
        <v>121.21623384</v>
      </c>
      <c r="DU93" s="39">
        <v>108.73948847999999</v>
      </c>
      <c r="DV93" s="39">
        <v>99.813962880000005</v>
      </c>
      <c r="DW93" s="39">
        <v>106.14728795999999</v>
      </c>
      <c r="DX93" s="39">
        <v>100.36532099999999</v>
      </c>
      <c r="DY93" s="39">
        <v>119.87331048</v>
      </c>
      <c r="DZ93" s="39">
        <v>106.60453969</v>
      </c>
      <c r="EA93" s="39">
        <v>123.47929191999999</v>
      </c>
      <c r="EB93" s="39">
        <v>126.24803009999999</v>
      </c>
      <c r="EC93" s="39">
        <v>106.27375437000001</v>
      </c>
      <c r="ED93" s="39">
        <v>116.09193887475999</v>
      </c>
      <c r="EE93" s="39">
        <v>118.11784403003999</v>
      </c>
      <c r="EF93" s="39">
        <v>106.42022875521</v>
      </c>
      <c r="EG93" s="39">
        <v>77.347404664799981</v>
      </c>
      <c r="EH93" s="39">
        <v>89.495624628800002</v>
      </c>
      <c r="EI93" s="39">
        <v>122.83683353215999</v>
      </c>
      <c r="EJ93" s="39">
        <v>128.03471450112002</v>
      </c>
      <c r="EK93" s="39">
        <v>95.38723117056</v>
      </c>
      <c r="EL93" s="39">
        <v>90.900388597759999</v>
      </c>
      <c r="EM93" s="39">
        <v>80.611069951999994</v>
      </c>
      <c r="EN93" s="39">
        <v>75.455376479999984</v>
      </c>
      <c r="EP93" s="111">
        <v>46022</v>
      </c>
      <c r="EQ93" s="114">
        <f t="shared" si="156"/>
        <v>0</v>
      </c>
      <c r="ER93" s="114"/>
      <c r="ES93" s="4">
        <f t="shared" si="128"/>
        <v>3725.7539999999999</v>
      </c>
      <c r="ET93" s="4">
        <f t="shared" si="129"/>
        <v>3322.3490000000002</v>
      </c>
      <c r="EU93" s="4"/>
      <c r="EV93" s="4">
        <f t="shared" si="92"/>
        <v>2988.6428571428601</v>
      </c>
      <c r="EW93" s="4">
        <f t="shared" si="93"/>
        <v>3011.2222222222199</v>
      </c>
      <c r="EX93" s="4">
        <f t="shared" si="94"/>
        <v>3129.6363636363603</v>
      </c>
      <c r="EY93" s="4"/>
      <c r="EZ93" s="4">
        <f t="shared" si="95"/>
        <v>3352.9166666666697</v>
      </c>
      <c r="FA93" s="4">
        <f t="shared" si="96"/>
        <v>3352.8181818181802</v>
      </c>
      <c r="FB93" s="4">
        <f t="shared" si="97"/>
        <v>3304.2727272727298</v>
      </c>
      <c r="FC93" s="4"/>
      <c r="FD93" s="4">
        <f t="shared" si="130"/>
        <v>3570</v>
      </c>
      <c r="FE93" s="4">
        <f t="shared" si="131"/>
        <v>3483.5</v>
      </c>
      <c r="FF93" s="4">
        <f t="shared" si="132"/>
        <v>3214</v>
      </c>
      <c r="FH93" s="16">
        <f t="shared" si="133"/>
        <v>3725.7539999999999</v>
      </c>
      <c r="FI93" s="16">
        <f t="shared" si="99"/>
        <v>3322.3490000000002</v>
      </c>
      <c r="FJ93" s="16"/>
      <c r="FK93" s="16">
        <f t="shared" si="134"/>
        <v>2988.6428571428601</v>
      </c>
      <c r="FL93" s="16">
        <f t="shared" si="135"/>
        <v>3011.2222222222199</v>
      </c>
      <c r="FM93" s="16">
        <f t="shared" si="136"/>
        <v>3129.6363636363603</v>
      </c>
      <c r="FN93" s="16"/>
      <c r="FO93" s="16">
        <f t="shared" si="137"/>
        <v>3352.9166666666697</v>
      </c>
      <c r="FP93" s="16">
        <f t="shared" si="138"/>
        <v>3352.8181818181802</v>
      </c>
      <c r="FQ93" s="16">
        <f t="shared" si="139"/>
        <v>3304.2727272727298</v>
      </c>
      <c r="FS93" s="4">
        <f t="shared" si="100"/>
        <v>3726</v>
      </c>
      <c r="FT93" s="4">
        <f t="shared" si="101"/>
        <v>3322</v>
      </c>
      <c r="FU93" s="4"/>
      <c r="FV93" s="4">
        <f t="shared" si="102"/>
        <v>3098.95</v>
      </c>
      <c r="FW93" s="4">
        <f t="shared" si="103"/>
        <v>3166.3333333333303</v>
      </c>
      <c r="FX93" s="4">
        <f t="shared" si="104"/>
        <v>3146.7368421052597</v>
      </c>
      <c r="FY93" s="4"/>
      <c r="FZ93" s="4">
        <f t="shared" si="105"/>
        <v>3443.6315789473701</v>
      </c>
      <c r="GA93" s="4">
        <f t="shared" si="106"/>
        <v>3484.8333333333303</v>
      </c>
      <c r="GB93" s="4">
        <f t="shared" si="107"/>
        <v>3314.3684210526299</v>
      </c>
      <c r="GC93" s="4"/>
      <c r="GD93" s="4">
        <f t="shared" si="108"/>
        <v>3642.625</v>
      </c>
      <c r="GE93" s="4">
        <f t="shared" si="109"/>
        <v>3769.2727272727298</v>
      </c>
      <c r="GF93" s="4">
        <f t="shared" si="110"/>
        <v>3548.4615384615404</v>
      </c>
      <c r="GH93" s="16">
        <f t="shared" si="140"/>
        <v>3726</v>
      </c>
      <c r="GI93" s="16">
        <f t="shared" si="111"/>
        <v>3322</v>
      </c>
      <c r="GJ93" s="16"/>
      <c r="GK93" s="16">
        <f t="shared" si="141"/>
        <v>3098.95</v>
      </c>
      <c r="GL93" s="16">
        <f t="shared" si="142"/>
        <v>3166.3333333333303</v>
      </c>
      <c r="GM93" s="16">
        <f t="shared" si="143"/>
        <v>3146.7368421052597</v>
      </c>
      <c r="GN93" s="16"/>
      <c r="GO93" s="16">
        <f t="shared" si="112"/>
        <v>3443.6315789473701</v>
      </c>
      <c r="GP93" s="16">
        <f t="shared" si="113"/>
        <v>3484.8333333333303</v>
      </c>
      <c r="GQ93" s="16">
        <f t="shared" si="144"/>
        <v>3314.3684210526299</v>
      </c>
    </row>
    <row r="94" spans="2:199" ht="14.45" customHeight="1" x14ac:dyDescent="0.25">
      <c r="B94" s="28" t="s">
        <v>48</v>
      </c>
      <c r="C94" s="28" t="s">
        <v>619</v>
      </c>
      <c r="D94" s="23" t="str">
        <f>IFERROR(IF(MATCH($B94,Compounders!$A:$A,0),"yes"),"")</f>
        <v/>
      </c>
      <c r="F94" s="66"/>
      <c r="G94" s="66"/>
      <c r="H94" s="66"/>
      <c r="I94" s="66"/>
      <c r="J94" s="121" t="str">
        <f t="shared" si="114"/>
        <v>yes</v>
      </c>
      <c r="K94" s="70">
        <f t="shared" si="145"/>
        <v>6</v>
      </c>
      <c r="L94" s="70">
        <f t="shared" si="146"/>
        <v>21</v>
      </c>
      <c r="M94" s="70">
        <f t="shared" si="147"/>
        <v>2</v>
      </c>
      <c r="N94" s="70">
        <f t="shared" si="148"/>
        <v>1</v>
      </c>
      <c r="O94" s="66"/>
      <c r="P94" s="83"/>
      <c r="Q94" s="70">
        <f t="shared" si="165"/>
        <v>5</v>
      </c>
      <c r="R94" s="70">
        <f t="shared" si="165"/>
        <v>4</v>
      </c>
      <c r="S94" s="70">
        <f t="shared" si="165"/>
        <v>3</v>
      </c>
      <c r="T94" s="70">
        <f t="shared" si="165"/>
        <v>2</v>
      </c>
      <c r="U94" s="70">
        <f t="shared" si="165"/>
        <v>2</v>
      </c>
      <c r="V94" s="70">
        <f t="shared" si="165"/>
        <v>1</v>
      </c>
      <c r="W94" s="70">
        <f t="shared" si="165"/>
        <v>4</v>
      </c>
      <c r="X94" s="70">
        <f t="shared" si="165"/>
        <v>0</v>
      </c>
      <c r="Y94" s="70">
        <f t="shared" si="165"/>
        <v>0</v>
      </c>
      <c r="AA94" s="39">
        <v>172.62271648395</v>
      </c>
      <c r="AB94" s="39">
        <v>133.35492213071996</v>
      </c>
      <c r="AC94" s="40">
        <v>129.73789653948</v>
      </c>
      <c r="AE94" s="4">
        <f t="shared" si="116"/>
        <v>-42.884819944469996</v>
      </c>
      <c r="AF94" s="4">
        <f t="shared" si="117"/>
        <v>-3.6170255912399512</v>
      </c>
      <c r="AH94" s="11">
        <f t="shared" si="118"/>
        <v>-0.24843091811996432</v>
      </c>
      <c r="AI94" s="11">
        <f t="shared" si="119"/>
        <v>-2.7123300238549808E-2</v>
      </c>
      <c r="AK94" s="3">
        <v>5882</v>
      </c>
      <c r="AL94" s="7">
        <v>5404</v>
      </c>
      <c r="AM94" s="7"/>
      <c r="AN94" s="3">
        <v>8132.5</v>
      </c>
      <c r="AO94" s="3">
        <v>8175.6363636363603</v>
      </c>
      <c r="AP94" s="7">
        <v>8166.8</v>
      </c>
      <c r="AQ94" s="113"/>
      <c r="AR94" s="3">
        <v>9163.0740740740694</v>
      </c>
      <c r="AS94" s="3">
        <v>9276.2121212121201</v>
      </c>
      <c r="AT94" s="7">
        <v>9069.466666666669</v>
      </c>
      <c r="AU94" s="7"/>
      <c r="AV94" s="3">
        <v>10280.8125</v>
      </c>
      <c r="AW94" s="3">
        <v>10368.299999999999</v>
      </c>
      <c r="AX94" s="7">
        <v>10130.166666666701</v>
      </c>
      <c r="AY94" s="113"/>
      <c r="AZ94" s="3">
        <v>6374</v>
      </c>
      <c r="BA94" s="7">
        <v>7444</v>
      </c>
      <c r="BB94" s="7"/>
      <c r="BC94" s="3">
        <v>8422.4545454545496</v>
      </c>
      <c r="BD94" s="3">
        <v>8425.28125</v>
      </c>
      <c r="BE94" s="7">
        <v>8172.375</v>
      </c>
      <c r="BF94" s="113"/>
      <c r="BG94" s="3">
        <v>9447.6923076923104</v>
      </c>
      <c r="BH94" s="3">
        <v>9512.65625</v>
      </c>
      <c r="BI94" s="7">
        <v>9190.3333333333303</v>
      </c>
      <c r="BJ94" s="113"/>
      <c r="BK94" s="3">
        <v>10619.733333333299</v>
      </c>
      <c r="BL94" s="3">
        <v>10608</v>
      </c>
      <c r="BM94" s="7">
        <v>10188.0476190476</v>
      </c>
      <c r="BO94" s="2">
        <f t="shared" si="157"/>
        <v>6374</v>
      </c>
      <c r="BP94" s="2">
        <f t="shared" si="158"/>
        <v>7444</v>
      </c>
      <c r="BQ94" s="2"/>
      <c r="BR94" s="2">
        <f t="shared" si="159"/>
        <v>8422.4545454545496</v>
      </c>
      <c r="BS94" s="2">
        <f t="shared" si="160"/>
        <v>8425.28125</v>
      </c>
      <c r="BT94" s="2">
        <f t="shared" si="161"/>
        <v>8172.375</v>
      </c>
      <c r="BU94" s="2"/>
      <c r="BV94" s="2">
        <f t="shared" si="162"/>
        <v>9447.6923076923104</v>
      </c>
      <c r="BW94" s="2">
        <f t="shared" si="163"/>
        <v>9512.65625</v>
      </c>
      <c r="BX94" s="2">
        <f t="shared" si="164"/>
        <v>9190.3333333333303</v>
      </c>
      <c r="BZ94" s="16">
        <f t="shared" si="149"/>
        <v>1070</v>
      </c>
      <c r="CA94" s="16">
        <f t="shared" si="150"/>
        <v>728.375</v>
      </c>
      <c r="CB94" s="16">
        <f t="shared" si="151"/>
        <v>1017.9583333333303</v>
      </c>
      <c r="CD94" s="5">
        <f t="shared" si="120"/>
        <v>0.16786946972074057</v>
      </c>
      <c r="CE94" s="5">
        <f t="shared" si="121"/>
        <v>9.7847259537882758E-2</v>
      </c>
      <c r="CF94" s="5">
        <f t="shared" si="122"/>
        <v>0.12456089366106315</v>
      </c>
      <c r="CH94" s="11">
        <f t="shared" si="152"/>
        <v>3.356152924536282E-4</v>
      </c>
      <c r="CI94" s="11">
        <f t="shared" si="153"/>
        <v>-2.9692002979049947E-2</v>
      </c>
      <c r="CK94" s="11">
        <f t="shared" si="154"/>
        <v>6.8761704119846279E-3</v>
      </c>
      <c r="CL94" s="11">
        <f t="shared" si="155"/>
        <v>-2.7240406014221952E-2</v>
      </c>
      <c r="CN94" s="16">
        <f t="shared" si="123"/>
        <v>2.8267045454504114</v>
      </c>
      <c r="CO94" s="16">
        <f t="shared" si="124"/>
        <v>-250.07954545454959</v>
      </c>
      <c r="CP94" s="11"/>
      <c r="CQ94" s="16">
        <f t="shared" si="125"/>
        <v>64.963942307689649</v>
      </c>
      <c r="CR94" s="16">
        <f t="shared" si="126"/>
        <v>-257.35897435898005</v>
      </c>
      <c r="CT94" s="106">
        <v>8816.3521774521905</v>
      </c>
      <c r="CU94" s="104">
        <v>8425.28125</v>
      </c>
      <c r="CV94" s="104">
        <v>8220.0714285714275</v>
      </c>
      <c r="CW94" s="104">
        <v>7629.5226244343985</v>
      </c>
      <c r="CX94" s="104">
        <v>7188.1285714285705</v>
      </c>
      <c r="CY94" s="104">
        <v>6880.15625</v>
      </c>
      <c r="CZ94" s="104">
        <v>6736.6153846153802</v>
      </c>
      <c r="DA94" s="104">
        <v>6209.3914027149258</v>
      </c>
      <c r="DB94" s="104">
        <v>6044.1239130434797</v>
      </c>
      <c r="DC94" s="104">
        <v>5945.1851851851898</v>
      </c>
      <c r="DD94" s="104">
        <v>5770.1044622425698</v>
      </c>
      <c r="DE94" s="104">
        <v>5348.9308300395251</v>
      </c>
      <c r="DF94" s="104">
        <v>5032.8750000000027</v>
      </c>
      <c r="DG94" s="104">
        <v>4819.8518518518495</v>
      </c>
      <c r="DH94" s="104">
        <v>4344.4343478260871</v>
      </c>
      <c r="DI94" s="104">
        <v>4206.9466666666603</v>
      </c>
      <c r="DJ94" s="104">
        <v>4335.7188995215265</v>
      </c>
      <c r="DK94" s="104">
        <v>3568.2173913043498</v>
      </c>
      <c r="DL94" s="104">
        <v>3731.5068627450951</v>
      </c>
      <c r="DM94" s="104">
        <v>3165.3111842105304</v>
      </c>
      <c r="DN94" s="104">
        <v>1895.9463492063458</v>
      </c>
      <c r="DO94" s="104">
        <v>1708.4736842105301</v>
      </c>
      <c r="DP94" s="104">
        <v>1392.5493831168874</v>
      </c>
      <c r="DR94" s="4">
        <f t="shared" si="127"/>
        <v>129.73789653948</v>
      </c>
      <c r="DS94" s="39">
        <v>133.35492213071996</v>
      </c>
      <c r="DT94" s="39">
        <v>172.62271648395</v>
      </c>
      <c r="DU94" s="39">
        <v>174.98971978395002</v>
      </c>
      <c r="DV94" s="39">
        <v>188.38382636311999</v>
      </c>
      <c r="DW94" s="39">
        <v>151.17667763891001</v>
      </c>
      <c r="DX94" s="39">
        <v>164.43837080346003</v>
      </c>
      <c r="DY94" s="39">
        <v>141.20874518255999</v>
      </c>
      <c r="DZ94" s="39">
        <v>134.40393782550001</v>
      </c>
      <c r="EA94" s="39">
        <v>123.96838543276002</v>
      </c>
      <c r="EB94" s="39">
        <v>123.76205530306</v>
      </c>
      <c r="EC94" s="39">
        <v>110.07282449619998</v>
      </c>
      <c r="ED94" s="39">
        <v>99.733048505159999</v>
      </c>
      <c r="EE94" s="39">
        <v>99.858921028929998</v>
      </c>
      <c r="EF94" s="39">
        <v>78.171477848639995</v>
      </c>
      <c r="EG94" s="39">
        <v>65.24570377608002</v>
      </c>
      <c r="EH94" s="39">
        <v>71.04966851143999</v>
      </c>
      <c r="EI94" s="39">
        <v>96.022723761899996</v>
      </c>
      <c r="EJ94" s="39">
        <v>98.520745116549989</v>
      </c>
      <c r="EK94" s="39">
        <v>97.470724754670002</v>
      </c>
      <c r="EL94" s="39">
        <v>89.827249597169995</v>
      </c>
      <c r="EM94" s="39">
        <v>95.434430792640015</v>
      </c>
      <c r="EN94" s="39">
        <v>91.217646850239987</v>
      </c>
      <c r="EP94" s="111">
        <v>46022</v>
      </c>
      <c r="EQ94" s="114">
        <f t="shared" si="156"/>
        <v>0</v>
      </c>
      <c r="ER94" s="114"/>
      <c r="ES94" s="4">
        <f t="shared" si="128"/>
        <v>5882</v>
      </c>
      <c r="ET94" s="4">
        <f t="shared" si="129"/>
        <v>5404</v>
      </c>
      <c r="EU94" s="4"/>
      <c r="EV94" s="4">
        <f t="shared" si="92"/>
        <v>8132.5</v>
      </c>
      <c r="EW94" s="4">
        <f t="shared" si="93"/>
        <v>8175.6363636363603</v>
      </c>
      <c r="EX94" s="4">
        <f t="shared" si="94"/>
        <v>8166.8</v>
      </c>
      <c r="EY94" s="4"/>
      <c r="EZ94" s="4">
        <f t="shared" si="95"/>
        <v>9163.0740740740694</v>
      </c>
      <c r="FA94" s="4">
        <f t="shared" si="96"/>
        <v>9276.2121212121201</v>
      </c>
      <c r="FB94" s="4">
        <f t="shared" si="97"/>
        <v>9069.466666666669</v>
      </c>
      <c r="FC94" s="4"/>
      <c r="FD94" s="4">
        <f t="shared" si="130"/>
        <v>10280.8125</v>
      </c>
      <c r="FE94" s="4">
        <f t="shared" si="131"/>
        <v>10368.299999999999</v>
      </c>
      <c r="FF94" s="4">
        <f t="shared" si="132"/>
        <v>10130.166666666701</v>
      </c>
      <c r="FH94" s="16">
        <f t="shared" si="133"/>
        <v>5882</v>
      </c>
      <c r="FI94" s="16">
        <f t="shared" si="99"/>
        <v>5404</v>
      </c>
      <c r="FJ94" s="16"/>
      <c r="FK94" s="16">
        <f t="shared" si="134"/>
        <v>8132.5</v>
      </c>
      <c r="FL94" s="16">
        <f t="shared" si="135"/>
        <v>8175.6363636363603</v>
      </c>
      <c r="FM94" s="16">
        <f t="shared" si="136"/>
        <v>8166.8</v>
      </c>
      <c r="FN94" s="16"/>
      <c r="FO94" s="16">
        <f t="shared" si="137"/>
        <v>9163.0740740740694</v>
      </c>
      <c r="FP94" s="16">
        <f t="shared" si="138"/>
        <v>9276.2121212121201</v>
      </c>
      <c r="FQ94" s="16">
        <f t="shared" si="139"/>
        <v>9069.466666666669</v>
      </c>
      <c r="FS94" s="4">
        <f t="shared" si="100"/>
        <v>6374</v>
      </c>
      <c r="FT94" s="4">
        <f t="shared" si="101"/>
        <v>7444</v>
      </c>
      <c r="FU94" s="4"/>
      <c r="FV94" s="4">
        <f t="shared" si="102"/>
        <v>8422.4545454545496</v>
      </c>
      <c r="FW94" s="4">
        <f t="shared" si="103"/>
        <v>8425.28125</v>
      </c>
      <c r="FX94" s="4">
        <f t="shared" si="104"/>
        <v>8172.375</v>
      </c>
      <c r="FY94" s="4"/>
      <c r="FZ94" s="4">
        <f t="shared" si="105"/>
        <v>9447.6923076923104</v>
      </c>
      <c r="GA94" s="4">
        <f t="shared" si="106"/>
        <v>9512.65625</v>
      </c>
      <c r="GB94" s="4">
        <f t="shared" si="107"/>
        <v>9190.3333333333303</v>
      </c>
      <c r="GC94" s="4"/>
      <c r="GD94" s="4">
        <f t="shared" si="108"/>
        <v>10619.733333333299</v>
      </c>
      <c r="GE94" s="4">
        <f t="shared" si="109"/>
        <v>10608</v>
      </c>
      <c r="GF94" s="4">
        <f t="shared" si="110"/>
        <v>10188.0476190476</v>
      </c>
      <c r="GH94" s="16">
        <f t="shared" si="140"/>
        <v>6374</v>
      </c>
      <c r="GI94" s="16">
        <f t="shared" si="111"/>
        <v>7444</v>
      </c>
      <c r="GJ94" s="16"/>
      <c r="GK94" s="16">
        <f t="shared" si="141"/>
        <v>8422.4545454545496</v>
      </c>
      <c r="GL94" s="16">
        <f t="shared" si="142"/>
        <v>8425.28125</v>
      </c>
      <c r="GM94" s="16">
        <f t="shared" si="143"/>
        <v>8172.375</v>
      </c>
      <c r="GN94" s="16"/>
      <c r="GO94" s="16">
        <f t="shared" si="112"/>
        <v>9447.6923076923104</v>
      </c>
      <c r="GP94" s="16">
        <f t="shared" si="113"/>
        <v>9512.65625</v>
      </c>
      <c r="GQ94" s="16">
        <f t="shared" si="144"/>
        <v>9190.3333333333303</v>
      </c>
    </row>
    <row r="95" spans="2:199" ht="14.45" customHeight="1" x14ac:dyDescent="0.25">
      <c r="B95" s="28" t="s">
        <v>114</v>
      </c>
      <c r="C95" s="28" t="s">
        <v>620</v>
      </c>
      <c r="D95" s="23" t="str">
        <f>IFERROR(IF(MATCH($B95,Compounders!$A:$A,0),"yes"),"")</f>
        <v>yes</v>
      </c>
      <c r="F95" s="66"/>
      <c r="G95" s="66"/>
      <c r="H95" s="66"/>
      <c r="I95" s="66"/>
      <c r="J95" s="121" t="str">
        <f t="shared" si="114"/>
        <v>yes</v>
      </c>
      <c r="K95" s="70">
        <f t="shared" si="145"/>
        <v>6</v>
      </c>
      <c r="L95" s="70">
        <f t="shared" si="146"/>
        <v>21</v>
      </c>
      <c r="M95" s="70">
        <f t="shared" si="147"/>
        <v>2</v>
      </c>
      <c r="N95" s="70">
        <f t="shared" si="148"/>
        <v>1</v>
      </c>
      <c r="O95" s="66"/>
      <c r="P95" s="83"/>
      <c r="Q95" s="70">
        <f t="shared" si="165"/>
        <v>5</v>
      </c>
      <c r="R95" s="70">
        <f t="shared" si="165"/>
        <v>4</v>
      </c>
      <c r="S95" s="70">
        <f t="shared" si="165"/>
        <v>3</v>
      </c>
      <c r="T95" s="70">
        <f t="shared" si="165"/>
        <v>2</v>
      </c>
      <c r="U95" s="70">
        <f t="shared" si="165"/>
        <v>2</v>
      </c>
      <c r="V95" s="70">
        <f t="shared" si="165"/>
        <v>1</v>
      </c>
      <c r="W95" s="70">
        <f t="shared" si="165"/>
        <v>4</v>
      </c>
      <c r="X95" s="70">
        <f t="shared" si="165"/>
        <v>0</v>
      </c>
      <c r="Y95" s="70">
        <f t="shared" si="165"/>
        <v>0</v>
      </c>
      <c r="AA95" s="39">
        <v>125.91128210409001</v>
      </c>
      <c r="AB95" s="39">
        <v>152.15143195059997</v>
      </c>
      <c r="AC95" s="40">
        <v>146.35467308649999</v>
      </c>
      <c r="AE95" s="4">
        <f t="shared" si="116"/>
        <v>20.44339098240998</v>
      </c>
      <c r="AF95" s="4">
        <f t="shared" si="117"/>
        <v>-5.796758864099985</v>
      </c>
      <c r="AH95" s="11">
        <f t="shared" si="118"/>
        <v>0.16236345656070417</v>
      </c>
      <c r="AI95" s="11">
        <f t="shared" si="119"/>
        <v>-3.8098615239993694E-2</v>
      </c>
      <c r="AK95" s="3">
        <v>7100</v>
      </c>
      <c r="AL95" s="7">
        <v>5027</v>
      </c>
      <c r="AM95" s="7"/>
      <c r="AN95" s="3">
        <v>4450.4705882352891</v>
      </c>
      <c r="AO95" s="3">
        <v>4825.4210526315801</v>
      </c>
      <c r="AP95" s="7">
        <v>4872.1904761904798</v>
      </c>
      <c r="AQ95" s="113"/>
      <c r="AR95" s="3">
        <v>5889.1176470588198</v>
      </c>
      <c r="AS95" s="3">
        <v>6189.4736842105303</v>
      </c>
      <c r="AT95" s="7">
        <v>6096.4285714285697</v>
      </c>
      <c r="AU95" s="7"/>
      <c r="AV95" s="3">
        <v>7052.5454545454504</v>
      </c>
      <c r="AW95" s="3">
        <v>7571.0769230769192</v>
      </c>
      <c r="AX95" s="7">
        <v>7404</v>
      </c>
      <c r="AY95" s="113"/>
      <c r="AZ95" s="3">
        <v>7100</v>
      </c>
      <c r="BA95" s="7">
        <v>5027</v>
      </c>
      <c r="BB95" s="7"/>
      <c r="BC95" s="3">
        <v>4438.7619047619</v>
      </c>
      <c r="BD95" s="3">
        <v>4798.6363636363603</v>
      </c>
      <c r="BE95" s="7">
        <v>4856.9090909090901</v>
      </c>
      <c r="BF95" s="113"/>
      <c r="BG95" s="3">
        <v>5810.3333333333303</v>
      </c>
      <c r="BH95" s="3">
        <v>6138.6086956521704</v>
      </c>
      <c r="BI95" s="7">
        <v>6085.95652173913</v>
      </c>
      <c r="BJ95" s="113"/>
      <c r="BK95" s="3">
        <v>6921.8571428571395</v>
      </c>
      <c r="BL95" s="3">
        <v>7443.5</v>
      </c>
      <c r="BM95" s="7">
        <v>7366.8823529411802</v>
      </c>
      <c r="BO95" s="2">
        <f t="shared" si="157"/>
        <v>6764.9123287671227</v>
      </c>
      <c r="BP95" s="2">
        <f t="shared" si="158"/>
        <v>4999.5058530510587</v>
      </c>
      <c r="BQ95" s="2"/>
      <c r="BR95" s="2">
        <f t="shared" si="159"/>
        <v>4660.4679712981042</v>
      </c>
      <c r="BS95" s="2">
        <f t="shared" si="160"/>
        <v>5015.2346310032999</v>
      </c>
      <c r="BT95" s="2">
        <f t="shared" si="161"/>
        <v>5055.5770317829865</v>
      </c>
      <c r="BU95" s="2"/>
      <c r="BV95" s="2">
        <f t="shared" si="162"/>
        <v>5990.0043052837536</v>
      </c>
      <c r="BW95" s="2">
        <f t="shared" si="163"/>
        <v>6349.5363311494903</v>
      </c>
      <c r="BX95" s="2">
        <f t="shared" si="164"/>
        <v>6293.0102862348049</v>
      </c>
      <c r="BZ95" s="16">
        <f t="shared" si="149"/>
        <v>-1765.4064757160641</v>
      </c>
      <c r="CA95" s="16">
        <f t="shared" si="150"/>
        <v>56.07117873192783</v>
      </c>
      <c r="CB95" s="16">
        <f t="shared" si="151"/>
        <v>1237.4332544518184</v>
      </c>
      <c r="CD95" s="5">
        <f t="shared" si="120"/>
        <v>-0.26096516701463335</v>
      </c>
      <c r="CE95" s="5">
        <f t="shared" si="121"/>
        <v>1.1215344152004425E-2</v>
      </c>
      <c r="CF95" s="5">
        <f t="shared" si="122"/>
        <v>0.24476597758721197</v>
      </c>
      <c r="CH95" s="11">
        <f t="shared" si="152"/>
        <v>7.6122540030326702E-2</v>
      </c>
      <c r="CI95" s="11">
        <f t="shared" si="153"/>
        <v>8.4778838287956404E-2</v>
      </c>
      <c r="CK95" s="11">
        <f t="shared" si="154"/>
        <v>6.0021997905509883E-2</v>
      </c>
      <c r="CL95" s="11">
        <f t="shared" si="155"/>
        <v>5.0585269310035486E-2</v>
      </c>
      <c r="CN95" s="16">
        <f t="shared" si="123"/>
        <v>354.76665970519571</v>
      </c>
      <c r="CO95" s="16">
        <f t="shared" si="124"/>
        <v>395.10906048488232</v>
      </c>
      <c r="CP95" s="11"/>
      <c r="CQ95" s="16">
        <f t="shared" si="125"/>
        <v>359.53202586573661</v>
      </c>
      <c r="CR95" s="16">
        <f t="shared" si="126"/>
        <v>303.00598095105124</v>
      </c>
      <c r="CT95" s="106">
        <v>5371.0500000000029</v>
      </c>
      <c r="CU95" s="104">
        <v>5125.9944444444436</v>
      </c>
      <c r="CV95" s="104">
        <v>4438.7619047619</v>
      </c>
      <c r="CW95" s="104">
        <v>5185.9954751131227</v>
      </c>
      <c r="CX95" s="104">
        <v>5271.0277777777874</v>
      </c>
      <c r="CY95" s="104">
        <v>5275.5999999999931</v>
      </c>
      <c r="CZ95" s="104">
        <v>5296.3636363636397</v>
      </c>
      <c r="DA95" s="104">
        <v>5747.7</v>
      </c>
      <c r="DB95" s="104">
        <v>6330.2391812865508</v>
      </c>
      <c r="DC95" s="104">
        <v>7323.1924019607895</v>
      </c>
      <c r="DD95" s="104">
        <v>7998.25</v>
      </c>
      <c r="DE95" s="104">
        <v>9301.2140350877198</v>
      </c>
      <c r="DF95" s="104">
        <v>9048.8315018315097</v>
      </c>
      <c r="DG95" s="104">
        <v>8921.25</v>
      </c>
      <c r="DH95" s="104">
        <v>8291.375</v>
      </c>
      <c r="DI95" s="104">
        <v>8071.9267676767695</v>
      </c>
      <c r="DJ95" s="104">
        <v>7696.6387559808691</v>
      </c>
      <c r="DK95" s="104">
        <v>7352.5151515151601</v>
      </c>
      <c r="DL95" s="104">
        <v>6778.0555555555602</v>
      </c>
      <c r="DM95" s="104">
        <v>5862.6333333333305</v>
      </c>
      <c r="DN95" s="104">
        <v>5546.7111111111099</v>
      </c>
      <c r="DO95" s="104">
        <v>4892.8809523809505</v>
      </c>
      <c r="DP95" s="104">
        <v>4020.6875</v>
      </c>
      <c r="DR95" s="4">
        <f t="shared" si="127"/>
        <v>146.35467308649999</v>
      </c>
      <c r="DS95" s="39">
        <v>152.15143195059997</v>
      </c>
      <c r="DT95" s="39">
        <v>125.91128210409001</v>
      </c>
      <c r="DU95" s="39">
        <v>123.61081778591999</v>
      </c>
      <c r="DV95" s="39">
        <v>137.71284919695</v>
      </c>
      <c r="DW95" s="39">
        <v>127.38812663745001</v>
      </c>
      <c r="DX95" s="39">
        <v>115.06644698340001</v>
      </c>
      <c r="DY95" s="39">
        <v>114.18141204594001</v>
      </c>
      <c r="DZ95" s="39">
        <v>102.96133791433999</v>
      </c>
      <c r="EA95" s="39">
        <v>114.33285117539999</v>
      </c>
      <c r="EB95" s="39">
        <v>112.06574359254</v>
      </c>
      <c r="EC95" s="39">
        <v>108.68565774826001</v>
      </c>
      <c r="ED95" s="39">
        <v>118.79852361178999</v>
      </c>
      <c r="EE95" s="39">
        <v>122.34554007623998</v>
      </c>
      <c r="EF95" s="39">
        <v>127.87220631131999</v>
      </c>
      <c r="EG95" s="39">
        <v>100.7745562607</v>
      </c>
      <c r="EH95" s="39">
        <v>91.528714693840016</v>
      </c>
      <c r="EI95" s="39">
        <v>127.45661649542001</v>
      </c>
      <c r="EJ95" s="39">
        <v>105.40688292498001</v>
      </c>
      <c r="EK95" s="39">
        <v>103.89229943346001</v>
      </c>
      <c r="EL95" s="39">
        <v>110.02509526931999</v>
      </c>
      <c r="EM95" s="39">
        <v>117.27003865121999</v>
      </c>
      <c r="EN95" s="39">
        <v>84.309858303100015</v>
      </c>
      <c r="EP95" s="111">
        <v>45963</v>
      </c>
      <c r="EQ95" s="114">
        <f t="shared" si="156"/>
        <v>0.16164383561643836</v>
      </c>
      <c r="ER95" s="114"/>
      <c r="ES95" s="4">
        <f t="shared" si="128"/>
        <v>7100</v>
      </c>
      <c r="ET95" s="4">
        <f t="shared" si="129"/>
        <v>5027</v>
      </c>
      <c r="EU95" s="4"/>
      <c r="EV95" s="4">
        <f t="shared" si="92"/>
        <v>4450.4705882352891</v>
      </c>
      <c r="EW95" s="4">
        <f t="shared" si="93"/>
        <v>4825.4210526315801</v>
      </c>
      <c r="EX95" s="4">
        <f t="shared" si="94"/>
        <v>4872.1904761904798</v>
      </c>
      <c r="EY95" s="4"/>
      <c r="EZ95" s="4">
        <f t="shared" si="95"/>
        <v>5889.1176470588198</v>
      </c>
      <c r="FA95" s="4">
        <f t="shared" si="96"/>
        <v>6189.4736842105303</v>
      </c>
      <c r="FB95" s="4">
        <f t="shared" si="97"/>
        <v>6096.4285714285697</v>
      </c>
      <c r="FC95" s="4"/>
      <c r="FD95" s="4">
        <f t="shared" si="130"/>
        <v>7052.5454545454504</v>
      </c>
      <c r="FE95" s="4">
        <f t="shared" si="131"/>
        <v>7571.0769230769192</v>
      </c>
      <c r="FF95" s="4">
        <f t="shared" si="132"/>
        <v>7404</v>
      </c>
      <c r="FH95" s="16">
        <f t="shared" si="133"/>
        <v>6764.9123287671227</v>
      </c>
      <c r="FI95" s="16">
        <f t="shared" si="99"/>
        <v>5001.9759947814755</v>
      </c>
      <c r="FJ95" s="16"/>
      <c r="FK95" s="16">
        <f t="shared" si="134"/>
        <v>4683.0190169218322</v>
      </c>
      <c r="FL95" s="16">
        <f t="shared" si="135"/>
        <v>5045.9117519826987</v>
      </c>
      <c r="FM95" s="16">
        <f t="shared" si="136"/>
        <v>5070.0810176125269</v>
      </c>
      <c r="FN95" s="16"/>
      <c r="FO95" s="16">
        <f t="shared" si="137"/>
        <v>6077.1785803237817</v>
      </c>
      <c r="FP95" s="16">
        <f t="shared" si="138"/>
        <v>6412.8013310409879</v>
      </c>
      <c r="FQ95" s="16">
        <f t="shared" si="139"/>
        <v>6307.7894324853214</v>
      </c>
      <c r="FS95" s="4">
        <f t="shared" si="100"/>
        <v>7100</v>
      </c>
      <c r="FT95" s="4">
        <f t="shared" si="101"/>
        <v>5027</v>
      </c>
      <c r="FU95" s="4"/>
      <c r="FV95" s="4">
        <f t="shared" si="102"/>
        <v>4438.7619047619</v>
      </c>
      <c r="FW95" s="4">
        <f t="shared" si="103"/>
        <v>4798.6363636363603</v>
      </c>
      <c r="FX95" s="4">
        <f t="shared" si="104"/>
        <v>4856.9090909090901</v>
      </c>
      <c r="FY95" s="4"/>
      <c r="FZ95" s="4">
        <f t="shared" si="105"/>
        <v>5810.3333333333303</v>
      </c>
      <c r="GA95" s="4">
        <f t="shared" si="106"/>
        <v>6138.6086956521704</v>
      </c>
      <c r="GB95" s="4">
        <f t="shared" si="107"/>
        <v>6085.95652173913</v>
      </c>
      <c r="GC95" s="4"/>
      <c r="GD95" s="4">
        <f t="shared" si="108"/>
        <v>6921.8571428571395</v>
      </c>
      <c r="GE95" s="4">
        <f t="shared" si="109"/>
        <v>7443.5</v>
      </c>
      <c r="GF95" s="4">
        <f t="shared" si="110"/>
        <v>7366.8823529411802</v>
      </c>
      <c r="GH95" s="16">
        <f t="shared" si="140"/>
        <v>6764.9123287671227</v>
      </c>
      <c r="GI95" s="16">
        <f t="shared" si="111"/>
        <v>4999.5058530510587</v>
      </c>
      <c r="GJ95" s="16"/>
      <c r="GK95" s="16">
        <f t="shared" si="141"/>
        <v>4660.4679712981042</v>
      </c>
      <c r="GL95" s="16">
        <f t="shared" si="142"/>
        <v>5015.2346310032999</v>
      </c>
      <c r="GM95" s="16">
        <f t="shared" si="143"/>
        <v>5055.5770317829865</v>
      </c>
      <c r="GN95" s="16"/>
      <c r="GO95" s="16">
        <f t="shared" si="112"/>
        <v>5990.0043052837536</v>
      </c>
      <c r="GP95" s="16">
        <f t="shared" si="113"/>
        <v>6349.5363311494903</v>
      </c>
      <c r="GQ95" s="16">
        <f t="shared" si="144"/>
        <v>6293.0102862348049</v>
      </c>
    </row>
    <row r="96" spans="2:199" ht="14.45" customHeight="1" x14ac:dyDescent="0.25">
      <c r="B96" s="28" t="s">
        <v>95</v>
      </c>
      <c r="C96" s="28" t="s">
        <v>621</v>
      </c>
      <c r="D96" s="23" t="str">
        <f>IFERROR(IF(MATCH($B96,Compounders!$A:$A,0),"yes"),"")</f>
        <v>yes</v>
      </c>
      <c r="F96" s="66"/>
      <c r="G96" s="66"/>
      <c r="H96" s="66"/>
      <c r="I96" s="66"/>
      <c r="J96" s="121" t="str">
        <f t="shared" si="114"/>
        <v>yes</v>
      </c>
      <c r="K96" s="70">
        <f t="shared" si="145"/>
        <v>6</v>
      </c>
      <c r="L96" s="70">
        <f t="shared" si="146"/>
        <v>21</v>
      </c>
      <c r="M96" s="70">
        <f t="shared" si="147"/>
        <v>2</v>
      </c>
      <c r="N96" s="70">
        <f t="shared" si="148"/>
        <v>1</v>
      </c>
      <c r="O96" s="66"/>
      <c r="P96" s="83"/>
      <c r="Q96" s="70">
        <f t="shared" si="165"/>
        <v>5</v>
      </c>
      <c r="R96" s="70">
        <f t="shared" si="165"/>
        <v>4</v>
      </c>
      <c r="S96" s="70">
        <f t="shared" si="165"/>
        <v>3</v>
      </c>
      <c r="T96" s="70">
        <f t="shared" si="165"/>
        <v>2</v>
      </c>
      <c r="U96" s="70">
        <f t="shared" si="165"/>
        <v>2</v>
      </c>
      <c r="V96" s="70">
        <f t="shared" si="165"/>
        <v>1</v>
      </c>
      <c r="W96" s="70">
        <f t="shared" si="165"/>
        <v>4</v>
      </c>
      <c r="X96" s="70">
        <f t="shared" si="165"/>
        <v>0</v>
      </c>
      <c r="Y96" s="70">
        <f t="shared" si="165"/>
        <v>0</v>
      </c>
      <c r="AA96" s="39">
        <v>162.00290000000004</v>
      </c>
      <c r="AB96" s="39">
        <v>130.15404000000001</v>
      </c>
      <c r="AC96" s="40">
        <v>128.55679999999998</v>
      </c>
      <c r="AE96" s="4">
        <f t="shared" si="116"/>
        <v>-33.446100000000058</v>
      </c>
      <c r="AF96" s="4">
        <f t="shared" si="117"/>
        <v>-1.5972400000000277</v>
      </c>
      <c r="AH96" s="11">
        <f t="shared" si="118"/>
        <v>-0.20645371163108839</v>
      </c>
      <c r="AI96" s="11">
        <f t="shared" si="119"/>
        <v>-1.2271920256951119E-2</v>
      </c>
      <c r="AK96" s="3">
        <v>3852</v>
      </c>
      <c r="AL96" s="7">
        <v>4471</v>
      </c>
      <c r="AM96" s="7"/>
      <c r="AN96" s="3">
        <v>4997.5333333333301</v>
      </c>
      <c r="AO96" s="3">
        <v>4928.7333333333299</v>
      </c>
      <c r="AP96" s="7">
        <v>5067.3333333333303</v>
      </c>
      <c r="AQ96" s="113"/>
      <c r="AR96" s="3">
        <v>5532.8461538461506</v>
      </c>
      <c r="AS96" s="3">
        <v>5495.4</v>
      </c>
      <c r="AT96" s="7">
        <v>5525.1333333333305</v>
      </c>
      <c r="AU96" s="7"/>
      <c r="AV96" s="3">
        <v>5964.6666666666697</v>
      </c>
      <c r="AW96" s="3">
        <v>6031.9166666666697</v>
      </c>
      <c r="AX96" s="7">
        <v>6049.1666666666697</v>
      </c>
      <c r="AY96" s="113"/>
      <c r="AZ96" s="3">
        <v>4898</v>
      </c>
      <c r="BA96" s="7">
        <v>5441</v>
      </c>
      <c r="BB96" s="7"/>
      <c r="BC96" s="3">
        <v>5839.2727272727298</v>
      </c>
      <c r="BD96" s="3">
        <v>5809.5</v>
      </c>
      <c r="BE96" s="7">
        <v>5778.3181818181802</v>
      </c>
      <c r="BF96" s="113"/>
      <c r="BG96" s="3">
        <v>6426.1</v>
      </c>
      <c r="BH96" s="3">
        <v>6367.5909090909099</v>
      </c>
      <c r="BI96" s="7">
        <v>6309.2608695652198</v>
      </c>
      <c r="BJ96" s="113"/>
      <c r="BK96" s="3">
        <v>6815.2727272727298</v>
      </c>
      <c r="BL96" s="3">
        <v>6915.375</v>
      </c>
      <c r="BM96" s="7">
        <v>6969.5555555555602</v>
      </c>
      <c r="BO96" s="2">
        <f t="shared" si="157"/>
        <v>4898</v>
      </c>
      <c r="BP96" s="2">
        <f t="shared" si="158"/>
        <v>5441</v>
      </c>
      <c r="BQ96" s="2"/>
      <c r="BR96" s="2">
        <f t="shared" si="159"/>
        <v>5839.2727272727298</v>
      </c>
      <c r="BS96" s="2">
        <f t="shared" si="160"/>
        <v>5809.5</v>
      </c>
      <c r="BT96" s="2">
        <f t="shared" si="161"/>
        <v>5778.3181818181802</v>
      </c>
      <c r="BU96" s="2"/>
      <c r="BV96" s="2">
        <f t="shared" si="162"/>
        <v>6426.1</v>
      </c>
      <c r="BW96" s="2">
        <f t="shared" si="163"/>
        <v>6367.5909090909099</v>
      </c>
      <c r="BX96" s="2">
        <f t="shared" si="164"/>
        <v>6309.2608695652198</v>
      </c>
      <c r="BZ96" s="16">
        <f t="shared" si="149"/>
        <v>543</v>
      </c>
      <c r="CA96" s="16">
        <f t="shared" si="150"/>
        <v>337.31818181818016</v>
      </c>
      <c r="CB96" s="16">
        <f t="shared" si="151"/>
        <v>530.9426877470396</v>
      </c>
      <c r="CD96" s="5">
        <f t="shared" si="120"/>
        <v>0.11086157615353209</v>
      </c>
      <c r="CE96" s="5">
        <f t="shared" si="121"/>
        <v>6.1995622462448052E-2</v>
      </c>
      <c r="CF96" s="5">
        <f t="shared" si="122"/>
        <v>9.1885332555358801E-2</v>
      </c>
      <c r="CH96" s="11">
        <f t="shared" si="152"/>
        <v>-5.0987046954793502E-3</v>
      </c>
      <c r="CI96" s="11">
        <f t="shared" si="153"/>
        <v>-1.0438722132271261E-2</v>
      </c>
      <c r="CK96" s="11">
        <f t="shared" si="154"/>
        <v>-9.1049144752012312E-3</v>
      </c>
      <c r="CL96" s="11">
        <f t="shared" si="155"/>
        <v>-1.8181965801151612E-2</v>
      </c>
      <c r="CN96" s="16">
        <f t="shared" si="123"/>
        <v>-29.772727272729753</v>
      </c>
      <c r="CO96" s="16">
        <f t="shared" si="124"/>
        <v>-60.954545454549589</v>
      </c>
      <c r="CP96" s="11"/>
      <c r="CQ96" s="16">
        <f t="shared" si="125"/>
        <v>-58.509090909090446</v>
      </c>
      <c r="CR96" s="16">
        <f t="shared" si="126"/>
        <v>-116.8391304347806</v>
      </c>
      <c r="CT96" s="106">
        <v>5918.1750000000002</v>
      </c>
      <c r="CU96" s="104">
        <v>5809.5</v>
      </c>
      <c r="CV96" s="104">
        <v>5749.8366013071991</v>
      </c>
      <c r="CW96" s="104">
        <v>5483.2222222222299</v>
      </c>
      <c r="CX96" s="104">
        <v>5264.9122807017502</v>
      </c>
      <c r="CY96" s="104">
        <v>5239</v>
      </c>
      <c r="CZ96" s="104">
        <v>4979.8571428571395</v>
      </c>
      <c r="DA96" s="104">
        <v>4570.9458333333396</v>
      </c>
      <c r="DB96" s="104">
        <v>4469.7909090909097</v>
      </c>
      <c r="DC96" s="104">
        <v>4379.78947368421</v>
      </c>
      <c r="DD96" s="104">
        <v>4248.125</v>
      </c>
      <c r="DE96" s="104">
        <v>4169.2699134199192</v>
      </c>
      <c r="DF96" s="104">
        <v>4159.401709401699</v>
      </c>
      <c r="DG96" s="104">
        <v>4046.78947368421</v>
      </c>
      <c r="DH96" s="104">
        <v>3877.128787878788</v>
      </c>
      <c r="DI96" s="104">
        <v>4176.0846153846151</v>
      </c>
      <c r="DJ96" s="104">
        <v>4307.9914529914504</v>
      </c>
      <c r="DK96" s="104">
        <v>4387.0833333333303</v>
      </c>
      <c r="DL96" s="104">
        <v>3369.85</v>
      </c>
      <c r="DM96" s="104">
        <v>3215.4909090909091</v>
      </c>
      <c r="DN96" s="104">
        <v>3072.5333333333328</v>
      </c>
      <c r="DO96" s="104">
        <v>2991.1666666666697</v>
      </c>
      <c r="DP96" s="104">
        <v>2711.8428571428572</v>
      </c>
      <c r="DR96" s="4">
        <f t="shared" si="127"/>
        <v>128.55679999999998</v>
      </c>
      <c r="DS96" s="39">
        <v>130.15404000000001</v>
      </c>
      <c r="DT96" s="39">
        <v>162.00290000000004</v>
      </c>
      <c r="DU96" s="39">
        <v>152.09687500000001</v>
      </c>
      <c r="DV96" s="39">
        <v>165.51633099999998</v>
      </c>
      <c r="DW96" s="39">
        <v>159.46213956700001</v>
      </c>
      <c r="DX96" s="39">
        <v>158.12452500000001</v>
      </c>
      <c r="DY96" s="39">
        <v>165.42172400000001</v>
      </c>
      <c r="DZ96" s="39">
        <v>142.83455376200001</v>
      </c>
      <c r="EA96" s="39">
        <v>136.25327555614999</v>
      </c>
      <c r="EB96" s="39">
        <v>139.556736</v>
      </c>
      <c r="EC96" s="39">
        <v>116.27346199999999</v>
      </c>
      <c r="ED96" s="39">
        <v>128.605512</v>
      </c>
      <c r="EE96" s="39">
        <v>113.06644440512</v>
      </c>
      <c r="EF96" s="39">
        <v>109.123452</v>
      </c>
      <c r="EG96" s="39">
        <v>101.834225</v>
      </c>
      <c r="EH96" s="39">
        <v>114.56669399999998</v>
      </c>
      <c r="EI96" s="39">
        <v>142.34347989587999</v>
      </c>
      <c r="EJ96" s="39">
        <v>113.73513</v>
      </c>
      <c r="EK96" s="39">
        <v>102.39848999999998</v>
      </c>
      <c r="EL96" s="39">
        <v>98.877404999999996</v>
      </c>
      <c r="EM96" s="39">
        <v>85.001592789750021</v>
      </c>
      <c r="EN96" s="39">
        <v>79.092051742250021</v>
      </c>
      <c r="EP96" s="111">
        <v>46022</v>
      </c>
      <c r="EQ96" s="114">
        <f t="shared" si="156"/>
        <v>0</v>
      </c>
      <c r="ER96" s="114"/>
      <c r="ES96" s="4">
        <f t="shared" si="128"/>
        <v>3852</v>
      </c>
      <c r="ET96" s="4">
        <f t="shared" si="129"/>
        <v>4471</v>
      </c>
      <c r="EU96" s="4"/>
      <c r="EV96" s="4">
        <f t="shared" si="92"/>
        <v>4997.5333333333301</v>
      </c>
      <c r="EW96" s="4">
        <f t="shared" si="93"/>
        <v>4928.7333333333299</v>
      </c>
      <c r="EX96" s="4">
        <f t="shared" si="94"/>
        <v>5067.3333333333303</v>
      </c>
      <c r="EY96" s="4"/>
      <c r="EZ96" s="4">
        <f t="shared" si="95"/>
        <v>5532.8461538461506</v>
      </c>
      <c r="FA96" s="4">
        <f t="shared" si="96"/>
        <v>5495.4</v>
      </c>
      <c r="FB96" s="4">
        <f t="shared" si="97"/>
        <v>5525.1333333333305</v>
      </c>
      <c r="FC96" s="4"/>
      <c r="FD96" s="4">
        <f t="shared" si="130"/>
        <v>5964.6666666666697</v>
      </c>
      <c r="FE96" s="4">
        <f t="shared" si="131"/>
        <v>6031.9166666666697</v>
      </c>
      <c r="FF96" s="4">
        <f t="shared" si="132"/>
        <v>6049.1666666666697</v>
      </c>
      <c r="FH96" s="16">
        <f t="shared" si="133"/>
        <v>3852</v>
      </c>
      <c r="FI96" s="16">
        <f t="shared" si="99"/>
        <v>4471</v>
      </c>
      <c r="FJ96" s="16"/>
      <c r="FK96" s="16">
        <f t="shared" si="134"/>
        <v>4997.5333333333301</v>
      </c>
      <c r="FL96" s="16">
        <f t="shared" si="135"/>
        <v>4928.7333333333299</v>
      </c>
      <c r="FM96" s="16">
        <f t="shared" si="136"/>
        <v>5067.3333333333303</v>
      </c>
      <c r="FN96" s="16"/>
      <c r="FO96" s="16">
        <f t="shared" si="137"/>
        <v>5532.8461538461506</v>
      </c>
      <c r="FP96" s="16">
        <f t="shared" si="138"/>
        <v>5495.4</v>
      </c>
      <c r="FQ96" s="16">
        <f t="shared" si="139"/>
        <v>5525.1333333333305</v>
      </c>
      <c r="FS96" s="4">
        <f t="shared" si="100"/>
        <v>4898</v>
      </c>
      <c r="FT96" s="4">
        <f t="shared" si="101"/>
        <v>5441</v>
      </c>
      <c r="FU96" s="4"/>
      <c r="FV96" s="4">
        <f t="shared" si="102"/>
        <v>5839.2727272727298</v>
      </c>
      <c r="FW96" s="4">
        <f t="shared" si="103"/>
        <v>5809.5</v>
      </c>
      <c r="FX96" s="4">
        <f t="shared" si="104"/>
        <v>5778.3181818181802</v>
      </c>
      <c r="FY96" s="4"/>
      <c r="FZ96" s="4">
        <f t="shared" si="105"/>
        <v>6426.1</v>
      </c>
      <c r="GA96" s="4">
        <f t="shared" si="106"/>
        <v>6367.5909090909099</v>
      </c>
      <c r="GB96" s="4">
        <f t="shared" si="107"/>
        <v>6309.2608695652198</v>
      </c>
      <c r="GC96" s="4"/>
      <c r="GD96" s="4">
        <f t="shared" si="108"/>
        <v>6815.2727272727298</v>
      </c>
      <c r="GE96" s="4">
        <f t="shared" si="109"/>
        <v>6915.375</v>
      </c>
      <c r="GF96" s="4">
        <f t="shared" si="110"/>
        <v>6969.5555555555602</v>
      </c>
      <c r="GH96" s="16">
        <f t="shared" si="140"/>
        <v>4898</v>
      </c>
      <c r="GI96" s="16">
        <f t="shared" si="111"/>
        <v>5441</v>
      </c>
      <c r="GJ96" s="16"/>
      <c r="GK96" s="16">
        <f t="shared" si="141"/>
        <v>5839.2727272727298</v>
      </c>
      <c r="GL96" s="16">
        <f t="shared" si="142"/>
        <v>5809.5</v>
      </c>
      <c r="GM96" s="16">
        <f t="shared" si="143"/>
        <v>5778.3181818181802</v>
      </c>
      <c r="GN96" s="16"/>
      <c r="GO96" s="16">
        <f t="shared" si="112"/>
        <v>6426.1</v>
      </c>
      <c r="GP96" s="16">
        <f t="shared" si="113"/>
        <v>6367.5909090909099</v>
      </c>
      <c r="GQ96" s="16">
        <f t="shared" si="144"/>
        <v>6309.2608695652198</v>
      </c>
    </row>
    <row r="97" spans="2:199" ht="14.45" customHeight="1" x14ac:dyDescent="0.25">
      <c r="B97" s="28" t="s">
        <v>67</v>
      </c>
      <c r="C97" s="28" t="s">
        <v>622</v>
      </c>
      <c r="D97" s="23" t="str">
        <f>IFERROR(IF(MATCH($B97,Compounders!$A:$A,0),"yes"),"")</f>
        <v/>
      </c>
      <c r="F97" s="66"/>
      <c r="G97" s="66" t="s">
        <v>544</v>
      </c>
      <c r="H97" s="66"/>
      <c r="I97" s="66"/>
      <c r="J97" s="121" t="str">
        <f t="shared" si="114"/>
        <v/>
      </c>
      <c r="K97" s="70">
        <f t="shared" si="145"/>
        <v>6</v>
      </c>
      <c r="L97" s="70">
        <f t="shared" si="146"/>
        <v>22</v>
      </c>
      <c r="M97" s="70">
        <f t="shared" si="147"/>
        <v>2</v>
      </c>
      <c r="N97" s="70">
        <f t="shared" si="148"/>
        <v>1</v>
      </c>
      <c r="O97" s="66"/>
      <c r="P97" s="83" t="s">
        <v>941</v>
      </c>
      <c r="Q97" s="70">
        <f t="shared" si="165"/>
        <v>5</v>
      </c>
      <c r="R97" s="70">
        <f t="shared" si="165"/>
        <v>4</v>
      </c>
      <c r="S97" s="70">
        <f t="shared" si="165"/>
        <v>3</v>
      </c>
      <c r="T97" s="70">
        <f t="shared" si="165"/>
        <v>2</v>
      </c>
      <c r="U97" s="70">
        <f t="shared" si="165"/>
        <v>2</v>
      </c>
      <c r="V97" s="70">
        <f t="shared" si="165"/>
        <v>2</v>
      </c>
      <c r="W97" s="70">
        <f t="shared" si="165"/>
        <v>4</v>
      </c>
      <c r="X97" s="70">
        <f t="shared" si="165"/>
        <v>0</v>
      </c>
      <c r="Y97" s="70">
        <f t="shared" si="165"/>
        <v>0</v>
      </c>
      <c r="AA97" s="39">
        <v>61.942630089129999</v>
      </c>
      <c r="AB97" s="39">
        <v>95.871523109119991</v>
      </c>
      <c r="AC97" s="40">
        <v>121.26699429935998</v>
      </c>
      <c r="AE97" s="4">
        <f t="shared" si="116"/>
        <v>59.32436421022998</v>
      </c>
      <c r="AF97" s="4">
        <f t="shared" si="117"/>
        <v>25.395471190239988</v>
      </c>
      <c r="AH97" s="11">
        <f t="shared" si="118"/>
        <v>0.95773079258771276</v>
      </c>
      <c r="AI97" s="11">
        <f t="shared" si="119"/>
        <v>0.26489066165492248</v>
      </c>
      <c r="AK97" s="3">
        <v>495.8</v>
      </c>
      <c r="AL97" s="7">
        <v>1332.8</v>
      </c>
      <c r="AM97" s="7"/>
      <c r="AN97" s="3">
        <v>1866.5555555555602</v>
      </c>
      <c r="AO97" s="3">
        <v>2167.65</v>
      </c>
      <c r="AP97" s="7">
        <v>2290.6363636363603</v>
      </c>
      <c r="AQ97" s="113"/>
      <c r="AR97" s="3">
        <v>2329.7333333333299</v>
      </c>
      <c r="AS97" s="3">
        <v>2918.95</v>
      </c>
      <c r="AT97" s="7">
        <v>3158.2272727272702</v>
      </c>
      <c r="AU97" s="7"/>
      <c r="AV97" s="3">
        <v>2791.3333333333303</v>
      </c>
      <c r="AW97" s="3">
        <v>3662.25</v>
      </c>
      <c r="AX97" s="7">
        <v>4156.5</v>
      </c>
      <c r="AY97" s="113"/>
      <c r="AZ97" s="3">
        <v>1102.0999999999999</v>
      </c>
      <c r="BA97" s="7">
        <v>1640.2</v>
      </c>
      <c r="BB97" s="7"/>
      <c r="BC97" s="3">
        <v>2028.68</v>
      </c>
      <c r="BD97" s="3">
        <v>2365.2800000000002</v>
      </c>
      <c r="BE97" s="7">
        <v>2502.7142857142903</v>
      </c>
      <c r="BF97" s="113"/>
      <c r="BG97" s="3">
        <v>2509.85</v>
      </c>
      <c r="BH97" s="3">
        <v>3083.62962962963</v>
      </c>
      <c r="BI97" s="7">
        <v>3346</v>
      </c>
      <c r="BJ97" s="113"/>
      <c r="BK97" s="3">
        <v>2900.8888888888896</v>
      </c>
      <c r="BL97" s="3">
        <v>3793.5</v>
      </c>
      <c r="BM97" s="7">
        <v>4311.2380952381</v>
      </c>
      <c r="BO97" s="2">
        <f t="shared" si="157"/>
        <v>1102.0999999999999</v>
      </c>
      <c r="BP97" s="2">
        <f t="shared" si="158"/>
        <v>1640.2</v>
      </c>
      <c r="BQ97" s="2"/>
      <c r="BR97" s="2">
        <f t="shared" si="159"/>
        <v>2028.68</v>
      </c>
      <c r="BS97" s="2">
        <f t="shared" si="160"/>
        <v>2365.2800000000002</v>
      </c>
      <c r="BT97" s="2">
        <f t="shared" si="161"/>
        <v>2502.7142857142903</v>
      </c>
      <c r="BU97" s="2"/>
      <c r="BV97" s="2">
        <f t="shared" si="162"/>
        <v>2509.85</v>
      </c>
      <c r="BW97" s="2">
        <f t="shared" si="163"/>
        <v>3083.62962962963</v>
      </c>
      <c r="BX97" s="2">
        <f t="shared" si="164"/>
        <v>3346</v>
      </c>
      <c r="BZ97" s="16">
        <f t="shared" si="149"/>
        <v>538.10000000000014</v>
      </c>
      <c r="CA97" s="16">
        <f t="shared" si="150"/>
        <v>862.51428571429028</v>
      </c>
      <c r="CB97" s="16">
        <f t="shared" si="151"/>
        <v>843.28571428570967</v>
      </c>
      <c r="CD97" s="5">
        <f t="shared" si="120"/>
        <v>0.48824970510842958</v>
      </c>
      <c r="CE97" s="5">
        <f t="shared" si="121"/>
        <v>0.52585921577508254</v>
      </c>
      <c r="CF97" s="5">
        <f t="shared" si="122"/>
        <v>0.33694845596209588</v>
      </c>
      <c r="CH97" s="11">
        <f t="shared" si="152"/>
        <v>0.16592069720212166</v>
      </c>
      <c r="CI97" s="11">
        <f t="shared" si="153"/>
        <v>0.23366636715218281</v>
      </c>
      <c r="CK97" s="11">
        <f t="shared" si="154"/>
        <v>0.22861112402320072</v>
      </c>
      <c r="CL97" s="11">
        <f t="shared" si="155"/>
        <v>0.3331473992469669</v>
      </c>
      <c r="CN97" s="16">
        <f t="shared" si="123"/>
        <v>336.60000000000014</v>
      </c>
      <c r="CO97" s="16">
        <f t="shared" si="124"/>
        <v>474.03428571429026</v>
      </c>
      <c r="CP97" s="11"/>
      <c r="CQ97" s="16">
        <f t="shared" si="125"/>
        <v>573.77962962963011</v>
      </c>
      <c r="CR97" s="16">
        <f t="shared" si="126"/>
        <v>836.15000000000009</v>
      </c>
      <c r="CT97" s="106">
        <v>2645.3363636363638</v>
      </c>
      <c r="CU97" s="104">
        <v>2365.2800000000002</v>
      </c>
      <c r="CV97" s="104">
        <v>1946.389140271493</v>
      </c>
      <c r="CW97" s="104">
        <v>1662.90606060606</v>
      </c>
      <c r="CX97" s="104">
        <v>1444.1480392156861</v>
      </c>
      <c r="CY97" s="104">
        <v>1326.52173913043</v>
      </c>
      <c r="CZ97" s="104">
        <v>1236.8636363636369</v>
      </c>
      <c r="DA97" s="104">
        <v>1095.8333333333339</v>
      </c>
      <c r="DB97" s="104">
        <v>955.96666666666704</v>
      </c>
      <c r="DC97" s="104">
        <v>835.83333333333303</v>
      </c>
      <c r="DD97" s="104">
        <v>771</v>
      </c>
      <c r="DE97" s="104">
        <v>630.625</v>
      </c>
      <c r="DF97" s="104">
        <v>453.45</v>
      </c>
      <c r="DG97" s="104">
        <v>430.555555555556</v>
      </c>
      <c r="DH97" s="104">
        <v>328.54500000000002</v>
      </c>
      <c r="DI97" s="104">
        <v>341.48154761904703</v>
      </c>
      <c r="DJ97" s="104">
        <v>285.17500000000001</v>
      </c>
      <c r="DK97" s="104">
        <v>174</v>
      </c>
      <c r="DL97" s="104">
        <v>434.42500000000001</v>
      </c>
      <c r="DM97" s="104">
        <v>335.01666666666699</v>
      </c>
      <c r="DN97" s="104">
        <v>369.2</v>
      </c>
      <c r="DO97" s="104">
        <v>356.4</v>
      </c>
      <c r="DP97" s="104">
        <v>370.98</v>
      </c>
      <c r="DR97" s="4">
        <f t="shared" si="127"/>
        <v>121.26699429935998</v>
      </c>
      <c r="DS97" s="39">
        <v>95.871523109119991</v>
      </c>
      <c r="DT97" s="39">
        <v>61.942630089129999</v>
      </c>
      <c r="DU97" s="39">
        <v>57.608404931040006</v>
      </c>
      <c r="DV97" s="39">
        <v>48.937715906980003</v>
      </c>
      <c r="DW97" s="39">
        <v>27.491996948200001</v>
      </c>
      <c r="DX97" s="39">
        <v>42.641922051119998</v>
      </c>
      <c r="DY97" s="39">
        <v>37.323450144950002</v>
      </c>
      <c r="DZ97" s="39">
        <v>32.407045524589996</v>
      </c>
      <c r="EA97" s="39">
        <v>31.195528203230001</v>
      </c>
      <c r="EB97" s="39">
        <v>18.320635244999998</v>
      </c>
      <c r="EC97" s="39">
        <v>14.155632486000002</v>
      </c>
      <c r="ED97" s="39">
        <v>9.4060674079000002</v>
      </c>
      <c r="EE97" s="39">
        <v>5.4040400340300003</v>
      </c>
      <c r="EF97" s="39">
        <v>5.1538571583599992</v>
      </c>
      <c r="EG97" s="39">
        <v>3.6648101181599997</v>
      </c>
      <c r="EH97" s="39">
        <v>3.0963601036800004</v>
      </c>
      <c r="EI97" s="39">
        <v>5.2638874959999997</v>
      </c>
      <c r="EJ97" s="39">
        <v>9.3805673199699999</v>
      </c>
      <c r="EK97" s="39">
        <v>8.4916025987099992</v>
      </c>
      <c r="EL97" s="39">
        <v>9.6152381325</v>
      </c>
      <c r="EM97" s="39">
        <v>7.0288148599999998</v>
      </c>
      <c r="EN97" s="39">
        <v>6.1314652023500011</v>
      </c>
      <c r="EP97" s="111">
        <v>46022</v>
      </c>
      <c r="EQ97" s="114">
        <f t="shared" si="156"/>
        <v>0</v>
      </c>
      <c r="ER97" s="114"/>
      <c r="ES97" s="4">
        <f t="shared" si="128"/>
        <v>495.8</v>
      </c>
      <c r="ET97" s="4">
        <f t="shared" si="129"/>
        <v>1332.8</v>
      </c>
      <c r="EU97" s="4"/>
      <c r="EV97" s="4">
        <f t="shared" si="92"/>
        <v>1866.5555555555602</v>
      </c>
      <c r="EW97" s="4">
        <f t="shared" si="93"/>
        <v>2167.65</v>
      </c>
      <c r="EX97" s="4">
        <f t="shared" si="94"/>
        <v>2290.6363636363603</v>
      </c>
      <c r="EY97" s="4"/>
      <c r="EZ97" s="4">
        <f t="shared" si="95"/>
        <v>2329.7333333333299</v>
      </c>
      <c r="FA97" s="4">
        <f t="shared" si="96"/>
        <v>2918.95</v>
      </c>
      <c r="FB97" s="4">
        <f t="shared" si="97"/>
        <v>3158.2272727272702</v>
      </c>
      <c r="FC97" s="4"/>
      <c r="FD97" s="4">
        <f t="shared" si="130"/>
        <v>2791.3333333333303</v>
      </c>
      <c r="FE97" s="4">
        <f t="shared" si="131"/>
        <v>3662.25</v>
      </c>
      <c r="FF97" s="4">
        <f t="shared" si="132"/>
        <v>4156.5</v>
      </c>
      <c r="FH97" s="16">
        <f t="shared" si="133"/>
        <v>495.8</v>
      </c>
      <c r="FI97" s="16">
        <f t="shared" si="99"/>
        <v>1332.8</v>
      </c>
      <c r="FJ97" s="16"/>
      <c r="FK97" s="16">
        <f t="shared" si="134"/>
        <v>1866.5555555555602</v>
      </c>
      <c r="FL97" s="16">
        <f t="shared" si="135"/>
        <v>2167.65</v>
      </c>
      <c r="FM97" s="16">
        <f t="shared" si="136"/>
        <v>2290.6363636363603</v>
      </c>
      <c r="FN97" s="16"/>
      <c r="FO97" s="16">
        <f t="shared" si="137"/>
        <v>2329.7333333333299</v>
      </c>
      <c r="FP97" s="16">
        <f t="shared" si="138"/>
        <v>2918.95</v>
      </c>
      <c r="FQ97" s="16">
        <f t="shared" si="139"/>
        <v>3158.2272727272702</v>
      </c>
      <c r="FS97" s="4">
        <f t="shared" si="100"/>
        <v>1102.0999999999999</v>
      </c>
      <c r="FT97" s="4">
        <f t="shared" si="101"/>
        <v>1640.2</v>
      </c>
      <c r="FU97" s="4"/>
      <c r="FV97" s="4">
        <f t="shared" si="102"/>
        <v>2028.68</v>
      </c>
      <c r="FW97" s="4">
        <f t="shared" si="103"/>
        <v>2365.2800000000002</v>
      </c>
      <c r="FX97" s="4">
        <f t="shared" si="104"/>
        <v>2502.7142857142903</v>
      </c>
      <c r="FY97" s="4"/>
      <c r="FZ97" s="4">
        <f t="shared" si="105"/>
        <v>2509.85</v>
      </c>
      <c r="GA97" s="4">
        <f t="shared" si="106"/>
        <v>3083.62962962963</v>
      </c>
      <c r="GB97" s="4">
        <f t="shared" si="107"/>
        <v>3346</v>
      </c>
      <c r="GC97" s="4"/>
      <c r="GD97" s="4">
        <f t="shared" si="108"/>
        <v>2900.8888888888896</v>
      </c>
      <c r="GE97" s="4">
        <f t="shared" si="109"/>
        <v>3793.5</v>
      </c>
      <c r="GF97" s="4">
        <f t="shared" si="110"/>
        <v>4311.2380952381</v>
      </c>
      <c r="GH97" s="16">
        <f t="shared" si="140"/>
        <v>1102.0999999999999</v>
      </c>
      <c r="GI97" s="16">
        <f t="shared" si="111"/>
        <v>1640.2</v>
      </c>
      <c r="GJ97" s="16"/>
      <c r="GK97" s="16">
        <f t="shared" si="141"/>
        <v>2028.68</v>
      </c>
      <c r="GL97" s="16">
        <f t="shared" si="142"/>
        <v>2365.2800000000002</v>
      </c>
      <c r="GM97" s="16">
        <f t="shared" si="143"/>
        <v>2502.7142857142903</v>
      </c>
      <c r="GN97" s="16"/>
      <c r="GO97" s="16">
        <f t="shared" si="112"/>
        <v>2509.85</v>
      </c>
      <c r="GP97" s="16">
        <f t="shared" si="113"/>
        <v>3083.62962962963</v>
      </c>
      <c r="GQ97" s="16">
        <f t="shared" si="144"/>
        <v>3346</v>
      </c>
    </row>
    <row r="98" spans="2:199" ht="14.45" customHeight="1" x14ac:dyDescent="0.25">
      <c r="B98" s="28" t="s">
        <v>120</v>
      </c>
      <c r="C98" s="28" t="s">
        <v>966</v>
      </c>
      <c r="D98" s="23" t="str">
        <f>IFERROR(IF(MATCH($B98,Compounders!$A:$A,0),"yes"),"")</f>
        <v/>
      </c>
      <c r="F98" s="66"/>
      <c r="G98" s="66"/>
      <c r="H98" s="66"/>
      <c r="I98" s="66"/>
      <c r="J98" s="121" t="str">
        <f t="shared" si="114"/>
        <v>yes</v>
      </c>
      <c r="K98" s="70">
        <f t="shared" si="145"/>
        <v>6</v>
      </c>
      <c r="L98" s="70">
        <f t="shared" si="146"/>
        <v>22</v>
      </c>
      <c r="M98" s="70">
        <f t="shared" si="147"/>
        <v>2</v>
      </c>
      <c r="N98" s="70">
        <f t="shared" si="148"/>
        <v>1</v>
      </c>
      <c r="O98" s="66"/>
      <c r="P98" s="83"/>
      <c r="Q98" s="70">
        <f t="shared" si="165"/>
        <v>5</v>
      </c>
      <c r="R98" s="70">
        <f t="shared" si="165"/>
        <v>4</v>
      </c>
      <c r="S98" s="70">
        <f t="shared" si="165"/>
        <v>3</v>
      </c>
      <c r="T98" s="70">
        <f t="shared" si="165"/>
        <v>2</v>
      </c>
      <c r="U98" s="70">
        <f t="shared" si="165"/>
        <v>2</v>
      </c>
      <c r="V98" s="70">
        <f t="shared" si="165"/>
        <v>2</v>
      </c>
      <c r="W98" s="70">
        <f t="shared" si="165"/>
        <v>4</v>
      </c>
      <c r="X98" s="70">
        <f t="shared" si="165"/>
        <v>0</v>
      </c>
      <c r="Y98" s="70">
        <f t="shared" si="165"/>
        <v>0</v>
      </c>
      <c r="AA98" s="39">
        <v>135.27905337012001</v>
      </c>
      <c r="AB98" s="39">
        <v>132.33178700412</v>
      </c>
      <c r="AC98" s="40">
        <v>120.19316130876001</v>
      </c>
      <c r="AE98" s="4">
        <f t="shared" si="116"/>
        <v>-15.085892061359999</v>
      </c>
      <c r="AF98" s="4">
        <f t="shared" si="117"/>
        <v>-12.138625695359991</v>
      </c>
      <c r="AH98" s="11">
        <f t="shared" si="118"/>
        <v>-0.11151683638771026</v>
      </c>
      <c r="AI98" s="11">
        <f t="shared" si="119"/>
        <v>-9.172872195084969E-2</v>
      </c>
      <c r="AK98" s="3">
        <v>7726</v>
      </c>
      <c r="AL98" s="7">
        <v>6957</v>
      </c>
      <c r="AM98" s="7"/>
      <c r="AN98" s="3">
        <v>6821.3103448275897</v>
      </c>
      <c r="AO98" s="3">
        <v>6654</v>
      </c>
      <c r="AP98" s="7">
        <v>6654</v>
      </c>
      <c r="AQ98" s="113"/>
      <c r="AR98" s="3">
        <v>7256.0714285714303</v>
      </c>
      <c r="AS98" s="3">
        <v>7055.3448275862102</v>
      </c>
      <c r="AT98" s="7">
        <v>6954.1290322580608</v>
      </c>
      <c r="AU98" s="7"/>
      <c r="AV98" s="3">
        <v>7835.92</v>
      </c>
      <c r="AW98" s="3">
        <v>7594.6153846153902</v>
      </c>
      <c r="AX98" s="7">
        <v>7431.7419354838694</v>
      </c>
      <c r="AY98" s="113"/>
      <c r="AZ98" s="3">
        <v>7526.75</v>
      </c>
      <c r="BA98" s="7">
        <v>6826</v>
      </c>
      <c r="BB98" s="7"/>
      <c r="BC98" s="3">
        <v>6823.4666666666699</v>
      </c>
      <c r="BD98" s="3">
        <v>6654</v>
      </c>
      <c r="BE98" s="7">
        <v>6654</v>
      </c>
      <c r="BF98" s="113"/>
      <c r="BG98" s="3">
        <v>7251.7931034482799</v>
      </c>
      <c r="BH98" s="3">
        <v>7058.7666666666701</v>
      </c>
      <c r="BI98" s="7">
        <v>6957.03125</v>
      </c>
      <c r="BJ98" s="113"/>
      <c r="BK98" s="3">
        <v>7825.3461538461506</v>
      </c>
      <c r="BL98" s="3">
        <v>7596.5555555555602</v>
      </c>
      <c r="BM98" s="7">
        <v>7434.875</v>
      </c>
      <c r="BO98" s="2">
        <f t="shared" si="157"/>
        <v>6883.5958904109584</v>
      </c>
      <c r="BP98" s="2">
        <f t="shared" si="158"/>
        <v>6668.1369863013706</v>
      </c>
      <c r="BQ98" s="2"/>
      <c r="BR98" s="2">
        <f t="shared" si="159"/>
        <v>7216.5881908360934</v>
      </c>
      <c r="BS98" s="2">
        <f t="shared" si="160"/>
        <v>7025.4981735159845</v>
      </c>
      <c r="BT98" s="2">
        <f t="shared" si="161"/>
        <v>6932.1245719178078</v>
      </c>
      <c r="BU98" s="2"/>
      <c r="BV98" s="2">
        <f t="shared" si="162"/>
        <v>7778.2048072381058</v>
      </c>
      <c r="BW98" s="2">
        <f t="shared" si="163"/>
        <v>7552.3537290715421</v>
      </c>
      <c r="BX98" s="2">
        <f t="shared" si="164"/>
        <v>7395.6001712328771</v>
      </c>
      <c r="BZ98" s="16">
        <f t="shared" si="149"/>
        <v>-215.45890410958782</v>
      </c>
      <c r="CA98" s="16">
        <f t="shared" si="150"/>
        <v>263.98758561643717</v>
      </c>
      <c r="CB98" s="16">
        <f t="shared" si="151"/>
        <v>463.4755993150693</v>
      </c>
      <c r="CD98" s="5">
        <f t="shared" si="120"/>
        <v>-3.1300341789344155E-2</v>
      </c>
      <c r="CE98" s="5">
        <f t="shared" si="121"/>
        <v>3.9589406480214473E-2</v>
      </c>
      <c r="CF98" s="5">
        <f t="shared" si="122"/>
        <v>6.6859098463495581E-2</v>
      </c>
      <c r="CH98" s="11">
        <f t="shared" si="152"/>
        <v>-2.6479274175955081E-2</v>
      </c>
      <c r="CI98" s="11">
        <f t="shared" si="153"/>
        <v>-3.9418020177389157E-2</v>
      </c>
      <c r="CK98" s="11">
        <f t="shared" si="154"/>
        <v>-2.9036401555844193E-2</v>
      </c>
      <c r="CL98" s="11">
        <f t="shared" si="155"/>
        <v>-4.9189323949041741E-2</v>
      </c>
      <c r="CN98" s="16">
        <f t="shared" si="123"/>
        <v>-191.09001732010893</v>
      </c>
      <c r="CO98" s="16">
        <f t="shared" si="124"/>
        <v>-284.46361891828565</v>
      </c>
      <c r="CP98" s="11"/>
      <c r="CQ98" s="16">
        <f t="shared" si="125"/>
        <v>-225.85107816656364</v>
      </c>
      <c r="CR98" s="16">
        <f t="shared" si="126"/>
        <v>-382.60463600522871</v>
      </c>
      <c r="CT98" s="106">
        <v>7082.86379310345</v>
      </c>
      <c r="CU98" s="104">
        <v>7058.7666666666701</v>
      </c>
      <c r="CV98" s="104">
        <v>7162.2142857142899</v>
      </c>
      <c r="CW98" s="104">
        <v>7208.3935483871001</v>
      </c>
      <c r="CX98" s="104">
        <v>7026.4688127166501</v>
      </c>
      <c r="CY98" s="104">
        <v>6921.9032258064499</v>
      </c>
      <c r="CZ98" s="104">
        <v>6875.6127320954802</v>
      </c>
      <c r="DA98" s="104">
        <v>6778.2151067323503</v>
      </c>
      <c r="DB98" s="104">
        <v>7065.4880952380909</v>
      </c>
      <c r="DC98" s="104">
        <v>6931.8529411764694</v>
      </c>
      <c r="DD98" s="104">
        <v>7285.4304347826101</v>
      </c>
      <c r="DE98" s="104">
        <v>7814.7707636566292</v>
      </c>
      <c r="DF98" s="104">
        <v>7819.64064039409</v>
      </c>
      <c r="DG98" s="104">
        <v>8015.84375</v>
      </c>
      <c r="DH98" s="104">
        <v>8442.2194570135798</v>
      </c>
      <c r="DI98" s="104">
        <v>8720.6488095238001</v>
      </c>
      <c r="DJ98" s="104">
        <v>8760.4642857142899</v>
      </c>
      <c r="DK98" s="104">
        <v>8743.3478260869597</v>
      </c>
      <c r="DL98" s="104">
        <v>8289.5631393861913</v>
      </c>
      <c r="DM98" s="104">
        <v>7897.8267973856209</v>
      </c>
      <c r="DN98" s="104">
        <v>7468.2662337662296</v>
      </c>
      <c r="DO98" s="104">
        <v>6865.6</v>
      </c>
      <c r="DP98" s="104">
        <v>6497.6801242236043</v>
      </c>
      <c r="DR98" s="4">
        <f t="shared" si="127"/>
        <v>120.19316130876001</v>
      </c>
      <c r="DS98" s="39">
        <v>132.33178700412</v>
      </c>
      <c r="DT98" s="39">
        <v>135.27905337012001</v>
      </c>
      <c r="DU98" s="39">
        <v>140.94090687554998</v>
      </c>
      <c r="DV98" s="39">
        <v>124.34430340233001</v>
      </c>
      <c r="DW98" s="39">
        <v>130.54035632419999</v>
      </c>
      <c r="DX98" s="39">
        <v>139.35562123400001</v>
      </c>
      <c r="DY98" s="39">
        <v>153.65162567364999</v>
      </c>
      <c r="DZ98" s="39">
        <v>125.62588472650002</v>
      </c>
      <c r="EA98" s="39">
        <v>145.75249221938998</v>
      </c>
      <c r="EB98" s="39">
        <v>127.99130913000003</v>
      </c>
      <c r="EC98" s="39">
        <v>119.94762711696001</v>
      </c>
      <c r="ED98" s="39">
        <v>132.25586272309999</v>
      </c>
      <c r="EE98" s="39">
        <v>119.25336151217</v>
      </c>
      <c r="EF98" s="39">
        <v>120.48094104300002</v>
      </c>
      <c r="EG98" s="39">
        <v>116.57377348827001</v>
      </c>
      <c r="EH98" s="39">
        <v>111.6366327361</v>
      </c>
      <c r="EI98" s="39">
        <v>133.76107864043001</v>
      </c>
      <c r="EJ98" s="39">
        <v>174.15017341272002</v>
      </c>
      <c r="EK98" s="39">
        <v>140.46689549339999</v>
      </c>
      <c r="EL98" s="39">
        <v>137.11547987389</v>
      </c>
      <c r="EM98" s="39">
        <v>136.40790811336001</v>
      </c>
      <c r="EN98" s="39">
        <v>117.60934609808999</v>
      </c>
      <c r="EP98" s="111">
        <v>46052</v>
      </c>
      <c r="EQ98" s="114">
        <f t="shared" si="156"/>
        <v>-8.2191780821917804E-2</v>
      </c>
      <c r="ER98" s="114"/>
      <c r="ES98" s="4">
        <f t="shared" si="128"/>
        <v>7726</v>
      </c>
      <c r="ET98" s="4">
        <f t="shared" si="129"/>
        <v>6957</v>
      </c>
      <c r="EU98" s="4"/>
      <c r="EV98" s="4">
        <f t="shared" si="92"/>
        <v>6821.3103448275897</v>
      </c>
      <c r="EW98" s="4">
        <f t="shared" si="93"/>
        <v>6654</v>
      </c>
      <c r="EX98" s="4">
        <f t="shared" si="94"/>
        <v>6654</v>
      </c>
      <c r="EY98" s="4"/>
      <c r="EZ98" s="4">
        <f t="shared" si="95"/>
        <v>7256.0714285714303</v>
      </c>
      <c r="FA98" s="4">
        <f t="shared" si="96"/>
        <v>7055.3448275862102</v>
      </c>
      <c r="FB98" s="4">
        <f t="shared" si="97"/>
        <v>6954.1290322580608</v>
      </c>
      <c r="FC98" s="4"/>
      <c r="FD98" s="4">
        <f t="shared" si="130"/>
        <v>7835.92</v>
      </c>
      <c r="FE98" s="4">
        <f t="shared" si="131"/>
        <v>7594.6153846153902</v>
      </c>
      <c r="FF98" s="4">
        <f t="shared" si="132"/>
        <v>7431.7419354838694</v>
      </c>
      <c r="FH98" s="16">
        <f t="shared" si="133"/>
        <v>7020.2054794520545</v>
      </c>
      <c r="FI98" s="16">
        <f t="shared" si="99"/>
        <v>6678.9041095890416</v>
      </c>
      <c r="FJ98" s="16"/>
      <c r="FK98" s="16">
        <f t="shared" si="134"/>
        <v>7220.3376408664571</v>
      </c>
      <c r="FL98" s="16">
        <f t="shared" si="135"/>
        <v>7022.3575814832338</v>
      </c>
      <c r="FM98" s="16">
        <f t="shared" si="136"/>
        <v>6929.4608926204119</v>
      </c>
      <c r="FN98" s="16"/>
      <c r="FO98" s="16">
        <f t="shared" si="137"/>
        <v>7788.2612133072407</v>
      </c>
      <c r="FP98" s="16">
        <f t="shared" si="138"/>
        <v>7550.291777188334</v>
      </c>
      <c r="FQ98" s="16">
        <f t="shared" si="139"/>
        <v>7392.4860804242135</v>
      </c>
      <c r="FS98" s="4">
        <f t="shared" si="100"/>
        <v>7526.75</v>
      </c>
      <c r="FT98" s="4">
        <f t="shared" si="101"/>
        <v>6826</v>
      </c>
      <c r="FU98" s="4"/>
      <c r="FV98" s="4">
        <f t="shared" si="102"/>
        <v>6823.4666666666699</v>
      </c>
      <c r="FW98" s="4">
        <f t="shared" si="103"/>
        <v>6654</v>
      </c>
      <c r="FX98" s="4">
        <f t="shared" si="104"/>
        <v>6654</v>
      </c>
      <c r="FY98" s="4"/>
      <c r="FZ98" s="4">
        <f t="shared" si="105"/>
        <v>7251.7931034482799</v>
      </c>
      <c r="GA98" s="4">
        <f t="shared" si="106"/>
        <v>7058.7666666666701</v>
      </c>
      <c r="GB98" s="4">
        <f t="shared" si="107"/>
        <v>6957.03125</v>
      </c>
      <c r="GC98" s="4"/>
      <c r="GD98" s="4">
        <f t="shared" si="108"/>
        <v>7825.3461538461506</v>
      </c>
      <c r="GE98" s="4">
        <f t="shared" si="109"/>
        <v>7596.5555555555602</v>
      </c>
      <c r="GF98" s="4">
        <f t="shared" si="110"/>
        <v>7434.875</v>
      </c>
      <c r="GH98" s="16">
        <f t="shared" si="140"/>
        <v>6883.5958904109584</v>
      </c>
      <c r="GI98" s="16">
        <f t="shared" si="111"/>
        <v>6668.1369863013706</v>
      </c>
      <c r="GJ98" s="16"/>
      <c r="GK98" s="16">
        <f t="shared" si="141"/>
        <v>7216.5881908360934</v>
      </c>
      <c r="GL98" s="16">
        <f t="shared" si="142"/>
        <v>7025.4981735159845</v>
      </c>
      <c r="GM98" s="16">
        <f t="shared" si="143"/>
        <v>6932.1245719178078</v>
      </c>
      <c r="GN98" s="16"/>
      <c r="GO98" s="16">
        <f t="shared" si="112"/>
        <v>7778.2048072381058</v>
      </c>
      <c r="GP98" s="16">
        <f t="shared" si="113"/>
        <v>7552.3537290715421</v>
      </c>
      <c r="GQ98" s="16">
        <f t="shared" si="144"/>
        <v>7395.6001712328771</v>
      </c>
    </row>
    <row r="99" spans="2:199" ht="14.45" customHeight="1" x14ac:dyDescent="0.25">
      <c r="B99" s="28" t="s">
        <v>161</v>
      </c>
      <c r="C99" s="28" t="s">
        <v>623</v>
      </c>
      <c r="D99" s="23" t="str">
        <f>IFERROR(IF(MATCH($B99,Compounders!$A:$A,0),"yes"),"")</f>
        <v/>
      </c>
      <c r="F99" s="66"/>
      <c r="G99" s="66"/>
      <c r="H99" s="66"/>
      <c r="I99" s="66"/>
      <c r="J99" s="121" t="str">
        <f t="shared" si="114"/>
        <v>yes</v>
      </c>
      <c r="K99" s="70">
        <f t="shared" si="145"/>
        <v>6</v>
      </c>
      <c r="L99" s="70">
        <f t="shared" si="146"/>
        <v>22</v>
      </c>
      <c r="M99" s="70">
        <f t="shared" si="147"/>
        <v>2</v>
      </c>
      <c r="N99" s="70">
        <f t="shared" si="148"/>
        <v>1</v>
      </c>
      <c r="O99" s="66"/>
      <c r="P99" s="83"/>
      <c r="Q99" s="70">
        <f t="shared" si="165"/>
        <v>5</v>
      </c>
      <c r="R99" s="70">
        <f t="shared" si="165"/>
        <v>4</v>
      </c>
      <c r="S99" s="70">
        <f t="shared" si="165"/>
        <v>3</v>
      </c>
      <c r="T99" s="70">
        <f t="shared" si="165"/>
        <v>2</v>
      </c>
      <c r="U99" s="70">
        <f t="shared" si="165"/>
        <v>2</v>
      </c>
      <c r="V99" s="70">
        <f t="shared" si="165"/>
        <v>2</v>
      </c>
      <c r="W99" s="70">
        <f t="shared" si="165"/>
        <v>4</v>
      </c>
      <c r="X99" s="70">
        <f t="shared" si="165"/>
        <v>0</v>
      </c>
      <c r="Y99" s="70">
        <f t="shared" si="165"/>
        <v>0</v>
      </c>
      <c r="AA99" s="39">
        <v>96.792201688319992</v>
      </c>
      <c r="AB99" s="39">
        <v>110.32855476113001</v>
      </c>
      <c r="AC99" s="40">
        <v>116.19103213130001</v>
      </c>
      <c r="AE99" s="4">
        <f t="shared" si="116"/>
        <v>19.398830442980014</v>
      </c>
      <c r="AF99" s="4">
        <f t="shared" si="117"/>
        <v>5.8624773701699979</v>
      </c>
      <c r="AH99" s="11">
        <f t="shared" si="118"/>
        <v>0.20041728677116022</v>
      </c>
      <c r="AI99" s="11">
        <f t="shared" si="119"/>
        <v>5.3136537343960732E-2</v>
      </c>
      <c r="AK99" s="3">
        <v>11264</v>
      </c>
      <c r="AL99" s="7">
        <v>6947</v>
      </c>
      <c r="AM99" s="7"/>
      <c r="AN99" s="3">
        <v>9128</v>
      </c>
      <c r="AO99" s="3">
        <v>9214.714285714279</v>
      </c>
      <c r="AP99" s="7">
        <v>9471.2000000000007</v>
      </c>
      <c r="AQ99" s="113"/>
      <c r="AR99" s="3">
        <v>9271.7999999999993</v>
      </c>
      <c r="AS99" s="3">
        <v>9436.285714285721</v>
      </c>
      <c r="AT99" s="7">
        <v>9517.4</v>
      </c>
      <c r="AU99" s="7"/>
      <c r="AV99" s="3">
        <v>9371</v>
      </c>
      <c r="AW99" s="3">
        <v>9588.7999999999993</v>
      </c>
      <c r="AX99" s="7">
        <v>9623.5</v>
      </c>
      <c r="AY99" s="113"/>
      <c r="AZ99" s="3">
        <v>8821</v>
      </c>
      <c r="BA99" s="7">
        <v>9148</v>
      </c>
      <c r="BB99" s="7"/>
      <c r="BC99" s="3">
        <v>9329.0833333333303</v>
      </c>
      <c r="BD99" s="3">
        <v>9371.9166666666697</v>
      </c>
      <c r="BE99" s="7">
        <v>9502.8888888888887</v>
      </c>
      <c r="BF99" s="113"/>
      <c r="BG99" s="3">
        <v>9527</v>
      </c>
      <c r="BH99" s="3">
        <v>9617.3333333333303</v>
      </c>
      <c r="BI99" s="7">
        <v>9768.2000000000007</v>
      </c>
      <c r="BJ99" s="113"/>
      <c r="BK99" s="3">
        <v>9652.1666666666697</v>
      </c>
      <c r="BL99" s="3">
        <v>9815.2000000000007</v>
      </c>
      <c r="BM99" s="7">
        <v>9974.875</v>
      </c>
      <c r="BO99" s="2">
        <f t="shared" si="157"/>
        <v>8821</v>
      </c>
      <c r="BP99" s="2">
        <f t="shared" si="158"/>
        <v>9148</v>
      </c>
      <c r="BQ99" s="2"/>
      <c r="BR99" s="2">
        <f t="shared" si="159"/>
        <v>9329.0833333333303</v>
      </c>
      <c r="BS99" s="2">
        <f t="shared" si="160"/>
        <v>9371.9166666666697</v>
      </c>
      <c r="BT99" s="2">
        <f t="shared" si="161"/>
        <v>9502.8888888888887</v>
      </c>
      <c r="BU99" s="2"/>
      <c r="BV99" s="2">
        <f t="shared" si="162"/>
        <v>9527</v>
      </c>
      <c r="BW99" s="2">
        <f t="shared" si="163"/>
        <v>9617.3333333333303</v>
      </c>
      <c r="BX99" s="2">
        <f t="shared" si="164"/>
        <v>9768.2000000000007</v>
      </c>
      <c r="BZ99" s="16">
        <f t="shared" si="149"/>
        <v>327</v>
      </c>
      <c r="CA99" s="16">
        <f t="shared" si="150"/>
        <v>354.88888888888869</v>
      </c>
      <c r="CB99" s="16">
        <f t="shared" si="151"/>
        <v>265.31111111111204</v>
      </c>
      <c r="CD99" s="5">
        <f t="shared" si="120"/>
        <v>3.7070626913048299E-2</v>
      </c>
      <c r="CE99" s="5">
        <f t="shared" si="121"/>
        <v>3.8794150512558856E-2</v>
      </c>
      <c r="CF99" s="5">
        <f t="shared" si="122"/>
        <v>2.7918995393213963E-2</v>
      </c>
      <c r="CH99" s="11">
        <f t="shared" si="152"/>
        <v>4.5913764303393556E-3</v>
      </c>
      <c r="CI99" s="11">
        <f t="shared" si="153"/>
        <v>1.8630507344118419E-2</v>
      </c>
      <c r="CK99" s="11">
        <f t="shared" si="154"/>
        <v>9.4818235890974378E-3</v>
      </c>
      <c r="CL99" s="11">
        <f t="shared" si="155"/>
        <v>2.531751863125864E-2</v>
      </c>
      <c r="CN99" s="16">
        <f t="shared" si="123"/>
        <v>42.833333333339397</v>
      </c>
      <c r="CO99" s="16">
        <f t="shared" si="124"/>
        <v>173.80555555555839</v>
      </c>
      <c r="CP99" s="11"/>
      <c r="CQ99" s="16">
        <f t="shared" si="125"/>
        <v>90.333333333330302</v>
      </c>
      <c r="CR99" s="16">
        <f t="shared" si="126"/>
        <v>241.20000000000073</v>
      </c>
      <c r="CT99" s="106">
        <v>9542.7714285714301</v>
      </c>
      <c r="CU99" s="104">
        <v>9371.9166666666697</v>
      </c>
      <c r="CV99" s="104">
        <v>9216.5555555555493</v>
      </c>
      <c r="CW99" s="104">
        <v>9227.625</v>
      </c>
      <c r="CX99" s="104">
        <v>9140.2892857142906</v>
      </c>
      <c r="CY99" s="104">
        <v>8989.777777777781</v>
      </c>
      <c r="CZ99" s="104">
        <v>8853.5</v>
      </c>
      <c r="DA99" s="104">
        <v>8855.7000000000007</v>
      </c>
      <c r="DB99" s="104">
        <v>8778.4523809523689</v>
      </c>
      <c r="DC99" s="104">
        <v>8712.2999999999993</v>
      </c>
      <c r="DD99" s="104">
        <v>8634.8095238095302</v>
      </c>
      <c r="DE99" s="104">
        <v>8870.0750000000007</v>
      </c>
      <c r="DF99" s="104">
        <v>8848.5</v>
      </c>
      <c r="DG99" s="104">
        <v>8976.4166666666697</v>
      </c>
      <c r="DH99" s="104">
        <v>8953.277777777781</v>
      </c>
      <c r="DI99" s="104">
        <v>8785.7460317460282</v>
      </c>
      <c r="DJ99" s="104">
        <v>8808.4444444444507</v>
      </c>
      <c r="DK99" s="104">
        <v>8745.6153846153902</v>
      </c>
      <c r="DL99" s="104">
        <v>8720.875</v>
      </c>
      <c r="DM99" s="104">
        <v>8540.4166666666697</v>
      </c>
      <c r="DN99" s="104">
        <v>8448.6984126984189</v>
      </c>
      <c r="DO99" s="104">
        <v>8295.5714285714294</v>
      </c>
      <c r="DP99" s="104">
        <v>8372.7321428571395</v>
      </c>
      <c r="DR99" s="4">
        <f t="shared" si="127"/>
        <v>116.19103213130001</v>
      </c>
      <c r="DS99" s="39">
        <v>110.32855476113001</v>
      </c>
      <c r="DT99" s="39">
        <v>96.792201688319992</v>
      </c>
      <c r="DU99" s="39">
        <v>110.97359635518001</v>
      </c>
      <c r="DV99" s="39">
        <v>98.759410089339994</v>
      </c>
      <c r="DW99" s="39">
        <v>101.47351169282001</v>
      </c>
      <c r="DX99" s="39">
        <v>88.621770828779987</v>
      </c>
      <c r="DY99" s="39">
        <v>87.085689701120003</v>
      </c>
      <c r="DZ99" s="39">
        <v>78.237883613199998</v>
      </c>
      <c r="EA99" s="39">
        <v>76.922202625500006</v>
      </c>
      <c r="EB99" s="39">
        <v>71.347206829160015</v>
      </c>
      <c r="EC99" s="39">
        <v>74.622349869250002</v>
      </c>
      <c r="ED99" s="39">
        <v>80.862290980799997</v>
      </c>
      <c r="EE99" s="39">
        <v>79.671857960739985</v>
      </c>
      <c r="EF99" s="39">
        <v>81.920210368780005</v>
      </c>
      <c r="EG99" s="39">
        <v>72.717248205540002</v>
      </c>
      <c r="EH99" s="39">
        <v>75.626977209670002</v>
      </c>
      <c r="EI99" s="39">
        <v>94.95169507449998</v>
      </c>
      <c r="EJ99" s="39">
        <v>87.054900274580007</v>
      </c>
      <c r="EK99" s="39">
        <v>83.942425871440008</v>
      </c>
      <c r="EL99" s="39">
        <v>88.238418600320003</v>
      </c>
      <c r="EM99" s="39">
        <v>95.090562698639985</v>
      </c>
      <c r="EN99" s="39">
        <v>76.195185765000005</v>
      </c>
      <c r="EP99" s="111">
        <v>46022</v>
      </c>
      <c r="EQ99" s="114">
        <f t="shared" si="156"/>
        <v>0</v>
      </c>
      <c r="ER99" s="114"/>
      <c r="ES99" s="4">
        <f t="shared" si="128"/>
        <v>11264</v>
      </c>
      <c r="ET99" s="4">
        <f t="shared" si="129"/>
        <v>6947</v>
      </c>
      <c r="EU99" s="4"/>
      <c r="EV99" s="4">
        <f t="shared" si="92"/>
        <v>9128</v>
      </c>
      <c r="EW99" s="4">
        <f t="shared" si="93"/>
        <v>9214.714285714279</v>
      </c>
      <c r="EX99" s="4">
        <f t="shared" si="94"/>
        <v>9471.2000000000007</v>
      </c>
      <c r="EY99" s="4"/>
      <c r="EZ99" s="4">
        <f t="shared" si="95"/>
        <v>9271.7999999999993</v>
      </c>
      <c r="FA99" s="4">
        <f t="shared" si="96"/>
        <v>9436.285714285721</v>
      </c>
      <c r="FB99" s="4">
        <f t="shared" si="97"/>
        <v>9517.4</v>
      </c>
      <c r="FC99" s="4"/>
      <c r="FD99" s="4">
        <f t="shared" si="130"/>
        <v>9371</v>
      </c>
      <c r="FE99" s="4">
        <f t="shared" si="131"/>
        <v>9588.7999999999993</v>
      </c>
      <c r="FF99" s="4">
        <f t="shared" si="132"/>
        <v>9623.5</v>
      </c>
      <c r="FH99" s="16">
        <f t="shared" si="133"/>
        <v>11264</v>
      </c>
      <c r="FI99" s="16">
        <f t="shared" si="99"/>
        <v>6947</v>
      </c>
      <c r="FJ99" s="16"/>
      <c r="FK99" s="16">
        <f t="shared" si="134"/>
        <v>9128</v>
      </c>
      <c r="FL99" s="16">
        <f t="shared" si="135"/>
        <v>9214.714285714279</v>
      </c>
      <c r="FM99" s="16">
        <f t="shared" si="136"/>
        <v>9471.2000000000007</v>
      </c>
      <c r="FN99" s="16"/>
      <c r="FO99" s="16">
        <f t="shared" si="137"/>
        <v>9271.7999999999993</v>
      </c>
      <c r="FP99" s="16">
        <f t="shared" si="138"/>
        <v>9436.285714285721</v>
      </c>
      <c r="FQ99" s="16">
        <f t="shared" si="139"/>
        <v>9517.4</v>
      </c>
      <c r="FS99" s="4">
        <f t="shared" si="100"/>
        <v>8821</v>
      </c>
      <c r="FT99" s="4">
        <f t="shared" si="101"/>
        <v>9148</v>
      </c>
      <c r="FU99" s="4"/>
      <c r="FV99" s="4">
        <f t="shared" si="102"/>
        <v>9329.0833333333303</v>
      </c>
      <c r="FW99" s="4">
        <f t="shared" si="103"/>
        <v>9371.9166666666697</v>
      </c>
      <c r="FX99" s="4">
        <f t="shared" si="104"/>
        <v>9502.8888888888887</v>
      </c>
      <c r="FY99" s="4"/>
      <c r="FZ99" s="4">
        <f t="shared" si="105"/>
        <v>9527</v>
      </c>
      <c r="GA99" s="4">
        <f t="shared" si="106"/>
        <v>9617.3333333333303</v>
      </c>
      <c r="GB99" s="4">
        <f t="shared" si="107"/>
        <v>9768.2000000000007</v>
      </c>
      <c r="GC99" s="4"/>
      <c r="GD99" s="4">
        <f t="shared" si="108"/>
        <v>9652.1666666666697</v>
      </c>
      <c r="GE99" s="4">
        <f t="shared" si="109"/>
        <v>9815.2000000000007</v>
      </c>
      <c r="GF99" s="4">
        <f t="shared" si="110"/>
        <v>9974.875</v>
      </c>
      <c r="GH99" s="16">
        <f t="shared" si="140"/>
        <v>8821</v>
      </c>
      <c r="GI99" s="16">
        <f t="shared" si="111"/>
        <v>9148</v>
      </c>
      <c r="GJ99" s="16"/>
      <c r="GK99" s="16">
        <f t="shared" si="141"/>
        <v>9329.0833333333303</v>
      </c>
      <c r="GL99" s="16">
        <f t="shared" si="142"/>
        <v>9371.9166666666697</v>
      </c>
      <c r="GM99" s="16">
        <f t="shared" si="143"/>
        <v>9502.8888888888887</v>
      </c>
      <c r="GN99" s="16"/>
      <c r="GO99" s="16">
        <f t="shared" si="112"/>
        <v>9527</v>
      </c>
      <c r="GP99" s="16">
        <f t="shared" si="113"/>
        <v>9617.3333333333303</v>
      </c>
      <c r="GQ99" s="16">
        <f t="shared" si="144"/>
        <v>9768.2000000000007</v>
      </c>
    </row>
    <row r="100" spans="2:199" ht="14.45" customHeight="1" x14ac:dyDescent="0.25">
      <c r="B100" s="28" t="s">
        <v>97</v>
      </c>
      <c r="C100" s="28" t="s">
        <v>624</v>
      </c>
      <c r="D100" s="23" t="str">
        <f>IFERROR(IF(MATCH($B100,Compounders!$A:$A,0),"yes"),"")</f>
        <v/>
      </c>
      <c r="F100" s="66"/>
      <c r="G100" s="66"/>
      <c r="H100" s="66"/>
      <c r="I100" s="66"/>
      <c r="J100" s="121" t="str">
        <f t="shared" si="114"/>
        <v>yes</v>
      </c>
      <c r="K100" s="70">
        <f t="shared" si="145"/>
        <v>6</v>
      </c>
      <c r="L100" s="70">
        <f t="shared" si="146"/>
        <v>22</v>
      </c>
      <c r="M100" s="70">
        <f t="shared" si="147"/>
        <v>2</v>
      </c>
      <c r="N100" s="70">
        <f t="shared" si="148"/>
        <v>1</v>
      </c>
      <c r="O100" s="66"/>
      <c r="P100" s="83"/>
      <c r="Q100" s="70">
        <f t="shared" si="165"/>
        <v>5</v>
      </c>
      <c r="R100" s="70">
        <f t="shared" si="165"/>
        <v>4</v>
      </c>
      <c r="S100" s="70">
        <f t="shared" si="165"/>
        <v>3</v>
      </c>
      <c r="T100" s="70">
        <f t="shared" si="165"/>
        <v>2</v>
      </c>
      <c r="U100" s="70">
        <f t="shared" si="165"/>
        <v>2</v>
      </c>
      <c r="V100" s="70">
        <f t="shared" si="165"/>
        <v>2</v>
      </c>
      <c r="W100" s="70">
        <f t="shared" si="165"/>
        <v>4</v>
      </c>
      <c r="X100" s="70">
        <f t="shared" si="165"/>
        <v>0</v>
      </c>
      <c r="Y100" s="70">
        <f t="shared" si="165"/>
        <v>0</v>
      </c>
      <c r="AA100" s="39">
        <v>154.07639650780001</v>
      </c>
      <c r="AB100" s="39">
        <v>113.4577996416</v>
      </c>
      <c r="AC100" s="40">
        <v>116.94748270919</v>
      </c>
      <c r="AE100" s="4">
        <f t="shared" si="116"/>
        <v>-37.128913798610014</v>
      </c>
      <c r="AF100" s="4">
        <f t="shared" si="117"/>
        <v>3.4896830675899935</v>
      </c>
      <c r="AH100" s="11">
        <f t="shared" si="118"/>
        <v>-0.24097729853599215</v>
      </c>
      <c r="AI100" s="11">
        <f t="shared" si="119"/>
        <v>3.0757542263409876E-2</v>
      </c>
      <c r="AK100" s="3">
        <v>4445</v>
      </c>
      <c r="AL100" s="7">
        <v>2181</v>
      </c>
      <c r="AM100" s="7"/>
      <c r="AN100" s="3">
        <v>10528.294117647101</v>
      </c>
      <c r="AO100" s="3">
        <v>10098.714285714301</v>
      </c>
      <c r="AP100" s="7">
        <v>9586.0666666666693</v>
      </c>
      <c r="AQ100" s="113"/>
      <c r="AR100" s="3">
        <v>12638.2</v>
      </c>
      <c r="AS100" s="3">
        <v>11987.3125</v>
      </c>
      <c r="AT100" s="7">
        <v>11809.9333333333</v>
      </c>
      <c r="AU100" s="7"/>
      <c r="AV100" s="3">
        <v>14623.5</v>
      </c>
      <c r="AW100" s="3">
        <v>12785.142857142901</v>
      </c>
      <c r="AX100" s="7">
        <v>13223.5714285714</v>
      </c>
      <c r="AY100" s="113"/>
      <c r="AZ100" s="3">
        <v>5355</v>
      </c>
      <c r="BA100" s="7">
        <v>10615</v>
      </c>
      <c r="BB100" s="7"/>
      <c r="BC100" s="3">
        <v>12093.5</v>
      </c>
      <c r="BD100" s="3">
        <v>12463.5</v>
      </c>
      <c r="BE100" s="7">
        <v>11269.6</v>
      </c>
      <c r="BF100" s="113"/>
      <c r="BG100" s="3">
        <v>13708.5</v>
      </c>
      <c r="BH100" s="3">
        <v>13816.4545454545</v>
      </c>
      <c r="BI100" s="7">
        <v>13119.3</v>
      </c>
      <c r="BJ100" s="113"/>
      <c r="BK100" s="3">
        <v>14469</v>
      </c>
      <c r="BL100" s="3">
        <v>14807.4</v>
      </c>
      <c r="BM100" s="7">
        <v>13946</v>
      </c>
      <c r="BO100" s="2">
        <f t="shared" si="157"/>
        <v>5355</v>
      </c>
      <c r="BP100" s="2">
        <f t="shared" si="158"/>
        <v>10615</v>
      </c>
      <c r="BQ100" s="2"/>
      <c r="BR100" s="2">
        <f t="shared" si="159"/>
        <v>12093.5</v>
      </c>
      <c r="BS100" s="2">
        <f t="shared" si="160"/>
        <v>12463.5</v>
      </c>
      <c r="BT100" s="2">
        <f t="shared" si="161"/>
        <v>11269.6</v>
      </c>
      <c r="BU100" s="2"/>
      <c r="BV100" s="2">
        <f t="shared" si="162"/>
        <v>13708.5</v>
      </c>
      <c r="BW100" s="2">
        <f t="shared" si="163"/>
        <v>13816.4545454545</v>
      </c>
      <c r="BX100" s="2">
        <f t="shared" si="164"/>
        <v>13119.3</v>
      </c>
      <c r="BZ100" s="16">
        <f t="shared" si="149"/>
        <v>5260</v>
      </c>
      <c r="CA100" s="16">
        <f t="shared" si="150"/>
        <v>654.60000000000036</v>
      </c>
      <c r="CB100" s="16">
        <f t="shared" si="151"/>
        <v>1849.6999999999989</v>
      </c>
      <c r="CD100" s="5">
        <f t="shared" si="120"/>
        <v>0.98225957049486468</v>
      </c>
      <c r="CE100" s="5">
        <f t="shared" si="121"/>
        <v>6.1667451719265243E-2</v>
      </c>
      <c r="CF100" s="5">
        <f t="shared" si="122"/>
        <v>0.16413182366721091</v>
      </c>
      <c r="CH100" s="11">
        <f t="shared" si="152"/>
        <v>3.0594947699177144E-2</v>
      </c>
      <c r="CI100" s="11">
        <f t="shared" si="153"/>
        <v>-6.812750651176247E-2</v>
      </c>
      <c r="CK100" s="11">
        <f t="shared" si="154"/>
        <v>7.8750078750045027E-3</v>
      </c>
      <c r="CL100" s="11">
        <f t="shared" si="155"/>
        <v>-4.2980632454316714E-2</v>
      </c>
      <c r="CN100" s="16">
        <f t="shared" si="123"/>
        <v>370</v>
      </c>
      <c r="CO100" s="16">
        <f t="shared" si="124"/>
        <v>-823.89999999999964</v>
      </c>
      <c r="CP100" s="11"/>
      <c r="CQ100" s="16">
        <f t="shared" si="125"/>
        <v>107.95454545450048</v>
      </c>
      <c r="CR100" s="16">
        <f t="shared" si="126"/>
        <v>-589.20000000000073</v>
      </c>
      <c r="CT100" s="106">
        <v>11767.666666666661</v>
      </c>
      <c r="CU100" s="104">
        <v>12463.5</v>
      </c>
      <c r="CV100" s="104">
        <v>12030.71428571429</v>
      </c>
      <c r="CW100" s="104">
        <v>11089.777777777781</v>
      </c>
      <c r="CX100" s="104">
        <v>9121.6527777777701</v>
      </c>
      <c r="CY100" s="104">
        <v>6255.2307692307704</v>
      </c>
      <c r="CZ100" s="104">
        <v>6327.6666666666697</v>
      </c>
      <c r="DA100" s="104">
        <v>5705.4047619047606</v>
      </c>
      <c r="DB100" s="104">
        <v>5078.5077922077908</v>
      </c>
      <c r="DC100" s="104">
        <v>5427.6666666666697</v>
      </c>
      <c r="DD100" s="104">
        <v>5272.1545454545494</v>
      </c>
      <c r="DE100" s="104">
        <v>4781.5587301587293</v>
      </c>
      <c r="DF100" s="104">
        <v>5191.0285714285701</v>
      </c>
      <c r="DG100" s="104">
        <v>5922.4166666666697</v>
      </c>
      <c r="DH100" s="104">
        <v>6464.8041666666604</v>
      </c>
      <c r="DI100" s="104">
        <v>7103.7777777777792</v>
      </c>
      <c r="DJ100" s="104">
        <v>7522.5409356725104</v>
      </c>
      <c r="DK100" s="104">
        <v>8165.7916666666697</v>
      </c>
      <c r="DL100" s="104">
        <v>8371.2013888888887</v>
      </c>
      <c r="DM100" s="104">
        <v>7947.8190789473701</v>
      </c>
      <c r="DN100" s="104">
        <v>7143.6470588235306</v>
      </c>
      <c r="DO100" s="104">
        <v>5791.4761904761899</v>
      </c>
      <c r="DP100" s="104">
        <v>4416.0329670329693</v>
      </c>
      <c r="DR100" s="4">
        <f t="shared" si="127"/>
        <v>116.94748270919</v>
      </c>
      <c r="DS100" s="39">
        <v>113.4577996416</v>
      </c>
      <c r="DT100" s="39">
        <v>154.07639650780001</v>
      </c>
      <c r="DU100" s="39">
        <v>135.94858890948001</v>
      </c>
      <c r="DV100" s="39">
        <v>136.08612118403997</v>
      </c>
      <c r="DW100" s="39">
        <v>68.399266460800007</v>
      </c>
      <c r="DX100" s="39">
        <v>68.030923115519997</v>
      </c>
      <c r="DY100" s="39">
        <v>57.175320740579998</v>
      </c>
      <c r="DZ100" s="39">
        <v>52.877110176149991</v>
      </c>
      <c r="EA100" s="39">
        <v>56.891234822729999</v>
      </c>
      <c r="EB100" s="39">
        <v>49.93662861352</v>
      </c>
      <c r="EC100" s="39">
        <v>37.01889262545</v>
      </c>
      <c r="ED100" s="39">
        <v>41.758145734550006</v>
      </c>
      <c r="EE100" s="39">
        <v>36.644628086880005</v>
      </c>
      <c r="EF100" s="39">
        <v>35.482699253120003</v>
      </c>
      <c r="EG100" s="39">
        <v>35.376479344570001</v>
      </c>
      <c r="EH100" s="39">
        <v>40.951947848639996</v>
      </c>
      <c r="EI100" s="39">
        <v>53.26043517510999</v>
      </c>
      <c r="EJ100" s="39">
        <v>61.753504395219998</v>
      </c>
      <c r="EK100" s="39">
        <v>72.257047164930015</v>
      </c>
      <c r="EL100" s="39">
        <v>69.840886468669993</v>
      </c>
      <c r="EM100" s="39">
        <v>58.097042152110006</v>
      </c>
      <c r="EN100" s="39">
        <v>45.213990000000003</v>
      </c>
      <c r="EP100" s="111">
        <v>46022</v>
      </c>
      <c r="EQ100" s="114">
        <f t="shared" si="156"/>
        <v>0</v>
      </c>
      <c r="ER100" s="114"/>
      <c r="ES100" s="4">
        <f t="shared" si="128"/>
        <v>4445</v>
      </c>
      <c r="ET100" s="4">
        <f t="shared" si="129"/>
        <v>2181</v>
      </c>
      <c r="EU100" s="4"/>
      <c r="EV100" s="4">
        <f t="shared" si="92"/>
        <v>10528.294117647101</v>
      </c>
      <c r="EW100" s="4">
        <f t="shared" si="93"/>
        <v>10098.714285714301</v>
      </c>
      <c r="EX100" s="4">
        <f t="shared" si="94"/>
        <v>9586.0666666666693</v>
      </c>
      <c r="EY100" s="4"/>
      <c r="EZ100" s="4">
        <f t="shared" si="95"/>
        <v>12638.2</v>
      </c>
      <c r="FA100" s="4">
        <f t="shared" si="96"/>
        <v>11987.3125</v>
      </c>
      <c r="FB100" s="4">
        <f t="shared" si="97"/>
        <v>11809.9333333333</v>
      </c>
      <c r="FC100" s="4"/>
      <c r="FD100" s="4">
        <f t="shared" si="130"/>
        <v>14623.5</v>
      </c>
      <c r="FE100" s="4">
        <f t="shared" si="131"/>
        <v>12785.142857142901</v>
      </c>
      <c r="FF100" s="4">
        <f t="shared" si="132"/>
        <v>13223.5714285714</v>
      </c>
      <c r="FH100" s="16">
        <f t="shared" si="133"/>
        <v>4445</v>
      </c>
      <c r="FI100" s="16">
        <f t="shared" si="99"/>
        <v>2181</v>
      </c>
      <c r="FJ100" s="16"/>
      <c r="FK100" s="16">
        <f t="shared" si="134"/>
        <v>10528.294117647101</v>
      </c>
      <c r="FL100" s="16">
        <f t="shared" si="135"/>
        <v>10098.714285714301</v>
      </c>
      <c r="FM100" s="16">
        <f t="shared" si="136"/>
        <v>9586.0666666666693</v>
      </c>
      <c r="FN100" s="16"/>
      <c r="FO100" s="16">
        <f t="shared" si="137"/>
        <v>12638.2</v>
      </c>
      <c r="FP100" s="16">
        <f t="shared" si="138"/>
        <v>11987.3125</v>
      </c>
      <c r="FQ100" s="16">
        <f t="shared" si="139"/>
        <v>11809.9333333333</v>
      </c>
      <c r="FS100" s="4">
        <f t="shared" si="100"/>
        <v>5355</v>
      </c>
      <c r="FT100" s="4">
        <f t="shared" si="101"/>
        <v>10615</v>
      </c>
      <c r="FU100" s="4"/>
      <c r="FV100" s="4">
        <f t="shared" si="102"/>
        <v>12093.5</v>
      </c>
      <c r="FW100" s="4">
        <f t="shared" si="103"/>
        <v>12463.5</v>
      </c>
      <c r="FX100" s="4">
        <f t="shared" si="104"/>
        <v>11269.6</v>
      </c>
      <c r="FY100" s="4"/>
      <c r="FZ100" s="4">
        <f t="shared" si="105"/>
        <v>13708.5</v>
      </c>
      <c r="GA100" s="4">
        <f t="shared" si="106"/>
        <v>13816.4545454545</v>
      </c>
      <c r="GB100" s="4">
        <f t="shared" si="107"/>
        <v>13119.3</v>
      </c>
      <c r="GC100" s="4"/>
      <c r="GD100" s="4">
        <f t="shared" si="108"/>
        <v>14469</v>
      </c>
      <c r="GE100" s="4">
        <f t="shared" si="109"/>
        <v>14807.4</v>
      </c>
      <c r="GF100" s="4">
        <f t="shared" si="110"/>
        <v>13946</v>
      </c>
      <c r="GH100" s="16">
        <f t="shared" si="140"/>
        <v>5355</v>
      </c>
      <c r="GI100" s="16">
        <f t="shared" si="111"/>
        <v>10615</v>
      </c>
      <c r="GJ100" s="16"/>
      <c r="GK100" s="16">
        <f t="shared" si="141"/>
        <v>12093.5</v>
      </c>
      <c r="GL100" s="16">
        <f t="shared" si="142"/>
        <v>12463.5</v>
      </c>
      <c r="GM100" s="16">
        <f t="shared" si="143"/>
        <v>11269.6</v>
      </c>
      <c r="GN100" s="16"/>
      <c r="GO100" s="16">
        <f t="shared" si="112"/>
        <v>13708.5</v>
      </c>
      <c r="GP100" s="16">
        <f t="shared" si="113"/>
        <v>13816.4545454545</v>
      </c>
      <c r="GQ100" s="16">
        <f t="shared" si="144"/>
        <v>13119.3</v>
      </c>
    </row>
    <row r="101" spans="2:199" ht="14.45" customHeight="1" x14ac:dyDescent="0.25">
      <c r="B101" s="28" t="s">
        <v>118</v>
      </c>
      <c r="C101" s="28" t="s">
        <v>625</v>
      </c>
      <c r="D101" s="23" t="str">
        <f>IFERROR(IF(MATCH($B101,Compounders!$A:$A,0),"yes"),"")</f>
        <v/>
      </c>
      <c r="F101" s="66"/>
      <c r="G101" s="66"/>
      <c r="H101" s="66"/>
      <c r="I101" s="66"/>
      <c r="J101" s="121" t="str">
        <f t="shared" si="114"/>
        <v>yes</v>
      </c>
      <c r="K101" s="70">
        <f t="shared" si="145"/>
        <v>6</v>
      </c>
      <c r="L101" s="70">
        <f t="shared" si="146"/>
        <v>22</v>
      </c>
      <c r="M101" s="70">
        <f t="shared" si="147"/>
        <v>2</v>
      </c>
      <c r="N101" s="70">
        <f t="shared" si="148"/>
        <v>1</v>
      </c>
      <c r="O101" s="66"/>
      <c r="P101" s="83"/>
      <c r="Q101" s="70">
        <f t="shared" si="165"/>
        <v>5</v>
      </c>
      <c r="R101" s="70">
        <f t="shared" si="165"/>
        <v>4</v>
      </c>
      <c r="S101" s="70">
        <f t="shared" si="165"/>
        <v>3</v>
      </c>
      <c r="T101" s="70">
        <f t="shared" si="165"/>
        <v>2</v>
      </c>
      <c r="U101" s="70">
        <f t="shared" si="165"/>
        <v>2</v>
      </c>
      <c r="V101" s="70">
        <f t="shared" si="165"/>
        <v>2</v>
      </c>
      <c r="W101" s="70">
        <f t="shared" si="165"/>
        <v>4</v>
      </c>
      <c r="X101" s="70">
        <f t="shared" si="165"/>
        <v>0</v>
      </c>
      <c r="Y101" s="70">
        <f t="shared" si="165"/>
        <v>0</v>
      </c>
      <c r="AA101" s="39">
        <v>109.80851827637998</v>
      </c>
      <c r="AB101" s="39">
        <v>123.83125534574999</v>
      </c>
      <c r="AC101" s="40">
        <v>116.76563390346001</v>
      </c>
      <c r="AE101" s="4">
        <f t="shared" si="116"/>
        <v>6.9571156270800287</v>
      </c>
      <c r="AF101" s="4">
        <f t="shared" si="117"/>
        <v>-7.0656214422899808</v>
      </c>
      <c r="AH101" s="11">
        <f t="shared" si="118"/>
        <v>6.3356793592000527E-2</v>
      </c>
      <c r="AI101" s="11">
        <f t="shared" si="119"/>
        <v>-5.7058465752947596E-2</v>
      </c>
      <c r="AK101" s="3">
        <v>2951.0889999999999</v>
      </c>
      <c r="AL101" s="7">
        <v>7054</v>
      </c>
      <c r="AM101" s="7"/>
      <c r="AN101" s="3">
        <v>9317.125</v>
      </c>
      <c r="AO101" s="3">
        <v>10014.5625</v>
      </c>
      <c r="AP101" s="7">
        <v>10189.647058823499</v>
      </c>
      <c r="AQ101" s="113"/>
      <c r="AR101" s="3">
        <v>9154.4375</v>
      </c>
      <c r="AS101" s="3">
        <v>10165.6875</v>
      </c>
      <c r="AT101" s="7">
        <v>10183.411764705901</v>
      </c>
      <c r="AU101" s="7"/>
      <c r="AV101" s="3">
        <v>8522.6</v>
      </c>
      <c r="AW101" s="3">
        <v>8993.533333333331</v>
      </c>
      <c r="AX101" s="7">
        <v>8915.2941176470613</v>
      </c>
      <c r="AY101" s="113"/>
      <c r="AZ101" s="3">
        <v>2340</v>
      </c>
      <c r="BA101" s="7">
        <v>12545</v>
      </c>
      <c r="BB101" s="7"/>
      <c r="BC101" s="3">
        <v>12226.16</v>
      </c>
      <c r="BD101" s="3">
        <v>12831.947368421101</v>
      </c>
      <c r="BE101" s="7">
        <v>12887.307692307699</v>
      </c>
      <c r="BF101" s="113"/>
      <c r="BG101" s="3">
        <v>11776.909090909099</v>
      </c>
      <c r="BH101" s="3">
        <v>12536</v>
      </c>
      <c r="BI101" s="7">
        <v>12585.692307692301</v>
      </c>
      <c r="BJ101" s="113"/>
      <c r="BK101" s="3">
        <v>10816.722222222201</v>
      </c>
      <c r="BL101" s="3">
        <v>11077.625</v>
      </c>
      <c r="BM101" s="7">
        <v>11016.56</v>
      </c>
      <c r="BO101" s="2">
        <f t="shared" si="157"/>
        <v>2340</v>
      </c>
      <c r="BP101" s="2">
        <f t="shared" si="158"/>
        <v>12545</v>
      </c>
      <c r="BQ101" s="2"/>
      <c r="BR101" s="2">
        <f t="shared" si="159"/>
        <v>12226.16</v>
      </c>
      <c r="BS101" s="2">
        <f t="shared" si="160"/>
        <v>12831.947368421101</v>
      </c>
      <c r="BT101" s="2">
        <f t="shared" si="161"/>
        <v>12887.307692307699</v>
      </c>
      <c r="BU101" s="2"/>
      <c r="BV101" s="2">
        <f t="shared" si="162"/>
        <v>11776.909090909099</v>
      </c>
      <c r="BW101" s="2">
        <f t="shared" si="163"/>
        <v>12536</v>
      </c>
      <c r="BX101" s="2">
        <f t="shared" si="164"/>
        <v>12585.692307692301</v>
      </c>
      <c r="BZ101" s="16">
        <f t="shared" si="149"/>
        <v>10205</v>
      </c>
      <c r="CA101" s="16">
        <f t="shared" si="150"/>
        <v>342.30769230769874</v>
      </c>
      <c r="CB101" s="16">
        <f t="shared" si="151"/>
        <v>-301.61538461539749</v>
      </c>
      <c r="CD101" s="5">
        <f t="shared" si="120"/>
        <v>4.3611111111111107</v>
      </c>
      <c r="CE101" s="5">
        <f t="shared" si="121"/>
        <v>2.7286384400773134E-2</v>
      </c>
      <c r="CF101" s="5">
        <f t="shared" si="122"/>
        <v>-2.3404064822276971E-2</v>
      </c>
      <c r="CH101" s="11">
        <f t="shared" si="152"/>
        <v>4.9548457440529159E-2</v>
      </c>
      <c r="CI101" s="11">
        <f t="shared" si="153"/>
        <v>5.4076479639371566E-2</v>
      </c>
      <c r="CK101" s="11">
        <f t="shared" si="154"/>
        <v>6.4455868957743911E-2</v>
      </c>
      <c r="CL101" s="11">
        <f t="shared" si="155"/>
        <v>6.867533837104367E-2</v>
      </c>
      <c r="CN101" s="16">
        <f t="shared" si="123"/>
        <v>605.78736842110084</v>
      </c>
      <c r="CO101" s="16">
        <f t="shared" si="124"/>
        <v>661.14769230769889</v>
      </c>
      <c r="CP101" s="11"/>
      <c r="CQ101" s="16">
        <f t="shared" si="125"/>
        <v>759.09090909090082</v>
      </c>
      <c r="CR101" s="16">
        <f t="shared" si="126"/>
        <v>808.78321678320208</v>
      </c>
      <c r="CT101" s="106">
        <v>12629.83333333333</v>
      </c>
      <c r="CU101" s="104">
        <v>12831.947368421101</v>
      </c>
      <c r="CV101" s="104">
        <v>12613.4</v>
      </c>
      <c r="CW101" s="104">
        <v>12998.898809523809</v>
      </c>
      <c r="CX101" s="104">
        <v>13083.56432748537</v>
      </c>
      <c r="CY101" s="104">
        <v>13656</v>
      </c>
      <c r="CZ101" s="104">
        <v>14416.83333333333</v>
      </c>
      <c r="DA101" s="104">
        <v>13893.457692307689</v>
      </c>
      <c r="DB101" s="104">
        <v>13915.91666666667</v>
      </c>
      <c r="DC101" s="104">
        <v>13621.7</v>
      </c>
      <c r="DD101" s="104">
        <v>15366</v>
      </c>
      <c r="DE101" s="104">
        <v>15675.73099415204</v>
      </c>
      <c r="DF101" s="104">
        <v>16816.57857142857</v>
      </c>
      <c r="DG101" s="104">
        <v>16847.733333333301</v>
      </c>
      <c r="DH101" s="104">
        <v>16563.33214285714</v>
      </c>
      <c r="DI101" s="104">
        <v>17540.708333333339</v>
      </c>
      <c r="DJ101" s="104">
        <v>16464.900000000009</v>
      </c>
      <c r="DK101" s="104">
        <v>16677.777777777799</v>
      </c>
      <c r="DL101" s="104">
        <v>17513.219047619041</v>
      </c>
      <c r="DM101" s="104">
        <v>17497.474747474749</v>
      </c>
      <c r="DN101" s="104">
        <v>17343.966666666671</v>
      </c>
      <c r="DO101" s="104">
        <v>16900.285714285699</v>
      </c>
      <c r="DP101" s="104">
        <v>15352.9</v>
      </c>
      <c r="DR101" s="4">
        <f t="shared" si="127"/>
        <v>116.76563390346001</v>
      </c>
      <c r="DS101" s="39">
        <v>123.83125534574999</v>
      </c>
      <c r="DT101" s="39">
        <v>109.80851827637998</v>
      </c>
      <c r="DU101" s="39">
        <v>91.79815629380002</v>
      </c>
      <c r="DV101" s="39">
        <v>94.203890694899997</v>
      </c>
      <c r="DW101" s="39">
        <v>124.10020738503002</v>
      </c>
      <c r="DX101" s="39">
        <v>114.71367268144</v>
      </c>
      <c r="DY101" s="39">
        <v>104.89742650972001</v>
      </c>
      <c r="DZ101" s="39">
        <v>84.185466986880002</v>
      </c>
      <c r="EA101" s="39">
        <v>109.66354867852998</v>
      </c>
      <c r="EB101" s="39">
        <v>104.40341974202001</v>
      </c>
      <c r="EC101" s="39">
        <v>121.25153353484001</v>
      </c>
      <c r="ED101" s="39">
        <v>134.3491744751</v>
      </c>
      <c r="EE101" s="39">
        <v>145.46616303518002</v>
      </c>
      <c r="EF101" s="39">
        <v>152.97723696665</v>
      </c>
      <c r="EG101" s="39">
        <v>151.79528918221999</v>
      </c>
      <c r="EH101" s="39">
        <v>163.93794886700002</v>
      </c>
      <c r="EI101" s="39">
        <v>155.20354047378001</v>
      </c>
      <c r="EJ101" s="39">
        <v>138.39486169725001</v>
      </c>
      <c r="EK101" s="39">
        <v>131.48245893101</v>
      </c>
      <c r="EL101" s="39">
        <v>149.19861970909997</v>
      </c>
      <c r="EM101" s="39">
        <v>141.02787059968</v>
      </c>
      <c r="EN101" s="39">
        <v>140.17238666154</v>
      </c>
      <c r="EP101" s="111">
        <v>46022</v>
      </c>
      <c r="EQ101" s="114">
        <f t="shared" si="156"/>
        <v>0</v>
      </c>
      <c r="ER101" s="114"/>
      <c r="ES101" s="4">
        <f t="shared" si="128"/>
        <v>2951.0889999999999</v>
      </c>
      <c r="ET101" s="4">
        <f t="shared" si="129"/>
        <v>7054</v>
      </c>
      <c r="EU101" s="4"/>
      <c r="EV101" s="4">
        <f t="shared" si="92"/>
        <v>9317.125</v>
      </c>
      <c r="EW101" s="4">
        <f t="shared" si="93"/>
        <v>10014.5625</v>
      </c>
      <c r="EX101" s="4">
        <f t="shared" si="94"/>
        <v>10189.647058823499</v>
      </c>
      <c r="EY101" s="4"/>
      <c r="EZ101" s="4">
        <f t="shared" si="95"/>
        <v>9154.4375</v>
      </c>
      <c r="FA101" s="4">
        <f t="shared" si="96"/>
        <v>10165.6875</v>
      </c>
      <c r="FB101" s="4">
        <f t="shared" si="97"/>
        <v>10183.411764705901</v>
      </c>
      <c r="FC101" s="4"/>
      <c r="FD101" s="4">
        <f t="shared" si="130"/>
        <v>8522.6</v>
      </c>
      <c r="FE101" s="4">
        <f t="shared" si="131"/>
        <v>8993.533333333331</v>
      </c>
      <c r="FF101" s="4">
        <f t="shared" si="132"/>
        <v>8915.2941176470613</v>
      </c>
      <c r="FH101" s="16">
        <f t="shared" si="133"/>
        <v>2951.0889999999999</v>
      </c>
      <c r="FI101" s="16">
        <f t="shared" si="99"/>
        <v>7054</v>
      </c>
      <c r="FJ101" s="16"/>
      <c r="FK101" s="16">
        <f t="shared" si="134"/>
        <v>9317.125</v>
      </c>
      <c r="FL101" s="16">
        <f t="shared" si="135"/>
        <v>10014.5625</v>
      </c>
      <c r="FM101" s="16">
        <f t="shared" si="136"/>
        <v>10189.647058823499</v>
      </c>
      <c r="FN101" s="16"/>
      <c r="FO101" s="16">
        <f t="shared" si="137"/>
        <v>9154.4375</v>
      </c>
      <c r="FP101" s="16">
        <f t="shared" si="138"/>
        <v>10165.6875</v>
      </c>
      <c r="FQ101" s="16">
        <f t="shared" si="139"/>
        <v>10183.411764705901</v>
      </c>
      <c r="FS101" s="4">
        <f t="shared" si="100"/>
        <v>2340</v>
      </c>
      <c r="FT101" s="4">
        <f t="shared" si="101"/>
        <v>12545</v>
      </c>
      <c r="FU101" s="4"/>
      <c r="FV101" s="4">
        <f t="shared" si="102"/>
        <v>12226.16</v>
      </c>
      <c r="FW101" s="4">
        <f t="shared" si="103"/>
        <v>12831.947368421101</v>
      </c>
      <c r="FX101" s="4">
        <f t="shared" si="104"/>
        <v>12887.307692307699</v>
      </c>
      <c r="FY101" s="4"/>
      <c r="FZ101" s="4">
        <f t="shared" si="105"/>
        <v>11776.909090909099</v>
      </c>
      <c r="GA101" s="4">
        <f t="shared" si="106"/>
        <v>12536</v>
      </c>
      <c r="GB101" s="4">
        <f t="shared" si="107"/>
        <v>12585.692307692301</v>
      </c>
      <c r="GC101" s="4"/>
      <c r="GD101" s="4">
        <f t="shared" si="108"/>
        <v>10816.722222222201</v>
      </c>
      <c r="GE101" s="4">
        <f t="shared" si="109"/>
        <v>11077.625</v>
      </c>
      <c r="GF101" s="4">
        <f t="shared" si="110"/>
        <v>11016.56</v>
      </c>
      <c r="GH101" s="16">
        <f t="shared" si="140"/>
        <v>2340</v>
      </c>
      <c r="GI101" s="16">
        <f t="shared" si="111"/>
        <v>12545</v>
      </c>
      <c r="GJ101" s="16"/>
      <c r="GK101" s="16">
        <f t="shared" si="141"/>
        <v>12226.16</v>
      </c>
      <c r="GL101" s="16">
        <f t="shared" si="142"/>
        <v>12831.947368421101</v>
      </c>
      <c r="GM101" s="16">
        <f t="shared" si="143"/>
        <v>12887.307692307699</v>
      </c>
      <c r="GN101" s="16"/>
      <c r="GO101" s="16">
        <f t="shared" si="112"/>
        <v>11776.909090909099</v>
      </c>
      <c r="GP101" s="16">
        <f t="shared" si="113"/>
        <v>12536</v>
      </c>
      <c r="GQ101" s="16">
        <f t="shared" si="144"/>
        <v>12585.692307692301</v>
      </c>
    </row>
    <row r="102" spans="2:199" ht="14.45" customHeight="1" x14ac:dyDescent="0.25">
      <c r="B102" s="28" t="s">
        <v>87</v>
      </c>
      <c r="C102" s="28" t="s">
        <v>626</v>
      </c>
      <c r="D102" s="23" t="str">
        <f>IFERROR(IF(MATCH($B102,Compounders!$A:$A,0),"yes"),"")</f>
        <v/>
      </c>
      <c r="F102" s="66"/>
      <c r="G102" s="66"/>
      <c r="H102" s="66"/>
      <c r="I102" s="66"/>
      <c r="J102" s="121" t="str">
        <f t="shared" si="114"/>
        <v>yes</v>
      </c>
      <c r="K102" s="70">
        <f t="shared" si="145"/>
        <v>6</v>
      </c>
      <c r="L102" s="70">
        <f t="shared" si="146"/>
        <v>22</v>
      </c>
      <c r="M102" s="70">
        <f t="shared" si="147"/>
        <v>2</v>
      </c>
      <c r="N102" s="70">
        <f t="shared" si="148"/>
        <v>1</v>
      </c>
      <c r="O102" s="66"/>
      <c r="P102" s="83"/>
      <c r="Q102" s="70">
        <f t="shared" si="165"/>
        <v>5</v>
      </c>
      <c r="R102" s="70">
        <f t="shared" si="165"/>
        <v>4</v>
      </c>
      <c r="S102" s="70">
        <f t="shared" si="165"/>
        <v>3</v>
      </c>
      <c r="T102" s="70">
        <f t="shared" si="165"/>
        <v>2</v>
      </c>
      <c r="U102" s="70">
        <f t="shared" si="165"/>
        <v>2</v>
      </c>
      <c r="V102" s="70">
        <f t="shared" si="165"/>
        <v>2</v>
      </c>
      <c r="W102" s="70">
        <f t="shared" si="165"/>
        <v>4</v>
      </c>
      <c r="X102" s="70">
        <f t="shared" si="165"/>
        <v>0</v>
      </c>
      <c r="Y102" s="70">
        <f t="shared" si="165"/>
        <v>0</v>
      </c>
      <c r="AA102" s="39">
        <v>108.96260865285001</v>
      </c>
      <c r="AB102" s="39">
        <v>116.9027613225</v>
      </c>
      <c r="AC102" s="40">
        <v>117.22796901484001</v>
      </c>
      <c r="AE102" s="4">
        <f t="shared" si="116"/>
        <v>8.2653603619900053</v>
      </c>
      <c r="AF102" s="4">
        <f t="shared" si="117"/>
        <v>0.32520769234001534</v>
      </c>
      <c r="AH102" s="11">
        <f t="shared" si="118"/>
        <v>7.5855015442252149E-2</v>
      </c>
      <c r="AI102" s="11">
        <f t="shared" si="119"/>
        <v>2.7818649333941625E-3</v>
      </c>
      <c r="AK102" s="3">
        <v>3348</v>
      </c>
      <c r="AL102" s="7">
        <v>7085</v>
      </c>
      <c r="AM102" s="7"/>
      <c r="AN102" s="3">
        <v>8807.7058823529387</v>
      </c>
      <c r="AO102" s="3">
        <v>10778</v>
      </c>
      <c r="AP102" s="7">
        <v>11374.615384615401</v>
      </c>
      <c r="AQ102" s="113"/>
      <c r="AR102" s="3">
        <v>9252</v>
      </c>
      <c r="AS102" s="3">
        <v>11850.153846153798</v>
      </c>
      <c r="AT102" s="7">
        <v>12668.0769230769</v>
      </c>
      <c r="AU102" s="7"/>
      <c r="AV102" s="3">
        <v>9426.6666666666697</v>
      </c>
      <c r="AW102" s="3">
        <v>12004.5454545455</v>
      </c>
      <c r="AX102" s="7">
        <v>12695.583333333299</v>
      </c>
      <c r="AY102" s="113"/>
      <c r="AZ102" s="3">
        <v>3991</v>
      </c>
      <c r="BA102" s="7">
        <v>7634</v>
      </c>
      <c r="BB102" s="7"/>
      <c r="BC102" s="3">
        <v>8709.1578947368398</v>
      </c>
      <c r="BD102" s="3">
        <v>10500</v>
      </c>
      <c r="BE102" s="7">
        <v>11212.1764705882</v>
      </c>
      <c r="BF102" s="113"/>
      <c r="BG102" s="3">
        <v>9065.8125</v>
      </c>
      <c r="BH102" s="3">
        <v>11450.5333333333</v>
      </c>
      <c r="BI102" s="7">
        <v>12041.1764705882</v>
      </c>
      <c r="BJ102" s="113"/>
      <c r="BK102" s="3">
        <v>9800.5</v>
      </c>
      <c r="BL102" s="3">
        <v>11128.857142857099</v>
      </c>
      <c r="BM102" s="7">
        <v>11570.1875</v>
      </c>
      <c r="BO102" s="2">
        <f t="shared" si="157"/>
        <v>3991</v>
      </c>
      <c r="BP102" s="2">
        <f t="shared" si="158"/>
        <v>7634</v>
      </c>
      <c r="BQ102" s="2"/>
      <c r="BR102" s="2">
        <f t="shared" si="159"/>
        <v>8709.1578947368398</v>
      </c>
      <c r="BS102" s="2">
        <f t="shared" si="160"/>
        <v>10500</v>
      </c>
      <c r="BT102" s="2">
        <f t="shared" si="161"/>
        <v>11212.1764705882</v>
      </c>
      <c r="BU102" s="2"/>
      <c r="BV102" s="2">
        <f t="shared" si="162"/>
        <v>9065.8125</v>
      </c>
      <c r="BW102" s="2">
        <f t="shared" si="163"/>
        <v>11450.5333333333</v>
      </c>
      <c r="BX102" s="2">
        <f t="shared" si="164"/>
        <v>12041.1764705882</v>
      </c>
      <c r="BZ102" s="16">
        <f t="shared" si="149"/>
        <v>3643</v>
      </c>
      <c r="CA102" s="16">
        <f t="shared" si="150"/>
        <v>3578.1764705881997</v>
      </c>
      <c r="CB102" s="16">
        <f t="shared" si="151"/>
        <v>829</v>
      </c>
      <c r="CD102" s="5">
        <f t="shared" si="120"/>
        <v>0.91280380856928089</v>
      </c>
      <c r="CE102" s="5">
        <f t="shared" si="121"/>
        <v>0.46871580699347648</v>
      </c>
      <c r="CF102" s="5">
        <f t="shared" si="122"/>
        <v>7.3937473440115253E-2</v>
      </c>
      <c r="CH102" s="11">
        <f t="shared" si="152"/>
        <v>0.20562747017658389</v>
      </c>
      <c r="CI102" s="11">
        <f t="shared" si="153"/>
        <v>0.28740075746749238</v>
      </c>
      <c r="CK102" s="11">
        <f t="shared" si="154"/>
        <v>0.26304546154393771</v>
      </c>
      <c r="CL102" s="11">
        <f t="shared" si="155"/>
        <v>0.32819606302117976</v>
      </c>
      <c r="CN102" s="16">
        <f t="shared" si="123"/>
        <v>1790.8421052631602</v>
      </c>
      <c r="CO102" s="16">
        <f t="shared" si="124"/>
        <v>2503.0185758513599</v>
      </c>
      <c r="CP102" s="11"/>
      <c r="CQ102" s="16">
        <f t="shared" si="125"/>
        <v>2384.7208333333001</v>
      </c>
      <c r="CR102" s="16">
        <f t="shared" si="126"/>
        <v>2975.3639705881997</v>
      </c>
      <c r="CT102" s="106">
        <v>10991.919191919202</v>
      </c>
      <c r="CU102" s="104">
        <v>10500</v>
      </c>
      <c r="CV102" s="104">
        <v>8827.7151515151509</v>
      </c>
      <c r="CW102" s="104">
        <v>6527.8846153846198</v>
      </c>
      <c r="CX102" s="104">
        <v>4782.7307692307704</v>
      </c>
      <c r="CY102" s="104">
        <v>3775.2</v>
      </c>
      <c r="CZ102" s="104">
        <v>4206.5277777777701</v>
      </c>
      <c r="DA102" s="104">
        <v>4082.8636363636324</v>
      </c>
      <c r="DB102" s="104">
        <v>3420.0202020202023</v>
      </c>
      <c r="DC102" s="104">
        <v>2206.8333333333303</v>
      </c>
      <c r="DD102" s="104">
        <v>2146</v>
      </c>
      <c r="DE102" s="104">
        <v>2110.5</v>
      </c>
      <c r="DF102" s="104">
        <v>1999.0321428571428</v>
      </c>
      <c r="DG102" s="104">
        <v>1796.7368421052599</v>
      </c>
      <c r="DH102" s="104">
        <v>1487.7559523809521</v>
      </c>
      <c r="DI102" s="104">
        <v>1835.742857142857</v>
      </c>
      <c r="DJ102" s="104">
        <v>2647.2619047619046</v>
      </c>
      <c r="DK102" s="104">
        <v>2489</v>
      </c>
      <c r="DL102" s="104">
        <v>2212.208333333333</v>
      </c>
      <c r="DM102" s="104">
        <v>2695.5</v>
      </c>
      <c r="DN102" s="104">
        <v>3032.916666666667</v>
      </c>
      <c r="DO102" s="104">
        <v>2996.4444444444398</v>
      </c>
      <c r="DP102" s="104">
        <v>3232.25</v>
      </c>
      <c r="DR102" s="4">
        <f t="shared" si="127"/>
        <v>117.22796901484001</v>
      </c>
      <c r="DS102" s="39">
        <v>116.9027613225</v>
      </c>
      <c r="DT102" s="39">
        <v>108.96260865285001</v>
      </c>
      <c r="DU102" s="39">
        <v>92.610296314750002</v>
      </c>
      <c r="DV102" s="39">
        <v>64.843201374839992</v>
      </c>
      <c r="DW102" s="39">
        <v>54.423993548400006</v>
      </c>
      <c r="DX102" s="39">
        <v>42.373126828380002</v>
      </c>
      <c r="DY102" s="39">
        <v>61.600463289000011</v>
      </c>
      <c r="DZ102" s="39">
        <v>48.282948250269996</v>
      </c>
      <c r="EA102" s="39">
        <v>41.307449594880012</v>
      </c>
      <c r="EB102" s="39">
        <v>47.701663995540002</v>
      </c>
      <c r="EC102" s="39">
        <v>29.367711941350002</v>
      </c>
      <c r="ED102" s="39">
        <v>33.903228086099993</v>
      </c>
      <c r="EE102" s="39">
        <v>38.946806670000008</v>
      </c>
      <c r="EF102" s="39">
        <v>37.464468103200005</v>
      </c>
      <c r="EG102" s="39">
        <v>33.358390784549997</v>
      </c>
      <c r="EH102" s="39">
        <v>47.357163464129997</v>
      </c>
      <c r="EI102" s="39">
        <v>62.968055947650008</v>
      </c>
      <c r="EJ102" s="39">
        <v>49.45693755408</v>
      </c>
      <c r="EK102" s="39">
        <v>43.392548478899997</v>
      </c>
      <c r="EL102" s="39">
        <v>50.777643883959996</v>
      </c>
      <c r="EM102" s="39">
        <v>48.282694721729996</v>
      </c>
      <c r="EN102" s="39">
        <v>48.113113794169998</v>
      </c>
      <c r="EP102" s="111">
        <v>46022</v>
      </c>
      <c r="EQ102" s="114">
        <f t="shared" si="156"/>
        <v>0</v>
      </c>
      <c r="ER102" s="114"/>
      <c r="ES102" s="4">
        <f t="shared" si="128"/>
        <v>3348</v>
      </c>
      <c r="ET102" s="4">
        <f t="shared" si="129"/>
        <v>7085</v>
      </c>
      <c r="EU102" s="4"/>
      <c r="EV102" s="4">
        <f t="shared" si="92"/>
        <v>8807.7058823529387</v>
      </c>
      <c r="EW102" s="4">
        <f t="shared" si="93"/>
        <v>10778</v>
      </c>
      <c r="EX102" s="4">
        <f t="shared" si="94"/>
        <v>11374.615384615401</v>
      </c>
      <c r="EY102" s="4"/>
      <c r="EZ102" s="4">
        <f t="shared" si="95"/>
        <v>9252</v>
      </c>
      <c r="FA102" s="4">
        <f t="shared" si="96"/>
        <v>11850.153846153798</v>
      </c>
      <c r="FB102" s="4">
        <f t="shared" si="97"/>
        <v>12668.0769230769</v>
      </c>
      <c r="FC102" s="4"/>
      <c r="FD102" s="4">
        <f t="shared" si="130"/>
        <v>9426.6666666666697</v>
      </c>
      <c r="FE102" s="4">
        <f t="shared" si="131"/>
        <v>12004.5454545455</v>
      </c>
      <c r="FF102" s="4">
        <f t="shared" si="132"/>
        <v>12695.583333333299</v>
      </c>
      <c r="FH102" s="16">
        <f t="shared" si="133"/>
        <v>3348</v>
      </c>
      <c r="FI102" s="16">
        <f t="shared" si="99"/>
        <v>7085</v>
      </c>
      <c r="FJ102" s="16"/>
      <c r="FK102" s="16">
        <f t="shared" si="134"/>
        <v>8807.7058823529387</v>
      </c>
      <c r="FL102" s="16">
        <f t="shared" si="135"/>
        <v>10778</v>
      </c>
      <c r="FM102" s="16">
        <f t="shared" si="136"/>
        <v>11374.615384615401</v>
      </c>
      <c r="FN102" s="16"/>
      <c r="FO102" s="16">
        <f t="shared" si="137"/>
        <v>9252</v>
      </c>
      <c r="FP102" s="16">
        <f t="shared" si="138"/>
        <v>11850.153846153798</v>
      </c>
      <c r="FQ102" s="16">
        <f t="shared" si="139"/>
        <v>12668.0769230769</v>
      </c>
      <c r="FS102" s="4">
        <f t="shared" si="100"/>
        <v>3991</v>
      </c>
      <c r="FT102" s="4">
        <f t="shared" si="101"/>
        <v>7634</v>
      </c>
      <c r="FU102" s="4"/>
      <c r="FV102" s="4">
        <f t="shared" si="102"/>
        <v>8709.1578947368398</v>
      </c>
      <c r="FW102" s="4">
        <f t="shared" si="103"/>
        <v>10500</v>
      </c>
      <c r="FX102" s="4">
        <f t="shared" si="104"/>
        <v>11212.1764705882</v>
      </c>
      <c r="FY102" s="4"/>
      <c r="FZ102" s="4">
        <f t="shared" si="105"/>
        <v>9065.8125</v>
      </c>
      <c r="GA102" s="4">
        <f t="shared" si="106"/>
        <v>11450.5333333333</v>
      </c>
      <c r="GB102" s="4">
        <f t="shared" si="107"/>
        <v>12041.1764705882</v>
      </c>
      <c r="GC102" s="4"/>
      <c r="GD102" s="4">
        <f t="shared" si="108"/>
        <v>9800.5</v>
      </c>
      <c r="GE102" s="4">
        <f t="shared" si="109"/>
        <v>11128.857142857099</v>
      </c>
      <c r="GF102" s="4">
        <f t="shared" si="110"/>
        <v>11570.1875</v>
      </c>
      <c r="GH102" s="16">
        <f t="shared" si="140"/>
        <v>3991</v>
      </c>
      <c r="GI102" s="16">
        <f t="shared" si="111"/>
        <v>7634</v>
      </c>
      <c r="GJ102" s="16"/>
      <c r="GK102" s="16">
        <f t="shared" si="141"/>
        <v>8709.1578947368398</v>
      </c>
      <c r="GL102" s="16">
        <f t="shared" si="142"/>
        <v>10500</v>
      </c>
      <c r="GM102" s="16">
        <f t="shared" si="143"/>
        <v>11212.1764705882</v>
      </c>
      <c r="GN102" s="16"/>
      <c r="GO102" s="16">
        <f t="shared" si="112"/>
        <v>9065.8125</v>
      </c>
      <c r="GP102" s="16">
        <f t="shared" si="113"/>
        <v>11450.5333333333</v>
      </c>
      <c r="GQ102" s="16">
        <f t="shared" si="144"/>
        <v>12041.1764705882</v>
      </c>
    </row>
    <row r="103" spans="2:199" ht="14.45" customHeight="1" x14ac:dyDescent="0.25">
      <c r="B103" s="28" t="s">
        <v>146</v>
      </c>
      <c r="C103" s="28" t="s">
        <v>967</v>
      </c>
      <c r="D103" s="23" t="str">
        <f>IFERROR(IF(MATCH($B103,Compounders!$A:$A,0),"yes"),"")</f>
        <v/>
      </c>
      <c r="F103" s="66"/>
      <c r="G103" s="66"/>
      <c r="H103" s="66"/>
      <c r="I103" s="66"/>
      <c r="J103" s="121" t="str">
        <f t="shared" si="114"/>
        <v>yes</v>
      </c>
      <c r="K103" s="70">
        <f t="shared" si="145"/>
        <v>6</v>
      </c>
      <c r="L103" s="70">
        <f t="shared" si="146"/>
        <v>22</v>
      </c>
      <c r="M103" s="70">
        <f t="shared" si="147"/>
        <v>2</v>
      </c>
      <c r="N103" s="70">
        <f t="shared" si="148"/>
        <v>1</v>
      </c>
      <c r="O103" s="66"/>
      <c r="P103" s="83"/>
      <c r="Q103" s="70">
        <f t="shared" si="165"/>
        <v>5</v>
      </c>
      <c r="R103" s="70">
        <f t="shared" si="165"/>
        <v>4</v>
      </c>
      <c r="S103" s="70">
        <f t="shared" si="165"/>
        <v>3</v>
      </c>
      <c r="T103" s="70">
        <f t="shared" si="165"/>
        <v>2</v>
      </c>
      <c r="U103" s="70">
        <f t="shared" si="165"/>
        <v>2</v>
      </c>
      <c r="V103" s="70">
        <f t="shared" si="165"/>
        <v>2</v>
      </c>
      <c r="W103" s="70">
        <f t="shared" si="165"/>
        <v>4</v>
      </c>
      <c r="X103" s="70">
        <f t="shared" si="165"/>
        <v>0</v>
      </c>
      <c r="Y103" s="70">
        <f t="shared" si="165"/>
        <v>0</v>
      </c>
      <c r="AA103" s="39">
        <v>100.74216200959999</v>
      </c>
      <c r="AB103" s="39">
        <v>91.370198544659985</v>
      </c>
      <c r="AC103" s="40">
        <v>116.08386639086</v>
      </c>
      <c r="AE103" s="4">
        <f t="shared" si="116"/>
        <v>15.341704381260001</v>
      </c>
      <c r="AF103" s="4">
        <f t="shared" si="117"/>
        <v>24.713667846200011</v>
      </c>
      <c r="AH103" s="11">
        <f t="shared" si="118"/>
        <v>0.1522868288234478</v>
      </c>
      <c r="AI103" s="11">
        <f t="shared" si="119"/>
        <v>0.27047842994584759</v>
      </c>
      <c r="AK103" s="3">
        <v>4614</v>
      </c>
      <c r="AL103" s="7">
        <v>1728</v>
      </c>
      <c r="AM103" s="7"/>
      <c r="AN103" s="3">
        <v>7794.3125</v>
      </c>
      <c r="AO103" s="3">
        <v>7606.7142857142899</v>
      </c>
      <c r="AP103" s="7">
        <v>7840.875</v>
      </c>
      <c r="AQ103" s="113"/>
      <c r="AR103" s="3">
        <v>9042.7999999999993</v>
      </c>
      <c r="AS103" s="3">
        <v>8823.466666666669</v>
      </c>
      <c r="AT103" s="7">
        <v>9134.5</v>
      </c>
      <c r="AU103" s="7"/>
      <c r="AV103" s="3">
        <v>10265.3636363636</v>
      </c>
      <c r="AW103" s="3">
        <v>10193.307692307699</v>
      </c>
      <c r="AX103" s="7">
        <v>10514.857142857099</v>
      </c>
      <c r="AY103" s="113"/>
      <c r="AZ103" s="3">
        <v>6838</v>
      </c>
      <c r="BA103" s="7">
        <v>8572</v>
      </c>
      <c r="BB103" s="7"/>
      <c r="BC103" s="3">
        <v>9171.0476190476202</v>
      </c>
      <c r="BD103" s="3">
        <v>9205.9473684210498</v>
      </c>
      <c r="BE103" s="7">
        <v>9451.7826086956502</v>
      </c>
      <c r="BF103" s="113"/>
      <c r="BG103" s="3">
        <v>10163.0476190476</v>
      </c>
      <c r="BH103" s="3">
        <v>10238.299999999999</v>
      </c>
      <c r="BI103" s="7">
        <v>10718.818181818198</v>
      </c>
      <c r="BJ103" s="113"/>
      <c r="BK103" s="3">
        <v>11746.0769230769</v>
      </c>
      <c r="BL103" s="3">
        <v>11814.375</v>
      </c>
      <c r="BM103" s="7">
        <v>12159.1176470588</v>
      </c>
      <c r="BO103" s="2">
        <f t="shared" si="157"/>
        <v>6838</v>
      </c>
      <c r="BP103" s="2">
        <f t="shared" si="158"/>
        <v>8572</v>
      </c>
      <c r="BQ103" s="2"/>
      <c r="BR103" s="2">
        <f t="shared" si="159"/>
        <v>9171.0476190476202</v>
      </c>
      <c r="BS103" s="2">
        <f t="shared" si="160"/>
        <v>9205.9473684210498</v>
      </c>
      <c r="BT103" s="2">
        <f t="shared" si="161"/>
        <v>9451.7826086956502</v>
      </c>
      <c r="BU103" s="2"/>
      <c r="BV103" s="2">
        <f t="shared" si="162"/>
        <v>10163.0476190476</v>
      </c>
      <c r="BW103" s="2">
        <f t="shared" si="163"/>
        <v>10238.299999999999</v>
      </c>
      <c r="BX103" s="2">
        <f t="shared" si="164"/>
        <v>10718.818181818198</v>
      </c>
      <c r="BZ103" s="16">
        <f t="shared" si="149"/>
        <v>1734</v>
      </c>
      <c r="CA103" s="16">
        <f t="shared" si="150"/>
        <v>879.7826086956502</v>
      </c>
      <c r="CB103" s="16">
        <f t="shared" si="151"/>
        <v>1267.0355731225482</v>
      </c>
      <c r="CD103" s="5">
        <f t="shared" si="120"/>
        <v>0.25358291898215857</v>
      </c>
      <c r="CE103" s="5">
        <f t="shared" si="121"/>
        <v>0.10263446205035587</v>
      </c>
      <c r="CF103" s="5">
        <f t="shared" si="122"/>
        <v>0.13405255130993754</v>
      </c>
      <c r="CH103" s="11">
        <f t="shared" si="152"/>
        <v>3.805426688761937E-3</v>
      </c>
      <c r="CI103" s="11">
        <f t="shared" si="153"/>
        <v>3.061100555894658E-2</v>
      </c>
      <c r="CK103" s="11">
        <f t="shared" si="154"/>
        <v>7.404509333535092E-3</v>
      </c>
      <c r="CL103" s="11">
        <f t="shared" si="155"/>
        <v>5.4685423467756955E-2</v>
      </c>
      <c r="CN103" s="16">
        <f t="shared" si="123"/>
        <v>34.899749373429586</v>
      </c>
      <c r="CO103" s="16">
        <f t="shared" si="124"/>
        <v>280.73498964803002</v>
      </c>
      <c r="CP103" s="11"/>
      <c r="CQ103" s="16">
        <f t="shared" si="125"/>
        <v>75.252380952399108</v>
      </c>
      <c r="CR103" s="16">
        <f t="shared" si="126"/>
        <v>555.77056277059819</v>
      </c>
      <c r="CT103" s="106">
        <v>9773.2461538461503</v>
      </c>
      <c r="CU103" s="104">
        <v>9205.9473684210498</v>
      </c>
      <c r="CV103" s="104">
        <v>8562.9539473684199</v>
      </c>
      <c r="CW103" s="104">
        <v>8413.4019138755903</v>
      </c>
      <c r="CX103" s="104">
        <v>7812.4493927125504</v>
      </c>
      <c r="CY103" s="104">
        <v>7481.65</v>
      </c>
      <c r="CZ103" s="104">
        <v>7034.2132352941198</v>
      </c>
      <c r="DA103" s="104">
        <v>8506.2513368984</v>
      </c>
      <c r="DB103" s="104">
        <v>9092.6601214574894</v>
      </c>
      <c r="DC103" s="104">
        <v>10457.833333333299</v>
      </c>
      <c r="DD103" s="104">
        <v>10738.35256410257</v>
      </c>
      <c r="DE103" s="104">
        <v>11072.414285714291</v>
      </c>
      <c r="DF103" s="104">
        <v>11071.861448493031</v>
      </c>
      <c r="DG103" s="104">
        <v>11507.238095238101</v>
      </c>
      <c r="DH103" s="104">
        <v>11512.23504273505</v>
      </c>
      <c r="DI103" s="104">
        <v>11462.12066365007</v>
      </c>
      <c r="DJ103" s="104">
        <v>11160.64817813765</v>
      </c>
      <c r="DK103" s="104">
        <v>11007.130434782601</v>
      </c>
      <c r="DL103" s="104">
        <v>10627.649999999991</v>
      </c>
      <c r="DM103" s="104">
        <v>10186.061742424241</v>
      </c>
      <c r="DN103" s="104">
        <v>10222.6</v>
      </c>
      <c r="DO103" s="104">
        <v>9938.9444444444416</v>
      </c>
      <c r="DP103" s="104">
        <v>8994.9293706293702</v>
      </c>
      <c r="DR103" s="4">
        <f t="shared" si="127"/>
        <v>116.08386639086</v>
      </c>
      <c r="DS103" s="39">
        <v>91.370198544659985</v>
      </c>
      <c r="DT103" s="39">
        <v>100.74216200959999</v>
      </c>
      <c r="DU103" s="39">
        <v>95.619125411249996</v>
      </c>
      <c r="DV103" s="39">
        <v>87.261040212419999</v>
      </c>
      <c r="DW103" s="39">
        <v>85.418865518250016</v>
      </c>
      <c r="DX103" s="39">
        <v>56.489919184049995</v>
      </c>
      <c r="DY103" s="39">
        <v>79.101736497600001</v>
      </c>
      <c r="DZ103" s="39">
        <v>74.142327726320005</v>
      </c>
      <c r="EA103" s="39">
        <v>100.37393634727999</v>
      </c>
      <c r="EB103" s="39">
        <v>101.61335411472</v>
      </c>
      <c r="EC103" s="39">
        <v>89.676735945760001</v>
      </c>
      <c r="ED103" s="39">
        <v>88.626407813789996</v>
      </c>
      <c r="EE103" s="39">
        <v>95.422337974769988</v>
      </c>
      <c r="EF103" s="39">
        <v>122.44857652928</v>
      </c>
      <c r="EG103" s="39">
        <v>125.20448332359001</v>
      </c>
      <c r="EH103" s="39">
        <v>121.50589879684</v>
      </c>
      <c r="EI103" s="39">
        <v>132.83918021546</v>
      </c>
      <c r="EJ103" s="39">
        <v>136.17725105612001</v>
      </c>
      <c r="EK103" s="39">
        <v>111.97911277583999</v>
      </c>
      <c r="EL103" s="39">
        <v>109.85442315623999</v>
      </c>
      <c r="EM103" s="39">
        <v>98.65323108298</v>
      </c>
      <c r="EN103" s="39">
        <v>89.398791913399975</v>
      </c>
      <c r="EP103" s="111">
        <v>46022</v>
      </c>
      <c r="EQ103" s="114">
        <f t="shared" si="156"/>
        <v>0</v>
      </c>
      <c r="ER103" s="114"/>
      <c r="ES103" s="4">
        <f t="shared" si="128"/>
        <v>4614</v>
      </c>
      <c r="ET103" s="4">
        <f t="shared" si="129"/>
        <v>1728</v>
      </c>
      <c r="EU103" s="4"/>
      <c r="EV103" s="4">
        <f t="shared" si="92"/>
        <v>7794.3125</v>
      </c>
      <c r="EW103" s="4">
        <f t="shared" si="93"/>
        <v>7606.7142857142899</v>
      </c>
      <c r="EX103" s="4">
        <f t="shared" si="94"/>
        <v>7840.875</v>
      </c>
      <c r="EY103" s="4"/>
      <c r="EZ103" s="4">
        <f t="shared" si="95"/>
        <v>9042.7999999999993</v>
      </c>
      <c r="FA103" s="4">
        <f t="shared" si="96"/>
        <v>8823.466666666669</v>
      </c>
      <c r="FB103" s="4">
        <f t="shared" si="97"/>
        <v>9134.5</v>
      </c>
      <c r="FC103" s="4"/>
      <c r="FD103" s="4">
        <f t="shared" si="130"/>
        <v>10265.3636363636</v>
      </c>
      <c r="FE103" s="4">
        <f t="shared" si="131"/>
        <v>10193.307692307699</v>
      </c>
      <c r="FF103" s="4">
        <f t="shared" si="132"/>
        <v>10514.857142857099</v>
      </c>
      <c r="FH103" s="16">
        <f t="shared" si="133"/>
        <v>4614</v>
      </c>
      <c r="FI103" s="16">
        <f t="shared" si="99"/>
        <v>1728</v>
      </c>
      <c r="FJ103" s="16"/>
      <c r="FK103" s="16">
        <f t="shared" si="134"/>
        <v>7794.3125</v>
      </c>
      <c r="FL103" s="16">
        <f t="shared" si="135"/>
        <v>7606.7142857142899</v>
      </c>
      <c r="FM103" s="16">
        <f t="shared" si="136"/>
        <v>7840.875</v>
      </c>
      <c r="FN103" s="16"/>
      <c r="FO103" s="16">
        <f t="shared" si="137"/>
        <v>9042.7999999999993</v>
      </c>
      <c r="FP103" s="16">
        <f t="shared" si="138"/>
        <v>8823.466666666669</v>
      </c>
      <c r="FQ103" s="16">
        <f t="shared" si="139"/>
        <v>9134.5</v>
      </c>
      <c r="FS103" s="4">
        <f t="shared" si="100"/>
        <v>6838</v>
      </c>
      <c r="FT103" s="4">
        <f t="shared" si="101"/>
        <v>8572</v>
      </c>
      <c r="FU103" s="4"/>
      <c r="FV103" s="4">
        <f t="shared" si="102"/>
        <v>9171.0476190476202</v>
      </c>
      <c r="FW103" s="4">
        <f t="shared" si="103"/>
        <v>9205.9473684210498</v>
      </c>
      <c r="FX103" s="4">
        <f t="shared" si="104"/>
        <v>9451.7826086956502</v>
      </c>
      <c r="FY103" s="4"/>
      <c r="FZ103" s="4">
        <f t="shared" si="105"/>
        <v>10163.0476190476</v>
      </c>
      <c r="GA103" s="4">
        <f t="shared" si="106"/>
        <v>10238.299999999999</v>
      </c>
      <c r="GB103" s="4">
        <f t="shared" si="107"/>
        <v>10718.818181818198</v>
      </c>
      <c r="GC103" s="4"/>
      <c r="GD103" s="4">
        <f t="shared" si="108"/>
        <v>11746.0769230769</v>
      </c>
      <c r="GE103" s="4">
        <f t="shared" si="109"/>
        <v>11814.375</v>
      </c>
      <c r="GF103" s="4">
        <f t="shared" si="110"/>
        <v>12159.1176470588</v>
      </c>
      <c r="GH103" s="16">
        <f t="shared" si="140"/>
        <v>6838</v>
      </c>
      <c r="GI103" s="16">
        <f t="shared" si="111"/>
        <v>8572</v>
      </c>
      <c r="GJ103" s="16"/>
      <c r="GK103" s="16">
        <f t="shared" si="141"/>
        <v>9171.0476190476202</v>
      </c>
      <c r="GL103" s="16">
        <f t="shared" si="142"/>
        <v>9205.9473684210498</v>
      </c>
      <c r="GM103" s="16">
        <f t="shared" si="143"/>
        <v>9451.7826086956502</v>
      </c>
      <c r="GN103" s="16"/>
      <c r="GO103" s="16">
        <f t="shared" si="112"/>
        <v>10163.0476190476</v>
      </c>
      <c r="GP103" s="16">
        <f t="shared" si="113"/>
        <v>10238.299999999999</v>
      </c>
      <c r="GQ103" s="16">
        <f t="shared" si="144"/>
        <v>10718.818181818198</v>
      </c>
    </row>
    <row r="104" spans="2:199" ht="14.45" customHeight="1" x14ac:dyDescent="0.25">
      <c r="B104" s="28" t="s">
        <v>176</v>
      </c>
      <c r="C104" s="28" t="s">
        <v>627</v>
      </c>
      <c r="D104" s="23" t="str">
        <f>IFERROR(IF(MATCH($B104,Compounders!$A:$A,0),"yes"),"")</f>
        <v/>
      </c>
      <c r="F104" s="66"/>
      <c r="G104" s="66"/>
      <c r="H104" s="66"/>
      <c r="I104" s="66"/>
      <c r="J104" s="121" t="str">
        <f t="shared" si="114"/>
        <v>yes</v>
      </c>
      <c r="K104" s="70">
        <f t="shared" si="145"/>
        <v>6</v>
      </c>
      <c r="L104" s="70">
        <f t="shared" si="146"/>
        <v>22</v>
      </c>
      <c r="M104" s="70">
        <f t="shared" si="147"/>
        <v>2</v>
      </c>
      <c r="N104" s="70">
        <f t="shared" si="148"/>
        <v>1</v>
      </c>
      <c r="O104" s="66"/>
      <c r="P104" s="83"/>
      <c r="Q104" s="70">
        <f t="shared" si="165"/>
        <v>5</v>
      </c>
      <c r="R104" s="70">
        <f t="shared" si="165"/>
        <v>4</v>
      </c>
      <c r="S104" s="70">
        <f t="shared" si="165"/>
        <v>3</v>
      </c>
      <c r="T104" s="70">
        <f t="shared" si="165"/>
        <v>2</v>
      </c>
      <c r="U104" s="70">
        <f t="shared" si="165"/>
        <v>2</v>
      </c>
      <c r="V104" s="70">
        <f t="shared" si="165"/>
        <v>2</v>
      </c>
      <c r="W104" s="70">
        <f t="shared" si="165"/>
        <v>4</v>
      </c>
      <c r="X104" s="70">
        <f t="shared" si="165"/>
        <v>0</v>
      </c>
      <c r="Y104" s="70">
        <f t="shared" si="165"/>
        <v>0</v>
      </c>
      <c r="AA104" s="39">
        <v>122.83509411108</v>
      </c>
      <c r="AB104" s="39">
        <v>127.18734742197002</v>
      </c>
      <c r="AC104" s="40">
        <v>120.90763084338001</v>
      </c>
      <c r="AE104" s="4">
        <f t="shared" si="116"/>
        <v>-1.9274632676999914</v>
      </c>
      <c r="AF104" s="4">
        <f t="shared" si="117"/>
        <v>-6.279716578590012</v>
      </c>
      <c r="AH104" s="11">
        <f t="shared" si="118"/>
        <v>-1.5691470598434898E-2</v>
      </c>
      <c r="AI104" s="11">
        <f t="shared" si="119"/>
        <v>-4.9373752231468226E-2</v>
      </c>
      <c r="AK104" s="3">
        <v>9272</v>
      </c>
      <c r="AL104" s="7">
        <v>10310</v>
      </c>
      <c r="AM104" s="7"/>
      <c r="AN104" s="3">
        <v>10315.473684210501</v>
      </c>
      <c r="AO104" s="3">
        <v>10647.9047619048</v>
      </c>
      <c r="AP104" s="7">
        <v>10369.818181818198</v>
      </c>
      <c r="AQ104" s="113"/>
      <c r="AR104" s="3">
        <v>10812.9375</v>
      </c>
      <c r="AS104" s="3">
        <v>11314.85</v>
      </c>
      <c r="AT104" s="7">
        <v>11278.809523809499</v>
      </c>
      <c r="AU104" s="7"/>
      <c r="AV104" s="3">
        <v>11275.4</v>
      </c>
      <c r="AW104" s="3">
        <v>12019</v>
      </c>
      <c r="AX104" s="7">
        <v>11913.214285714301</v>
      </c>
      <c r="AY104" s="113"/>
      <c r="AZ104" s="3">
        <v>9197</v>
      </c>
      <c r="BA104" s="7">
        <v>9954</v>
      </c>
      <c r="BB104" s="7"/>
      <c r="BC104" s="3">
        <v>10277.347826087</v>
      </c>
      <c r="BD104" s="3">
        <v>10473.041666666701</v>
      </c>
      <c r="BE104" s="7">
        <v>10547.653846153798</v>
      </c>
      <c r="BF104" s="113"/>
      <c r="BG104" s="3">
        <v>10800.7</v>
      </c>
      <c r="BH104" s="3">
        <v>11040.652173913</v>
      </c>
      <c r="BI104" s="7">
        <v>11129.16</v>
      </c>
      <c r="BJ104" s="113"/>
      <c r="BK104" s="3">
        <v>11302.333333333299</v>
      </c>
      <c r="BL104" s="3">
        <v>11692.333333333299</v>
      </c>
      <c r="BM104" s="7">
        <v>11759.647058823499</v>
      </c>
      <c r="BO104" s="2">
        <f t="shared" si="157"/>
        <v>9197</v>
      </c>
      <c r="BP104" s="2">
        <f t="shared" si="158"/>
        <v>9954</v>
      </c>
      <c r="BQ104" s="2"/>
      <c r="BR104" s="2">
        <f t="shared" si="159"/>
        <v>10277.347826087</v>
      </c>
      <c r="BS104" s="2">
        <f t="shared" si="160"/>
        <v>10473.041666666701</v>
      </c>
      <c r="BT104" s="2">
        <f t="shared" si="161"/>
        <v>10547.653846153798</v>
      </c>
      <c r="BU104" s="2"/>
      <c r="BV104" s="2">
        <f t="shared" si="162"/>
        <v>10800.7</v>
      </c>
      <c r="BW104" s="2">
        <f t="shared" si="163"/>
        <v>11040.652173913</v>
      </c>
      <c r="BX104" s="2">
        <f t="shared" si="164"/>
        <v>11129.16</v>
      </c>
      <c r="BZ104" s="16">
        <f t="shared" si="149"/>
        <v>757</v>
      </c>
      <c r="CA104" s="16">
        <f t="shared" si="150"/>
        <v>593.65384615379844</v>
      </c>
      <c r="CB104" s="16">
        <f t="shared" si="151"/>
        <v>581.50615384620141</v>
      </c>
      <c r="CD104" s="5">
        <f t="shared" si="120"/>
        <v>8.2309448733282498E-2</v>
      </c>
      <c r="CE104" s="5">
        <f t="shared" si="121"/>
        <v>5.9639727361241457E-2</v>
      </c>
      <c r="CF104" s="5">
        <f t="shared" si="122"/>
        <v>5.5131327054143586E-2</v>
      </c>
      <c r="CH104" s="11">
        <f t="shared" si="152"/>
        <v>1.9041278342547763E-2</v>
      </c>
      <c r="CI104" s="11">
        <f t="shared" si="153"/>
        <v>2.6301145455122299E-2</v>
      </c>
      <c r="CK104" s="11">
        <f t="shared" si="154"/>
        <v>2.2216353931967303E-2</v>
      </c>
      <c r="CL104" s="11">
        <f t="shared" si="155"/>
        <v>3.0410991880155835E-2</v>
      </c>
      <c r="CN104" s="16">
        <f t="shared" si="123"/>
        <v>195.69384057970092</v>
      </c>
      <c r="CO104" s="16">
        <f t="shared" si="124"/>
        <v>270.30602006679874</v>
      </c>
      <c r="CP104" s="11"/>
      <c r="CQ104" s="16">
        <f t="shared" si="125"/>
        <v>239.95217391299957</v>
      </c>
      <c r="CR104" s="16">
        <f t="shared" si="126"/>
        <v>328.45999999999913</v>
      </c>
      <c r="CT104" s="106">
        <v>10724.80909090909</v>
      </c>
      <c r="CU104" s="104">
        <v>10473.041666666701</v>
      </c>
      <c r="CV104" s="104">
        <v>10199.819590643279</v>
      </c>
      <c r="CW104" s="104">
        <v>9807.0763157894708</v>
      </c>
      <c r="CX104" s="104">
        <v>9699.0546218487398</v>
      </c>
      <c r="CY104" s="104">
        <v>8464.7826086956502</v>
      </c>
      <c r="CZ104" s="104">
        <v>9161.2022058823513</v>
      </c>
      <c r="DA104" s="104">
        <v>9088.9500000000007</v>
      </c>
      <c r="DB104" s="104">
        <v>8849.7642543859693</v>
      </c>
      <c r="DC104" s="104">
        <v>8774.15</v>
      </c>
      <c r="DD104" s="104">
        <v>8458.3125</v>
      </c>
      <c r="DE104" s="104">
        <v>7926.1624999999995</v>
      </c>
      <c r="DF104" s="104">
        <v>7684.8046218487398</v>
      </c>
      <c r="DG104" s="104">
        <v>7442.3888888888905</v>
      </c>
      <c r="DH104" s="104">
        <v>7192.2000000000098</v>
      </c>
      <c r="DI104" s="104">
        <v>6848.2960526315801</v>
      </c>
      <c r="DJ104" s="104">
        <v>6591.1723484848499</v>
      </c>
      <c r="DK104" s="104">
        <v>6292.1333333333305</v>
      </c>
      <c r="DL104" s="104">
        <v>5978.7857142857201</v>
      </c>
      <c r="DM104" s="104">
        <v>5958.8090909090897</v>
      </c>
      <c r="DN104" s="104">
        <v>5445.49523809524</v>
      </c>
      <c r="DO104" s="104">
        <v>5190.8</v>
      </c>
      <c r="DP104" s="104">
        <v>5196.7777777777792</v>
      </c>
      <c r="DR104" s="4">
        <f t="shared" si="127"/>
        <v>120.90763084338001</v>
      </c>
      <c r="DS104" s="39">
        <v>127.18734742197002</v>
      </c>
      <c r="DT104" s="39">
        <v>122.83509411108</v>
      </c>
      <c r="DU104" s="39">
        <v>112.53033519925</v>
      </c>
      <c r="DV104" s="39">
        <v>116.09825183204001</v>
      </c>
      <c r="DW104" s="39">
        <v>120.92044524715999</v>
      </c>
      <c r="DX104" s="39">
        <v>111.37597657110001</v>
      </c>
      <c r="DY104" s="39">
        <v>116.49058797545999</v>
      </c>
      <c r="DZ104" s="39">
        <v>103.57805135860001</v>
      </c>
      <c r="EA104" s="39">
        <v>105.14427680748</v>
      </c>
      <c r="EB104" s="39">
        <v>92.205716948000003</v>
      </c>
      <c r="EC104" s="39">
        <v>85.506806470960015</v>
      </c>
      <c r="ED104" s="39">
        <v>79.75343960184</v>
      </c>
      <c r="EE104" s="39">
        <v>80.294656440880004</v>
      </c>
      <c r="EF104" s="39">
        <v>91.560090444400004</v>
      </c>
      <c r="EG104" s="39">
        <v>75.96061855952</v>
      </c>
      <c r="EH104" s="39">
        <v>83.293180918019999</v>
      </c>
      <c r="EI104" s="39">
        <v>91.170437430600003</v>
      </c>
      <c r="EJ104" s="39">
        <v>83.266596836800005</v>
      </c>
      <c r="EK104" s="39">
        <v>74.868923722039995</v>
      </c>
      <c r="EL104" s="39">
        <v>71.473819990500004</v>
      </c>
      <c r="EM104" s="39">
        <v>71.103084480449994</v>
      </c>
      <c r="EN104" s="39">
        <v>69.474950130560003</v>
      </c>
      <c r="EP104" s="111">
        <v>46022</v>
      </c>
      <c r="EQ104" s="114">
        <f t="shared" si="156"/>
        <v>0</v>
      </c>
      <c r="ER104" s="114"/>
      <c r="ES104" s="4">
        <f t="shared" si="128"/>
        <v>9272</v>
      </c>
      <c r="ET104" s="4">
        <f t="shared" si="129"/>
        <v>10310</v>
      </c>
      <c r="EU104" s="4"/>
      <c r="EV104" s="4">
        <f t="shared" si="92"/>
        <v>10315.473684210501</v>
      </c>
      <c r="EW104" s="4">
        <f t="shared" si="93"/>
        <v>10647.9047619048</v>
      </c>
      <c r="EX104" s="4">
        <f t="shared" si="94"/>
        <v>10369.818181818198</v>
      </c>
      <c r="EY104" s="4"/>
      <c r="EZ104" s="4">
        <f t="shared" si="95"/>
        <v>10812.9375</v>
      </c>
      <c r="FA104" s="4">
        <f t="shared" si="96"/>
        <v>11314.85</v>
      </c>
      <c r="FB104" s="4">
        <f t="shared" si="97"/>
        <v>11278.809523809499</v>
      </c>
      <c r="FC104" s="4"/>
      <c r="FD104" s="4">
        <f t="shared" si="130"/>
        <v>11275.4</v>
      </c>
      <c r="FE104" s="4">
        <f t="shared" si="131"/>
        <v>12019</v>
      </c>
      <c r="FF104" s="4">
        <f t="shared" si="132"/>
        <v>11913.214285714301</v>
      </c>
      <c r="FH104" s="16">
        <f t="shared" si="133"/>
        <v>9272</v>
      </c>
      <c r="FI104" s="16">
        <f t="shared" si="99"/>
        <v>10310</v>
      </c>
      <c r="FJ104" s="16"/>
      <c r="FK104" s="16">
        <f t="shared" si="134"/>
        <v>10315.473684210501</v>
      </c>
      <c r="FL104" s="16">
        <f t="shared" si="135"/>
        <v>10647.9047619048</v>
      </c>
      <c r="FM104" s="16">
        <f t="shared" si="136"/>
        <v>10369.818181818198</v>
      </c>
      <c r="FN104" s="16"/>
      <c r="FO104" s="16">
        <f t="shared" si="137"/>
        <v>10812.9375</v>
      </c>
      <c r="FP104" s="16">
        <f t="shared" si="138"/>
        <v>11314.85</v>
      </c>
      <c r="FQ104" s="16">
        <f t="shared" si="139"/>
        <v>11278.809523809499</v>
      </c>
      <c r="FS104" s="4">
        <f t="shared" si="100"/>
        <v>9197</v>
      </c>
      <c r="FT104" s="4">
        <f t="shared" si="101"/>
        <v>9954</v>
      </c>
      <c r="FU104" s="4"/>
      <c r="FV104" s="4">
        <f t="shared" si="102"/>
        <v>10277.347826087</v>
      </c>
      <c r="FW104" s="4">
        <f t="shared" si="103"/>
        <v>10473.041666666701</v>
      </c>
      <c r="FX104" s="4">
        <f t="shared" si="104"/>
        <v>10547.653846153798</v>
      </c>
      <c r="FY104" s="4"/>
      <c r="FZ104" s="4">
        <f t="shared" si="105"/>
        <v>10800.7</v>
      </c>
      <c r="GA104" s="4">
        <f t="shared" si="106"/>
        <v>11040.652173913</v>
      </c>
      <c r="GB104" s="4">
        <f t="shared" si="107"/>
        <v>11129.16</v>
      </c>
      <c r="GC104" s="4"/>
      <c r="GD104" s="4">
        <f t="shared" si="108"/>
        <v>11302.333333333299</v>
      </c>
      <c r="GE104" s="4">
        <f t="shared" si="109"/>
        <v>11692.333333333299</v>
      </c>
      <c r="GF104" s="4">
        <f t="shared" si="110"/>
        <v>11759.647058823499</v>
      </c>
      <c r="GH104" s="16">
        <f t="shared" si="140"/>
        <v>9197</v>
      </c>
      <c r="GI104" s="16">
        <f t="shared" si="111"/>
        <v>9954</v>
      </c>
      <c r="GJ104" s="16"/>
      <c r="GK104" s="16">
        <f t="shared" si="141"/>
        <v>10277.347826087</v>
      </c>
      <c r="GL104" s="16">
        <f t="shared" si="142"/>
        <v>10473.041666666701</v>
      </c>
      <c r="GM104" s="16">
        <f t="shared" si="143"/>
        <v>10547.653846153798</v>
      </c>
      <c r="GN104" s="16"/>
      <c r="GO104" s="16">
        <f t="shared" si="112"/>
        <v>10800.7</v>
      </c>
      <c r="GP104" s="16">
        <f t="shared" si="113"/>
        <v>11040.652173913</v>
      </c>
      <c r="GQ104" s="16">
        <f t="shared" si="144"/>
        <v>11129.16</v>
      </c>
    </row>
    <row r="105" spans="2:199" ht="14.45" customHeight="1" x14ac:dyDescent="0.25">
      <c r="B105" s="28" t="s">
        <v>108</v>
      </c>
      <c r="C105" s="28" t="s">
        <v>628</v>
      </c>
      <c r="D105" s="23" t="str">
        <f>IFERROR(IF(MATCH($B105,Compounders!$A:$A,0),"yes"),"")</f>
        <v>yes</v>
      </c>
      <c r="F105" s="66"/>
      <c r="G105" s="66"/>
      <c r="H105" s="66"/>
      <c r="I105" s="66"/>
      <c r="J105" s="121" t="str">
        <f t="shared" si="114"/>
        <v>yes</v>
      </c>
      <c r="K105" s="70">
        <f t="shared" si="145"/>
        <v>6</v>
      </c>
      <c r="L105" s="70">
        <f t="shared" si="146"/>
        <v>22</v>
      </c>
      <c r="M105" s="70">
        <f t="shared" si="147"/>
        <v>2</v>
      </c>
      <c r="N105" s="70">
        <f t="shared" si="148"/>
        <v>1</v>
      </c>
      <c r="O105" s="66"/>
      <c r="P105" s="83"/>
      <c r="Q105" s="70">
        <f t="shared" si="165"/>
        <v>5</v>
      </c>
      <c r="R105" s="70">
        <f t="shared" si="165"/>
        <v>4</v>
      </c>
      <c r="S105" s="70">
        <f t="shared" si="165"/>
        <v>3</v>
      </c>
      <c r="T105" s="70">
        <f t="shared" si="165"/>
        <v>2</v>
      </c>
      <c r="U105" s="70">
        <f t="shared" si="165"/>
        <v>2</v>
      </c>
      <c r="V105" s="70">
        <f t="shared" si="165"/>
        <v>2</v>
      </c>
      <c r="W105" s="70">
        <f t="shared" si="165"/>
        <v>4</v>
      </c>
      <c r="X105" s="70">
        <f t="shared" si="165"/>
        <v>0</v>
      </c>
      <c r="Y105" s="70">
        <f t="shared" si="165"/>
        <v>0</v>
      </c>
      <c r="AA105" s="39">
        <v>95.755190999999982</v>
      </c>
      <c r="AB105" s="39">
        <v>102.06988699999999</v>
      </c>
      <c r="AC105" s="40">
        <v>113.012652</v>
      </c>
      <c r="AE105" s="4">
        <f t="shared" si="116"/>
        <v>17.257461000000021</v>
      </c>
      <c r="AF105" s="4">
        <f t="shared" si="117"/>
        <v>10.942765000000009</v>
      </c>
      <c r="AH105" s="11">
        <f t="shared" si="118"/>
        <v>0.18022480890879344</v>
      </c>
      <c r="AI105" s="11">
        <f t="shared" si="119"/>
        <v>0.10720855407628704</v>
      </c>
      <c r="AK105" s="3">
        <v>3760.9</v>
      </c>
      <c r="AL105" s="7">
        <v>1856.4</v>
      </c>
      <c r="AM105" s="7"/>
      <c r="AN105" s="3">
        <v>2672.9473684210502</v>
      </c>
      <c r="AO105" s="3">
        <v>2405.0500000000002</v>
      </c>
      <c r="AP105" s="7">
        <v>2432.3684210526299</v>
      </c>
      <c r="AQ105" s="113"/>
      <c r="AR105" s="3">
        <v>3354.78947368421</v>
      </c>
      <c r="AS105" s="3">
        <v>3312.15</v>
      </c>
      <c r="AT105" s="7">
        <v>3439.21052631579</v>
      </c>
      <c r="AU105" s="7"/>
      <c r="AV105" s="3">
        <v>3952.2727272727298</v>
      </c>
      <c r="AW105" s="3">
        <v>4019.3571428571399</v>
      </c>
      <c r="AX105" s="7">
        <v>4165.6428571428596</v>
      </c>
      <c r="AY105" s="113"/>
      <c r="AZ105" s="3">
        <v>3760.9</v>
      </c>
      <c r="BA105" s="7">
        <v>2427.7739999999999</v>
      </c>
      <c r="BB105" s="7"/>
      <c r="BC105" s="3">
        <v>2680.6774193548399</v>
      </c>
      <c r="BD105" s="3">
        <v>2570.8823529411802</v>
      </c>
      <c r="BE105" s="7">
        <v>2671.9032258064499</v>
      </c>
      <c r="BF105" s="113"/>
      <c r="BG105" s="3">
        <v>3374.2333333333299</v>
      </c>
      <c r="BH105" s="3">
        <v>3362.6176470588198</v>
      </c>
      <c r="BI105" s="7">
        <v>3464</v>
      </c>
      <c r="BJ105" s="113"/>
      <c r="BK105" s="3">
        <v>4008.5789473684199</v>
      </c>
      <c r="BL105" s="3">
        <v>4119.3461538461497</v>
      </c>
      <c r="BM105" s="7">
        <v>4186.6153846153802</v>
      </c>
      <c r="BO105" s="2">
        <f t="shared" si="157"/>
        <v>3417.5744</v>
      </c>
      <c r="BP105" s="2">
        <f t="shared" si="158"/>
        <v>2490.6456362350855</v>
      </c>
      <c r="BQ105" s="2"/>
      <c r="BR105" s="2">
        <f t="shared" si="159"/>
        <v>2859.2918191191634</v>
      </c>
      <c r="BS105" s="2">
        <f t="shared" si="160"/>
        <v>2774.7813053988734</v>
      </c>
      <c r="BT105" s="2">
        <f t="shared" si="161"/>
        <v>2875.895271763145</v>
      </c>
      <c r="BU105" s="2"/>
      <c r="BV105" s="2">
        <f t="shared" si="162"/>
        <v>3537.5990531122297</v>
      </c>
      <c r="BW105" s="2">
        <f t="shared" si="163"/>
        <v>3557.5011529163785</v>
      </c>
      <c r="BX105" s="2">
        <f t="shared" si="164"/>
        <v>3650.098208640673</v>
      </c>
      <c r="BZ105" s="16">
        <f t="shared" si="149"/>
        <v>-926.92876376491449</v>
      </c>
      <c r="CA105" s="16">
        <f t="shared" si="150"/>
        <v>385.24963552805957</v>
      </c>
      <c r="CB105" s="16">
        <f t="shared" si="151"/>
        <v>774.20293687752792</v>
      </c>
      <c r="CD105" s="5">
        <f t="shared" si="120"/>
        <v>-0.2712241652339491</v>
      </c>
      <c r="CE105" s="5">
        <f t="shared" si="121"/>
        <v>0.15467862225090001</v>
      </c>
      <c r="CF105" s="5">
        <f t="shared" si="122"/>
        <v>0.2692041481757026</v>
      </c>
      <c r="CH105" s="11">
        <f t="shared" si="152"/>
        <v>-2.9556449312097222E-2</v>
      </c>
      <c r="CI105" s="11">
        <f t="shared" si="153"/>
        <v>5.8068408872993249E-3</v>
      </c>
      <c r="CK105" s="11">
        <f t="shared" si="154"/>
        <v>5.6258777507982582E-3</v>
      </c>
      <c r="CL105" s="11">
        <f t="shared" si="155"/>
        <v>3.180099096574307E-2</v>
      </c>
      <c r="CN105" s="16">
        <f t="shared" si="123"/>
        <v>-84.510513720289964</v>
      </c>
      <c r="CO105" s="16">
        <f t="shared" si="124"/>
        <v>16.603452643981655</v>
      </c>
      <c r="CP105" s="11"/>
      <c r="CQ105" s="16">
        <f t="shared" si="125"/>
        <v>19.902099804148747</v>
      </c>
      <c r="CR105" s="16">
        <f t="shared" si="126"/>
        <v>112.49915552844323</v>
      </c>
      <c r="CT105" s="106">
        <v>3085.9604395604401</v>
      </c>
      <c r="CU105" s="104">
        <v>2812.6584195531568</v>
      </c>
      <c r="CV105" s="104">
        <v>2680.6774193548399</v>
      </c>
      <c r="CW105" s="104">
        <v>2823.8402745995422</v>
      </c>
      <c r="CX105" s="104">
        <v>2980.698876638236</v>
      </c>
      <c r="CY105" s="104">
        <v>3511.7688888888888</v>
      </c>
      <c r="CZ105" s="104">
        <v>3539.63333333333</v>
      </c>
      <c r="DA105" s="104">
        <v>4240.7619047619028</v>
      </c>
      <c r="DB105" s="104">
        <v>4235.9974535268675</v>
      </c>
      <c r="DC105" s="104">
        <v>4755.5830039525681</v>
      </c>
      <c r="DD105" s="104">
        <v>4695.1666666666697</v>
      </c>
      <c r="DE105" s="104">
        <v>4435.2916666666624</v>
      </c>
      <c r="DF105" s="104">
        <v>4325.2795893719895</v>
      </c>
      <c r="DG105" s="104">
        <v>4132.7803203661324</v>
      </c>
      <c r="DH105" s="104">
        <v>3939.0606060606096</v>
      </c>
      <c r="DI105" s="104">
        <v>3631.0886956521731</v>
      </c>
      <c r="DJ105" s="104">
        <v>3562.0086956521741</v>
      </c>
      <c r="DK105" s="104">
        <v>4040.3455988456017</v>
      </c>
      <c r="DL105" s="104">
        <v>4009.96</v>
      </c>
      <c r="DM105" s="104">
        <v>4398.7749999999996</v>
      </c>
      <c r="DN105" s="104">
        <v>3996.927777777777</v>
      </c>
      <c r="DO105" s="104">
        <v>3623.2115384615377</v>
      </c>
      <c r="DP105" s="104">
        <v>3326.6363636363603</v>
      </c>
      <c r="DR105" s="4">
        <f t="shared" si="127"/>
        <v>113.012652</v>
      </c>
      <c r="DS105" s="39">
        <v>102.06988699999999</v>
      </c>
      <c r="DT105" s="39">
        <v>95.755190999999982</v>
      </c>
      <c r="DU105" s="39">
        <v>96.164820000000006</v>
      </c>
      <c r="DV105" s="39">
        <v>104.12833200000001</v>
      </c>
      <c r="DW105" s="39">
        <v>111.42043100000002</v>
      </c>
      <c r="DX105" s="39">
        <v>103.45925</v>
      </c>
      <c r="DY105" s="39">
        <v>110.475668</v>
      </c>
      <c r="DZ105" s="39">
        <v>88.180695</v>
      </c>
      <c r="EA105" s="39">
        <v>103.47175799999999</v>
      </c>
      <c r="EB105" s="39">
        <v>109.13456700000002</v>
      </c>
      <c r="EC105" s="39">
        <v>104.54065800000002</v>
      </c>
      <c r="ED105" s="39">
        <v>113.56238399999999</v>
      </c>
      <c r="EE105" s="39">
        <v>119.676609</v>
      </c>
      <c r="EF105" s="39">
        <v>113.86176</v>
      </c>
      <c r="EG105" s="39">
        <v>96.679924000000014</v>
      </c>
      <c r="EH105" s="39">
        <v>87.611690999999993</v>
      </c>
      <c r="EI105" s="39">
        <v>104.642791</v>
      </c>
      <c r="EJ105" s="39">
        <v>137.22920400000001</v>
      </c>
      <c r="EK105" s="39">
        <v>130.06652099999999</v>
      </c>
      <c r="EL105" s="39">
        <v>131.745723</v>
      </c>
      <c r="EM105" s="39">
        <v>128.64357100000001</v>
      </c>
      <c r="EN105" s="39">
        <v>125.562426</v>
      </c>
      <c r="EP105" s="111">
        <v>45928</v>
      </c>
      <c r="EQ105" s="114">
        <f t="shared" si="156"/>
        <v>0.25753424657534246</v>
      </c>
      <c r="ER105" s="114"/>
      <c r="ES105" s="4">
        <f t="shared" si="128"/>
        <v>3760.9</v>
      </c>
      <c r="ET105" s="4">
        <f t="shared" si="129"/>
        <v>1856.4</v>
      </c>
      <c r="EU105" s="4"/>
      <c r="EV105" s="4">
        <f t="shared" si="92"/>
        <v>2672.9473684210502</v>
      </c>
      <c r="EW105" s="4">
        <f t="shared" si="93"/>
        <v>2405.0500000000002</v>
      </c>
      <c r="EX105" s="4">
        <f t="shared" si="94"/>
        <v>2432.3684210526299</v>
      </c>
      <c r="EY105" s="4"/>
      <c r="EZ105" s="4">
        <f t="shared" si="95"/>
        <v>3354.78947368421</v>
      </c>
      <c r="FA105" s="4">
        <f t="shared" si="96"/>
        <v>3312.15</v>
      </c>
      <c r="FB105" s="4">
        <f t="shared" si="97"/>
        <v>3439.21052631579</v>
      </c>
      <c r="FC105" s="4"/>
      <c r="FD105" s="4">
        <f t="shared" si="130"/>
        <v>3952.2727272727298</v>
      </c>
      <c r="FE105" s="4">
        <f t="shared" si="131"/>
        <v>4019.3571428571399</v>
      </c>
      <c r="FF105" s="4">
        <f t="shared" si="132"/>
        <v>4165.6428571428596</v>
      </c>
      <c r="FH105" s="16">
        <f t="shared" si="133"/>
        <v>3270.4260273972604</v>
      </c>
      <c r="FI105" s="16">
        <f t="shared" si="99"/>
        <v>2004.7315933669786</v>
      </c>
      <c r="FJ105" s="16"/>
      <c r="FK105" s="16">
        <f t="shared" si="134"/>
        <v>2848.5450612833433</v>
      </c>
      <c r="FL105" s="16">
        <f t="shared" si="135"/>
        <v>2638.659315068493</v>
      </c>
      <c r="FM105" s="16">
        <f t="shared" si="136"/>
        <v>2691.6647440519096</v>
      </c>
      <c r="FN105" s="16"/>
      <c r="FO105" s="16">
        <f t="shared" si="137"/>
        <v>3508.6618732385136</v>
      </c>
      <c r="FP105" s="16">
        <f t="shared" si="138"/>
        <v>3494.2800587084139</v>
      </c>
      <c r="FQ105" s="16">
        <f t="shared" si="139"/>
        <v>3626.291729323309</v>
      </c>
      <c r="FS105" s="4">
        <f t="shared" si="100"/>
        <v>3760.9</v>
      </c>
      <c r="FT105" s="4">
        <f t="shared" si="101"/>
        <v>2427.7739999999999</v>
      </c>
      <c r="FU105" s="4"/>
      <c r="FV105" s="4">
        <f t="shared" si="102"/>
        <v>2680.6774193548399</v>
      </c>
      <c r="FW105" s="4">
        <f t="shared" si="103"/>
        <v>2570.8823529411802</v>
      </c>
      <c r="FX105" s="4">
        <f t="shared" si="104"/>
        <v>2671.9032258064499</v>
      </c>
      <c r="FY105" s="4"/>
      <c r="FZ105" s="4">
        <f t="shared" si="105"/>
        <v>3374.2333333333299</v>
      </c>
      <c r="GA105" s="4">
        <f t="shared" si="106"/>
        <v>3362.6176470588198</v>
      </c>
      <c r="GB105" s="4">
        <f t="shared" si="107"/>
        <v>3464</v>
      </c>
      <c r="GC105" s="4"/>
      <c r="GD105" s="4">
        <f t="shared" si="108"/>
        <v>4008.5789473684199</v>
      </c>
      <c r="GE105" s="4">
        <f t="shared" si="109"/>
        <v>4119.3461538461497</v>
      </c>
      <c r="GF105" s="4">
        <f t="shared" si="110"/>
        <v>4186.6153846153802</v>
      </c>
      <c r="GH105" s="16">
        <f t="shared" si="140"/>
        <v>3417.5744</v>
      </c>
      <c r="GI105" s="16">
        <f t="shared" si="111"/>
        <v>2490.6456362350855</v>
      </c>
      <c r="GJ105" s="16"/>
      <c r="GK105" s="16">
        <f t="shared" si="141"/>
        <v>2859.2918191191634</v>
      </c>
      <c r="GL105" s="16">
        <f t="shared" si="142"/>
        <v>2774.7813053988734</v>
      </c>
      <c r="GM105" s="16">
        <f t="shared" si="143"/>
        <v>2875.895271763145</v>
      </c>
      <c r="GN105" s="16"/>
      <c r="GO105" s="16">
        <f t="shared" si="112"/>
        <v>3537.5990531122297</v>
      </c>
      <c r="GP105" s="16">
        <f t="shared" si="113"/>
        <v>3557.5011529163785</v>
      </c>
      <c r="GQ105" s="16">
        <f t="shared" si="144"/>
        <v>3650.098208640673</v>
      </c>
    </row>
    <row r="106" spans="2:199" ht="14.45" customHeight="1" x14ac:dyDescent="0.25">
      <c r="B106" s="28" t="s">
        <v>117</v>
      </c>
      <c r="C106" s="28" t="s">
        <v>629</v>
      </c>
      <c r="D106" s="23" t="str">
        <f>IFERROR(IF(MATCH($B106,Compounders!$A:$A,0),"yes"),"")</f>
        <v/>
      </c>
      <c r="F106" s="66"/>
      <c r="G106" s="66"/>
      <c r="H106" s="66"/>
      <c r="I106" s="66"/>
      <c r="J106" s="121" t="str">
        <f t="shared" si="114"/>
        <v>yes</v>
      </c>
      <c r="K106" s="70">
        <f t="shared" si="145"/>
        <v>6</v>
      </c>
      <c r="L106" s="70">
        <f t="shared" si="146"/>
        <v>22</v>
      </c>
      <c r="M106" s="70">
        <f t="shared" si="147"/>
        <v>2</v>
      </c>
      <c r="N106" s="70">
        <f t="shared" si="148"/>
        <v>1</v>
      </c>
      <c r="O106" s="66"/>
      <c r="P106" s="83"/>
      <c r="Q106" s="70">
        <f t="shared" si="165"/>
        <v>5</v>
      </c>
      <c r="R106" s="70">
        <f t="shared" si="165"/>
        <v>4</v>
      </c>
      <c r="S106" s="70">
        <f t="shared" si="165"/>
        <v>3</v>
      </c>
      <c r="T106" s="70">
        <f t="shared" si="165"/>
        <v>2</v>
      </c>
      <c r="U106" s="70">
        <f t="shared" si="165"/>
        <v>2</v>
      </c>
      <c r="V106" s="70">
        <f t="shared" si="165"/>
        <v>2</v>
      </c>
      <c r="W106" s="70">
        <f t="shared" si="165"/>
        <v>4</v>
      </c>
      <c r="X106" s="70">
        <f t="shared" si="165"/>
        <v>0</v>
      </c>
      <c r="Y106" s="70">
        <f t="shared" si="165"/>
        <v>0</v>
      </c>
      <c r="AA106" s="39">
        <v>133.53437858192001</v>
      </c>
      <c r="AB106" s="39">
        <v>115.96302963504</v>
      </c>
      <c r="AC106" s="40">
        <v>111.09840000000001</v>
      </c>
      <c r="AE106" s="4">
        <f t="shared" si="116"/>
        <v>-22.435978581919997</v>
      </c>
      <c r="AF106" s="4">
        <f t="shared" si="117"/>
        <v>-4.8646296350399894</v>
      </c>
      <c r="AH106" s="11">
        <f t="shared" si="118"/>
        <v>-0.16801649747563763</v>
      </c>
      <c r="AI106" s="11">
        <f t="shared" si="119"/>
        <v>-4.1949832203849846E-2</v>
      </c>
      <c r="AK106" s="3">
        <v>8463</v>
      </c>
      <c r="AL106" s="7">
        <v>11308</v>
      </c>
      <c r="AM106" s="7"/>
      <c r="AN106" s="3">
        <v>9413.15</v>
      </c>
      <c r="AO106" s="3">
        <v>9549.3888888888887</v>
      </c>
      <c r="AP106" s="7">
        <v>9613.0555555555584</v>
      </c>
      <c r="AQ106" s="113"/>
      <c r="AR106" s="3">
        <v>9170.6666666666697</v>
      </c>
      <c r="AS106" s="3">
        <v>9447.5294117647099</v>
      </c>
      <c r="AT106" s="7">
        <v>9457.8823529411784</v>
      </c>
      <c r="AU106" s="7"/>
      <c r="AV106" s="3">
        <v>10107.666666666701</v>
      </c>
      <c r="AW106" s="3">
        <v>9251.5555555555584</v>
      </c>
      <c r="AX106" s="7">
        <v>9452.5454545454504</v>
      </c>
      <c r="AY106" s="113"/>
      <c r="AZ106" s="3">
        <v>8254.6769999999997</v>
      </c>
      <c r="BA106" s="7">
        <v>10733.67</v>
      </c>
      <c r="BB106" s="7"/>
      <c r="BC106" s="3">
        <v>9454.0833333333303</v>
      </c>
      <c r="BD106" s="3">
        <v>9584.0454545454504</v>
      </c>
      <c r="BE106" s="7">
        <v>9639.8636363636397</v>
      </c>
      <c r="BF106" s="113"/>
      <c r="BG106" s="3">
        <v>9503.7727272727298</v>
      </c>
      <c r="BH106" s="3">
        <v>9396.714285714279</v>
      </c>
      <c r="BI106" s="7">
        <v>9428.3333333333303</v>
      </c>
      <c r="BJ106" s="113"/>
      <c r="BK106" s="3">
        <v>9621.6</v>
      </c>
      <c r="BL106" s="3">
        <v>9232.0769230769201</v>
      </c>
      <c r="BM106" s="7">
        <v>9381.7333333333299</v>
      </c>
      <c r="BO106" s="2">
        <f t="shared" si="157"/>
        <v>8254.6769999999997</v>
      </c>
      <c r="BP106" s="2">
        <f t="shared" si="158"/>
        <v>10733.67</v>
      </c>
      <c r="BQ106" s="2"/>
      <c r="BR106" s="2">
        <f t="shared" si="159"/>
        <v>9454.0833333333303</v>
      </c>
      <c r="BS106" s="2">
        <f t="shared" si="160"/>
        <v>9584.0454545454504</v>
      </c>
      <c r="BT106" s="2">
        <f t="shared" si="161"/>
        <v>9639.8636363636397</v>
      </c>
      <c r="BU106" s="2"/>
      <c r="BV106" s="2">
        <f t="shared" si="162"/>
        <v>9503.7727272727298</v>
      </c>
      <c r="BW106" s="2">
        <f t="shared" si="163"/>
        <v>9396.714285714279</v>
      </c>
      <c r="BX106" s="2">
        <f t="shared" si="164"/>
        <v>9428.3333333333303</v>
      </c>
      <c r="BZ106" s="16">
        <f t="shared" si="149"/>
        <v>2478.9930000000004</v>
      </c>
      <c r="CA106" s="16">
        <f t="shared" si="150"/>
        <v>-1093.8063636363604</v>
      </c>
      <c r="CB106" s="16">
        <f t="shared" si="151"/>
        <v>-211.53030303030937</v>
      </c>
      <c r="CD106" s="5">
        <f t="shared" si="120"/>
        <v>0.30031374940533717</v>
      </c>
      <c r="CE106" s="5">
        <f t="shared" si="121"/>
        <v>-0.10190422880863304</v>
      </c>
      <c r="CF106" s="5">
        <f t="shared" si="122"/>
        <v>-2.1943287893863128E-2</v>
      </c>
      <c r="CH106" s="11">
        <f t="shared" si="152"/>
        <v>1.3746665502079702E-2</v>
      </c>
      <c r="CI106" s="11">
        <f t="shared" si="153"/>
        <v>1.9650800239435551E-2</v>
      </c>
      <c r="CK106" s="11">
        <f t="shared" si="154"/>
        <v>-1.1264836042556903E-2</v>
      </c>
      <c r="CL106" s="11">
        <f t="shared" si="155"/>
        <v>-7.9378364891778963E-3</v>
      </c>
      <c r="CN106" s="16">
        <f t="shared" si="123"/>
        <v>129.96212121212011</v>
      </c>
      <c r="CO106" s="16">
        <f t="shared" si="124"/>
        <v>185.78030303030937</v>
      </c>
      <c r="CP106" s="11"/>
      <c r="CQ106" s="16">
        <f t="shared" si="125"/>
        <v>-107.0584415584508</v>
      </c>
      <c r="CR106" s="16">
        <f t="shared" si="126"/>
        <v>-75.439393939399451</v>
      </c>
      <c r="CT106" s="106">
        <v>9395.269349845199</v>
      </c>
      <c r="CU106" s="104">
        <v>9584.0454545454504</v>
      </c>
      <c r="CV106" s="104">
        <v>9546.1380952381005</v>
      </c>
      <c r="CW106" s="104">
        <v>10151.693421052629</v>
      </c>
      <c r="CX106" s="104">
        <v>9450.9276018099681</v>
      </c>
      <c r="CY106" s="104">
        <v>9120.1052631578896</v>
      </c>
      <c r="CZ106" s="104">
        <v>8541.1291666666602</v>
      </c>
      <c r="DA106" s="104">
        <v>7907.7132352941208</v>
      </c>
      <c r="DB106" s="104">
        <v>6239.0166666666601</v>
      </c>
      <c r="DC106" s="104">
        <v>5756.7368421052597</v>
      </c>
      <c r="DD106" s="104">
        <v>4811.8948717948706</v>
      </c>
      <c r="DE106" s="104">
        <v>4398.9391941391832</v>
      </c>
      <c r="DF106" s="104">
        <v>3797.9457417582471</v>
      </c>
      <c r="DG106" s="104">
        <v>3734.3888888888896</v>
      </c>
      <c r="DH106" s="104">
        <v>3555.4416666666671</v>
      </c>
      <c r="DI106" s="104">
        <v>3628.8361344537821</v>
      </c>
      <c r="DJ106" s="104">
        <v>2749.7637605042019</v>
      </c>
      <c r="DK106" s="104">
        <v>2487.1666666666697</v>
      </c>
      <c r="DL106" s="104">
        <v>2549.7333333333331</v>
      </c>
      <c r="DM106" s="104">
        <v>2377.3111111111111</v>
      </c>
      <c r="DN106" s="104">
        <v>2959.3750000000009</v>
      </c>
      <c r="DO106" s="104">
        <v>3485.1111111111104</v>
      </c>
      <c r="DP106" s="104">
        <v>3458.2888888888901</v>
      </c>
      <c r="DR106" s="4">
        <f t="shared" si="127"/>
        <v>111.09840000000001</v>
      </c>
      <c r="DS106" s="39">
        <v>115.96302963504</v>
      </c>
      <c r="DT106" s="39">
        <v>133.53437858192001</v>
      </c>
      <c r="DU106" s="39">
        <v>144.76418586464999</v>
      </c>
      <c r="DV106" s="39">
        <v>156.43964137098001</v>
      </c>
      <c r="DW106" s="39">
        <v>165.91068262314002</v>
      </c>
      <c r="DX106" s="39">
        <v>140.36629423383002</v>
      </c>
      <c r="DY106" s="39">
        <v>148.61877291039997</v>
      </c>
      <c r="DZ106" s="39">
        <v>121.65541196377001</v>
      </c>
      <c r="EA106" s="39">
        <v>121.134474</v>
      </c>
      <c r="EB106" s="39">
        <v>93.226583999999988</v>
      </c>
      <c r="EC106" s="39">
        <v>81.504429999999999</v>
      </c>
      <c r="ED106" s="39">
        <v>77.489397999999994</v>
      </c>
      <c r="EE106" s="39">
        <v>83.742524050880007</v>
      </c>
      <c r="EF106" s="39">
        <v>75.880350000000007</v>
      </c>
      <c r="EG106" s="39">
        <v>67.994471000000004</v>
      </c>
      <c r="EH106" s="39">
        <v>68.006322999999995</v>
      </c>
      <c r="EI106" s="39">
        <v>66.670308536269999</v>
      </c>
      <c r="EJ106" s="39">
        <v>59.988660000000003</v>
      </c>
      <c r="EK106" s="39">
        <v>52.905267000000002</v>
      </c>
      <c r="EL106" s="39">
        <v>57.482312999999991</v>
      </c>
      <c r="EM106" s="39">
        <v>55.946505292019999</v>
      </c>
      <c r="EN106" s="39">
        <v>57.874463999999989</v>
      </c>
      <c r="EP106" s="111">
        <v>46022</v>
      </c>
      <c r="EQ106" s="114">
        <f t="shared" si="156"/>
        <v>0</v>
      </c>
      <c r="ER106" s="114"/>
      <c r="ES106" s="4">
        <f t="shared" si="128"/>
        <v>8463</v>
      </c>
      <c r="ET106" s="4">
        <f t="shared" si="129"/>
        <v>11308</v>
      </c>
      <c r="EU106" s="4"/>
      <c r="EV106" s="4">
        <f t="shared" si="92"/>
        <v>9413.15</v>
      </c>
      <c r="EW106" s="4">
        <f t="shared" si="93"/>
        <v>9549.3888888888887</v>
      </c>
      <c r="EX106" s="4">
        <f t="shared" si="94"/>
        <v>9613.0555555555584</v>
      </c>
      <c r="EY106" s="4"/>
      <c r="EZ106" s="4">
        <f t="shared" si="95"/>
        <v>9170.6666666666697</v>
      </c>
      <c r="FA106" s="4">
        <f t="shared" si="96"/>
        <v>9447.5294117647099</v>
      </c>
      <c r="FB106" s="4">
        <f t="shared" si="97"/>
        <v>9457.8823529411784</v>
      </c>
      <c r="FC106" s="4"/>
      <c r="FD106" s="4">
        <f t="shared" si="130"/>
        <v>10107.666666666701</v>
      </c>
      <c r="FE106" s="4">
        <f t="shared" si="131"/>
        <v>9251.5555555555584</v>
      </c>
      <c r="FF106" s="4">
        <f t="shared" si="132"/>
        <v>9452.5454545454504</v>
      </c>
      <c r="FH106" s="16">
        <f t="shared" si="133"/>
        <v>8463</v>
      </c>
      <c r="FI106" s="16">
        <f t="shared" si="99"/>
        <v>11308</v>
      </c>
      <c r="FJ106" s="16"/>
      <c r="FK106" s="16">
        <f t="shared" si="134"/>
        <v>9413.15</v>
      </c>
      <c r="FL106" s="16">
        <f t="shared" si="135"/>
        <v>9549.3888888888887</v>
      </c>
      <c r="FM106" s="16">
        <f t="shared" si="136"/>
        <v>9613.0555555555584</v>
      </c>
      <c r="FN106" s="16"/>
      <c r="FO106" s="16">
        <f t="shared" si="137"/>
        <v>9170.6666666666697</v>
      </c>
      <c r="FP106" s="16">
        <f t="shared" si="138"/>
        <v>9447.5294117647099</v>
      </c>
      <c r="FQ106" s="16">
        <f t="shared" si="139"/>
        <v>9457.8823529411784</v>
      </c>
      <c r="FS106" s="4">
        <f t="shared" si="100"/>
        <v>8254.6769999999997</v>
      </c>
      <c r="FT106" s="4">
        <f t="shared" si="101"/>
        <v>10733.67</v>
      </c>
      <c r="FU106" s="4"/>
      <c r="FV106" s="4">
        <f t="shared" si="102"/>
        <v>9454.0833333333303</v>
      </c>
      <c r="FW106" s="4">
        <f t="shared" si="103"/>
        <v>9584.0454545454504</v>
      </c>
      <c r="FX106" s="4">
        <f t="shared" si="104"/>
        <v>9639.8636363636397</v>
      </c>
      <c r="FY106" s="4"/>
      <c r="FZ106" s="4">
        <f t="shared" si="105"/>
        <v>9503.7727272727298</v>
      </c>
      <c r="GA106" s="4">
        <f t="shared" si="106"/>
        <v>9396.714285714279</v>
      </c>
      <c r="GB106" s="4">
        <f t="shared" si="107"/>
        <v>9428.3333333333303</v>
      </c>
      <c r="GC106" s="4"/>
      <c r="GD106" s="4">
        <f t="shared" si="108"/>
        <v>9621.6</v>
      </c>
      <c r="GE106" s="4">
        <f t="shared" si="109"/>
        <v>9232.0769230769201</v>
      </c>
      <c r="GF106" s="4">
        <f t="shared" si="110"/>
        <v>9381.7333333333299</v>
      </c>
      <c r="GH106" s="16">
        <f t="shared" si="140"/>
        <v>8254.6769999999997</v>
      </c>
      <c r="GI106" s="16">
        <f t="shared" si="111"/>
        <v>10733.67</v>
      </c>
      <c r="GJ106" s="16"/>
      <c r="GK106" s="16">
        <f t="shared" si="141"/>
        <v>9454.0833333333303</v>
      </c>
      <c r="GL106" s="16">
        <f t="shared" si="142"/>
        <v>9584.0454545454504</v>
      </c>
      <c r="GM106" s="16">
        <f t="shared" si="143"/>
        <v>9639.8636363636397</v>
      </c>
      <c r="GN106" s="16"/>
      <c r="GO106" s="16">
        <f t="shared" si="112"/>
        <v>9503.7727272727298</v>
      </c>
      <c r="GP106" s="16">
        <f t="shared" si="113"/>
        <v>9396.714285714279</v>
      </c>
      <c r="GQ106" s="16">
        <f t="shared" si="144"/>
        <v>9428.3333333333303</v>
      </c>
    </row>
    <row r="107" spans="2:199" ht="14.45" customHeight="1" x14ac:dyDescent="0.25">
      <c r="B107" s="28" t="s">
        <v>139</v>
      </c>
      <c r="C107" s="28" t="s">
        <v>630</v>
      </c>
      <c r="D107" s="23" t="str">
        <f>IFERROR(IF(MATCH($B107,Compounders!$A:$A,0),"yes"),"")</f>
        <v/>
      </c>
      <c r="F107" s="66"/>
      <c r="G107" s="66"/>
      <c r="H107" s="66"/>
      <c r="I107" s="66"/>
      <c r="J107" s="121" t="str">
        <f t="shared" si="114"/>
        <v>yes</v>
      </c>
      <c r="K107" s="70">
        <f t="shared" si="145"/>
        <v>6</v>
      </c>
      <c r="L107" s="70">
        <f t="shared" si="146"/>
        <v>22</v>
      </c>
      <c r="M107" s="70">
        <f t="shared" si="147"/>
        <v>2</v>
      </c>
      <c r="N107" s="70">
        <f t="shared" si="148"/>
        <v>1</v>
      </c>
      <c r="O107" s="66"/>
      <c r="P107" s="83"/>
      <c r="Q107" s="70">
        <f t="shared" si="165"/>
        <v>5</v>
      </c>
      <c r="R107" s="70">
        <f t="shared" si="165"/>
        <v>4</v>
      </c>
      <c r="S107" s="70">
        <f t="shared" si="165"/>
        <v>3</v>
      </c>
      <c r="T107" s="70">
        <f t="shared" si="165"/>
        <v>2</v>
      </c>
      <c r="U107" s="70">
        <f t="shared" si="165"/>
        <v>2</v>
      </c>
      <c r="V107" s="70">
        <f t="shared" si="165"/>
        <v>2</v>
      </c>
      <c r="W107" s="70">
        <f t="shared" si="165"/>
        <v>4</v>
      </c>
      <c r="X107" s="70">
        <f t="shared" si="165"/>
        <v>0</v>
      </c>
      <c r="Y107" s="70">
        <f t="shared" si="165"/>
        <v>0</v>
      </c>
      <c r="AA107" s="39">
        <v>115.02596922216</v>
      </c>
      <c r="AB107" s="39">
        <v>113.43642720259999</v>
      </c>
      <c r="AC107" s="40">
        <v>113.58807632418001</v>
      </c>
      <c r="AE107" s="4">
        <f t="shared" si="116"/>
        <v>-1.4378928979799923</v>
      </c>
      <c r="AF107" s="4">
        <f t="shared" si="117"/>
        <v>0.15164912158002153</v>
      </c>
      <c r="AH107" s="11">
        <f t="shared" si="118"/>
        <v>-1.2500593628581913E-2</v>
      </c>
      <c r="AI107" s="11">
        <f t="shared" si="119"/>
        <v>1.3368644034352783E-3</v>
      </c>
      <c r="AK107" s="3">
        <v>-535.6</v>
      </c>
      <c r="AL107" s="7">
        <v>3953.2</v>
      </c>
      <c r="AM107" s="7"/>
      <c r="AN107" s="3">
        <v>4645.7368421052597</v>
      </c>
      <c r="AO107" s="3">
        <v>4489.3181818181802</v>
      </c>
      <c r="AP107" s="7">
        <v>4471.4583333333303</v>
      </c>
      <c r="AQ107" s="113"/>
      <c r="AR107" s="3">
        <v>5154.3157894736796</v>
      </c>
      <c r="AS107" s="3">
        <v>5053.3043478260897</v>
      </c>
      <c r="AT107" s="7">
        <v>4978.9130434782601</v>
      </c>
      <c r="AU107" s="7"/>
      <c r="AV107" s="3">
        <v>5840.2777777777792</v>
      </c>
      <c r="AW107" s="3">
        <v>5689.9090909090901</v>
      </c>
      <c r="AX107" s="7">
        <v>5716.6956521739103</v>
      </c>
      <c r="AY107" s="113"/>
      <c r="AZ107" s="3">
        <v>110.6</v>
      </c>
      <c r="BA107" s="7">
        <v>4747</v>
      </c>
      <c r="BB107" s="7"/>
      <c r="BC107" s="3">
        <v>5212.9629629629599</v>
      </c>
      <c r="BD107" s="3">
        <v>4906.1481481481505</v>
      </c>
      <c r="BE107" s="7">
        <v>4887.2666666666701</v>
      </c>
      <c r="BF107" s="113"/>
      <c r="BG107" s="3">
        <v>5886.84</v>
      </c>
      <c r="BH107" s="3">
        <v>5613.9629629629599</v>
      </c>
      <c r="BI107" s="7">
        <v>5479.7</v>
      </c>
      <c r="BJ107" s="113"/>
      <c r="BK107" s="3">
        <v>6473.9523809523798</v>
      </c>
      <c r="BL107" s="3">
        <v>6412.6153846153902</v>
      </c>
      <c r="BM107" s="7">
        <v>6275.9310344827609</v>
      </c>
      <c r="BO107" s="2">
        <f t="shared" si="157"/>
        <v>110.6</v>
      </c>
      <c r="BP107" s="2">
        <f t="shared" si="158"/>
        <v>4747</v>
      </c>
      <c r="BQ107" s="2"/>
      <c r="BR107" s="2">
        <f t="shared" si="159"/>
        <v>5212.9629629629599</v>
      </c>
      <c r="BS107" s="2">
        <f t="shared" si="160"/>
        <v>4906.1481481481505</v>
      </c>
      <c r="BT107" s="2">
        <f t="shared" si="161"/>
        <v>4887.2666666666701</v>
      </c>
      <c r="BU107" s="2"/>
      <c r="BV107" s="2">
        <f t="shared" si="162"/>
        <v>5886.84</v>
      </c>
      <c r="BW107" s="2">
        <f t="shared" si="163"/>
        <v>5613.9629629629599</v>
      </c>
      <c r="BX107" s="2">
        <f t="shared" si="164"/>
        <v>5479.7</v>
      </c>
      <c r="BZ107" s="16">
        <f t="shared" si="149"/>
        <v>4636.3999999999996</v>
      </c>
      <c r="CA107" s="16">
        <f t="shared" si="150"/>
        <v>140.26666666667006</v>
      </c>
      <c r="CB107" s="16">
        <f t="shared" si="151"/>
        <v>592.43333333332976</v>
      </c>
      <c r="CD107" s="5">
        <f t="shared" si="120"/>
        <v>41.920433996383366</v>
      </c>
      <c r="CE107" s="5">
        <f t="shared" si="121"/>
        <v>2.9548486763570692E-2</v>
      </c>
      <c r="CF107" s="5">
        <f t="shared" si="122"/>
        <v>0.12121976837768811</v>
      </c>
      <c r="CH107" s="11">
        <f t="shared" si="152"/>
        <v>-5.8856127886322218E-2</v>
      </c>
      <c r="CI107" s="11">
        <f t="shared" si="153"/>
        <v>-6.2478152753107086E-2</v>
      </c>
      <c r="CK107" s="11">
        <f t="shared" si="154"/>
        <v>-4.6353737665205785E-2</v>
      </c>
      <c r="CL107" s="11">
        <f t="shared" si="155"/>
        <v>-6.9161043955670687E-2</v>
      </c>
      <c r="CN107" s="16">
        <f t="shared" si="123"/>
        <v>-306.81481481480932</v>
      </c>
      <c r="CO107" s="16">
        <f t="shared" si="124"/>
        <v>-325.6962962962898</v>
      </c>
      <c r="CP107" s="11"/>
      <c r="CQ107" s="16">
        <f t="shared" si="125"/>
        <v>-272.87703703704028</v>
      </c>
      <c r="CR107" s="16">
        <f t="shared" si="126"/>
        <v>-407.14000000000033</v>
      </c>
      <c r="CT107" s="106">
        <v>4987.0740740740803</v>
      </c>
      <c r="CU107" s="104">
        <v>4906.1481481481505</v>
      </c>
      <c r="CV107" s="104">
        <v>5080.1004784688903</v>
      </c>
      <c r="CW107" s="104">
        <v>4955.8779644268798</v>
      </c>
      <c r="CX107" s="104">
        <v>4848.2327624066693</v>
      </c>
      <c r="CY107" s="104">
        <v>4682.1428571428605</v>
      </c>
      <c r="CZ107" s="104">
        <v>4682.5600000000004</v>
      </c>
      <c r="DA107" s="104">
        <v>4267.7250000000004</v>
      </c>
      <c r="DB107" s="104">
        <v>4459.7942857142898</v>
      </c>
      <c r="DC107" s="104">
        <v>4347.3478260869597</v>
      </c>
      <c r="DD107" s="104">
        <v>4398.3939393939509</v>
      </c>
      <c r="DE107" s="104">
        <v>4125.6619047618997</v>
      </c>
      <c r="DF107" s="104">
        <v>4032.8212560386564</v>
      </c>
      <c r="DG107" s="104">
        <v>3689.2962962962997</v>
      </c>
      <c r="DH107" s="104">
        <v>3960.7222222222208</v>
      </c>
      <c r="DI107" s="104">
        <v>3852.470588235291</v>
      </c>
      <c r="DJ107" s="104">
        <v>3752.0705882352945</v>
      </c>
      <c r="DK107" s="104">
        <v>3702.3333333333303</v>
      </c>
      <c r="DL107" s="104">
        <v>3464.9380952380952</v>
      </c>
      <c r="DM107" s="104">
        <v>3295.5657894736842</v>
      </c>
      <c r="DN107" s="104">
        <v>2872.5238095238101</v>
      </c>
      <c r="DO107" s="104">
        <v>2970.6956521739103</v>
      </c>
      <c r="DP107" s="104">
        <v>2865.5634920634925</v>
      </c>
      <c r="DR107" s="4">
        <f t="shared" si="127"/>
        <v>113.58807632418001</v>
      </c>
      <c r="DS107" s="39">
        <v>113.43642720259999</v>
      </c>
      <c r="DT107" s="39">
        <v>115.02596922216</v>
      </c>
      <c r="DU107" s="39">
        <v>100.41283455763998</v>
      </c>
      <c r="DV107" s="39">
        <v>114.3261076524</v>
      </c>
      <c r="DW107" s="39">
        <v>124.49686428858</v>
      </c>
      <c r="DX107" s="39">
        <v>103.707045083</v>
      </c>
      <c r="DY107" s="39">
        <v>120.03817257123997</v>
      </c>
      <c r="DZ107" s="39">
        <v>120.95478355464</v>
      </c>
      <c r="EA107" s="39">
        <v>107.97525016616001</v>
      </c>
      <c r="EB107" s="39">
        <v>104.84871073776</v>
      </c>
      <c r="EC107" s="39">
        <v>89.74989096809999</v>
      </c>
      <c r="ED107" s="39">
        <v>90.634983555999995</v>
      </c>
      <c r="EE107" s="39">
        <v>81.001800315869986</v>
      </c>
      <c r="EF107" s="39">
        <v>74.127357508559996</v>
      </c>
      <c r="EG107" s="39">
        <v>74.25527841828</v>
      </c>
      <c r="EH107" s="39">
        <v>72.069472250190017</v>
      </c>
      <c r="EI107" s="39">
        <v>66.436879050270008</v>
      </c>
      <c r="EJ107" s="39">
        <v>55.833725584799993</v>
      </c>
      <c r="EK107" s="39">
        <v>47.057716387660001</v>
      </c>
      <c r="EL107" s="39">
        <v>52.195085243730006</v>
      </c>
      <c r="EM107" s="39">
        <v>55.862817723179994</v>
      </c>
      <c r="EN107" s="39">
        <v>61.457355867959997</v>
      </c>
      <c r="EP107" s="111">
        <v>46022</v>
      </c>
      <c r="EQ107" s="114">
        <f t="shared" si="156"/>
        <v>0</v>
      </c>
      <c r="ER107" s="114"/>
      <c r="ES107" s="4">
        <f t="shared" si="128"/>
        <v>-535.6</v>
      </c>
      <c r="ET107" s="4">
        <f t="shared" si="129"/>
        <v>3953.2</v>
      </c>
      <c r="EU107" s="4"/>
      <c r="EV107" s="4">
        <f t="shared" si="92"/>
        <v>4645.7368421052597</v>
      </c>
      <c r="EW107" s="4">
        <f t="shared" si="93"/>
        <v>4489.3181818181802</v>
      </c>
      <c r="EX107" s="4">
        <f t="shared" si="94"/>
        <v>4471.4583333333303</v>
      </c>
      <c r="EY107" s="4"/>
      <c r="EZ107" s="4">
        <f t="shared" si="95"/>
        <v>5154.3157894736796</v>
      </c>
      <c r="FA107" s="4">
        <f t="shared" si="96"/>
        <v>5053.3043478260897</v>
      </c>
      <c r="FB107" s="4">
        <f t="shared" si="97"/>
        <v>4978.9130434782601</v>
      </c>
      <c r="FC107" s="4"/>
      <c r="FD107" s="4">
        <f t="shared" si="130"/>
        <v>5840.2777777777792</v>
      </c>
      <c r="FE107" s="4">
        <f t="shared" si="131"/>
        <v>5689.9090909090901</v>
      </c>
      <c r="FF107" s="4">
        <f t="shared" si="132"/>
        <v>5716.6956521739103</v>
      </c>
      <c r="FH107" s="16">
        <f t="shared" si="133"/>
        <v>-535.6</v>
      </c>
      <c r="FI107" s="16">
        <f t="shared" si="99"/>
        <v>3953.2</v>
      </c>
      <c r="FJ107" s="16"/>
      <c r="FK107" s="16">
        <f t="shared" si="134"/>
        <v>4645.7368421052597</v>
      </c>
      <c r="FL107" s="16">
        <f t="shared" si="135"/>
        <v>4489.3181818181802</v>
      </c>
      <c r="FM107" s="16">
        <f t="shared" si="136"/>
        <v>4471.4583333333303</v>
      </c>
      <c r="FN107" s="16"/>
      <c r="FO107" s="16">
        <f t="shared" si="137"/>
        <v>5154.3157894736796</v>
      </c>
      <c r="FP107" s="16">
        <f t="shared" si="138"/>
        <v>5053.3043478260897</v>
      </c>
      <c r="FQ107" s="16">
        <f t="shared" si="139"/>
        <v>4978.9130434782601</v>
      </c>
      <c r="FS107" s="4">
        <f t="shared" si="100"/>
        <v>110.6</v>
      </c>
      <c r="FT107" s="4">
        <f t="shared" si="101"/>
        <v>4747</v>
      </c>
      <c r="FU107" s="4"/>
      <c r="FV107" s="4">
        <f t="shared" si="102"/>
        <v>5212.9629629629599</v>
      </c>
      <c r="FW107" s="4">
        <f t="shared" si="103"/>
        <v>4906.1481481481505</v>
      </c>
      <c r="FX107" s="4">
        <f t="shared" si="104"/>
        <v>4887.2666666666701</v>
      </c>
      <c r="FY107" s="4"/>
      <c r="FZ107" s="4">
        <f t="shared" si="105"/>
        <v>5886.84</v>
      </c>
      <c r="GA107" s="4">
        <f t="shared" si="106"/>
        <v>5613.9629629629599</v>
      </c>
      <c r="GB107" s="4">
        <f t="shared" si="107"/>
        <v>5479.7</v>
      </c>
      <c r="GC107" s="4"/>
      <c r="GD107" s="4">
        <f t="shared" si="108"/>
        <v>6473.9523809523798</v>
      </c>
      <c r="GE107" s="4">
        <f t="shared" si="109"/>
        <v>6412.6153846153902</v>
      </c>
      <c r="GF107" s="4">
        <f t="shared" si="110"/>
        <v>6275.9310344827609</v>
      </c>
      <c r="GH107" s="16">
        <f t="shared" si="140"/>
        <v>110.6</v>
      </c>
      <c r="GI107" s="16">
        <f t="shared" si="111"/>
        <v>4747</v>
      </c>
      <c r="GJ107" s="16"/>
      <c r="GK107" s="16">
        <f t="shared" si="141"/>
        <v>5212.9629629629599</v>
      </c>
      <c r="GL107" s="16">
        <f t="shared" si="142"/>
        <v>4906.1481481481505</v>
      </c>
      <c r="GM107" s="16">
        <f t="shared" si="143"/>
        <v>4887.2666666666701</v>
      </c>
      <c r="GN107" s="16"/>
      <c r="GO107" s="16">
        <f t="shared" si="112"/>
        <v>5886.84</v>
      </c>
      <c r="GP107" s="16">
        <f t="shared" si="113"/>
        <v>5613.9629629629599</v>
      </c>
      <c r="GQ107" s="16">
        <f t="shared" si="144"/>
        <v>5479.7</v>
      </c>
    </row>
    <row r="108" spans="2:199" ht="14.45" customHeight="1" x14ac:dyDescent="0.25">
      <c r="B108" s="28" t="s">
        <v>210</v>
      </c>
      <c r="C108" s="28" t="s">
        <v>631</v>
      </c>
      <c r="D108" s="23" t="str">
        <f>IFERROR(IF(MATCH($B108,Compounders!$A:$A,0),"yes"),"")</f>
        <v/>
      </c>
      <c r="F108" s="66"/>
      <c r="G108" s="66" t="s">
        <v>544</v>
      </c>
      <c r="H108" s="66"/>
      <c r="I108" s="66"/>
      <c r="J108" s="121" t="str">
        <f t="shared" si="114"/>
        <v/>
      </c>
      <c r="K108" s="70">
        <f t="shared" si="145"/>
        <v>6</v>
      </c>
      <c r="L108" s="70">
        <f t="shared" si="146"/>
        <v>23</v>
      </c>
      <c r="M108" s="70">
        <f t="shared" si="147"/>
        <v>2</v>
      </c>
      <c r="N108" s="70">
        <f t="shared" si="148"/>
        <v>1</v>
      </c>
      <c r="O108" s="66"/>
      <c r="P108" s="83" t="s">
        <v>556</v>
      </c>
      <c r="Q108" s="70">
        <f t="shared" ref="Q108:Y123" si="166">Q107+IF(Q$10=$P108,1)</f>
        <v>5</v>
      </c>
      <c r="R108" s="70">
        <f t="shared" si="166"/>
        <v>4</v>
      </c>
      <c r="S108" s="70">
        <f t="shared" si="166"/>
        <v>3</v>
      </c>
      <c r="T108" s="70">
        <f t="shared" si="166"/>
        <v>2</v>
      </c>
      <c r="U108" s="70">
        <f t="shared" si="166"/>
        <v>2</v>
      </c>
      <c r="V108" s="70">
        <f t="shared" si="166"/>
        <v>2</v>
      </c>
      <c r="W108" s="70">
        <f t="shared" si="166"/>
        <v>4</v>
      </c>
      <c r="X108" s="70">
        <f t="shared" si="166"/>
        <v>0</v>
      </c>
      <c r="Y108" s="70">
        <f t="shared" si="166"/>
        <v>1</v>
      </c>
      <c r="AA108" s="39">
        <v>62.935851267219995</v>
      </c>
      <c r="AB108" s="39">
        <v>82.144058360559995</v>
      </c>
      <c r="AC108" s="40">
        <v>106.80230984777</v>
      </c>
      <c r="AE108" s="4">
        <f t="shared" si="116"/>
        <v>43.86645858055001</v>
      </c>
      <c r="AF108" s="4">
        <f t="shared" si="117"/>
        <v>24.658251487210009</v>
      </c>
      <c r="AH108" s="11">
        <f t="shared" si="118"/>
        <v>0.69700270509247497</v>
      </c>
      <c r="AI108" s="11">
        <f t="shared" si="119"/>
        <v>0.3001830196771631</v>
      </c>
      <c r="AK108" s="3">
        <v>904.82399999999996</v>
      </c>
      <c r="AL108" s="7">
        <v>1028.3779999999999</v>
      </c>
      <c r="AM108" s="7"/>
      <c r="AN108" s="3">
        <v>1300.875</v>
      </c>
      <c r="AO108" s="3">
        <v>1349.5555555555602</v>
      </c>
      <c r="AP108" s="7">
        <v>1481.9583333333298</v>
      </c>
      <c r="AQ108" s="113"/>
      <c r="AR108" s="3">
        <v>1587.75</v>
      </c>
      <c r="AS108" s="3">
        <v>1688.36</v>
      </c>
      <c r="AT108" s="7">
        <v>1877.3333333333298</v>
      </c>
      <c r="AU108" s="7"/>
      <c r="AV108" s="3">
        <v>1972</v>
      </c>
      <c r="AW108" s="3">
        <v>2069.4705882352901</v>
      </c>
      <c r="AX108" s="7">
        <v>2271.6470588235302</v>
      </c>
      <c r="AY108" s="113"/>
      <c r="AZ108" s="3">
        <v>1346.442</v>
      </c>
      <c r="BA108" s="7">
        <v>1626.4359999999999</v>
      </c>
      <c r="BB108" s="7"/>
      <c r="BC108" s="3">
        <v>1873.1</v>
      </c>
      <c r="BD108" s="3">
        <v>2014.7083333333298</v>
      </c>
      <c r="BE108" s="7">
        <v>2141.2399999999998</v>
      </c>
      <c r="BF108" s="113"/>
      <c r="BG108" s="3">
        <v>2172.625</v>
      </c>
      <c r="BH108" s="3">
        <v>2365.0416666666697</v>
      </c>
      <c r="BI108" s="7">
        <v>2512.12</v>
      </c>
      <c r="BJ108" s="113"/>
      <c r="BK108" s="3">
        <v>2594.4</v>
      </c>
      <c r="BL108" s="3">
        <v>2813.5625</v>
      </c>
      <c r="BM108" s="7">
        <v>2978.375</v>
      </c>
      <c r="BO108" s="2">
        <f t="shared" si="157"/>
        <v>1346.442</v>
      </c>
      <c r="BP108" s="2">
        <f t="shared" si="158"/>
        <v>1626.4359999999999</v>
      </c>
      <c r="BQ108" s="2"/>
      <c r="BR108" s="2">
        <f t="shared" si="159"/>
        <v>1873.1</v>
      </c>
      <c r="BS108" s="2">
        <f t="shared" si="160"/>
        <v>2014.7083333333298</v>
      </c>
      <c r="BT108" s="2">
        <f t="shared" si="161"/>
        <v>2141.2399999999998</v>
      </c>
      <c r="BU108" s="2"/>
      <c r="BV108" s="2">
        <f t="shared" si="162"/>
        <v>2172.625</v>
      </c>
      <c r="BW108" s="2">
        <f t="shared" si="163"/>
        <v>2365.0416666666697</v>
      </c>
      <c r="BX108" s="2">
        <f t="shared" si="164"/>
        <v>2512.12</v>
      </c>
      <c r="BZ108" s="16">
        <f t="shared" si="149"/>
        <v>279.99399999999991</v>
      </c>
      <c r="CA108" s="16">
        <f t="shared" si="150"/>
        <v>514.80399999999986</v>
      </c>
      <c r="CB108" s="16">
        <f t="shared" si="151"/>
        <v>370.88000000000011</v>
      </c>
      <c r="CD108" s="5">
        <f t="shared" si="120"/>
        <v>0.20795102945392374</v>
      </c>
      <c r="CE108" s="5">
        <f t="shared" si="121"/>
        <v>0.31652275281658793</v>
      </c>
      <c r="CF108" s="5">
        <f t="shared" si="122"/>
        <v>0.17320804767331088</v>
      </c>
      <c r="CH108" s="11">
        <f t="shared" si="152"/>
        <v>7.5601053512001526E-2</v>
      </c>
      <c r="CI108" s="11">
        <f t="shared" si="153"/>
        <v>0.14315306176925935</v>
      </c>
      <c r="CK108" s="11">
        <f t="shared" si="154"/>
        <v>8.8564140920163181E-2</v>
      </c>
      <c r="CL108" s="11">
        <f t="shared" si="155"/>
        <v>0.15626028421839933</v>
      </c>
      <c r="CN108" s="16">
        <f t="shared" si="123"/>
        <v>141.60833333332994</v>
      </c>
      <c r="CO108" s="16">
        <f t="shared" si="124"/>
        <v>268.13999999999987</v>
      </c>
      <c r="CP108" s="11"/>
      <c r="CQ108" s="16">
        <f t="shared" si="125"/>
        <v>192.4166666666697</v>
      </c>
      <c r="CR108" s="16">
        <f t="shared" si="126"/>
        <v>339.49499999999989</v>
      </c>
      <c r="CT108" s="106">
        <v>2194.0476190476188</v>
      </c>
      <c r="CU108" s="104">
        <v>2014.7083333333298</v>
      </c>
      <c r="CV108" s="104">
        <v>1818.754901960785</v>
      </c>
      <c r="CW108" s="104">
        <v>1771.5555555555559</v>
      </c>
      <c r="CX108" s="104">
        <v>1631.458333333333</v>
      </c>
      <c r="CY108" s="104">
        <v>1542.0555555555602</v>
      </c>
      <c r="CZ108" s="104">
        <v>1499.9428571428571</v>
      </c>
      <c r="DA108" s="104">
        <v>1458.011904761905</v>
      </c>
      <c r="DB108" s="104">
        <v>1258.5293040293041</v>
      </c>
      <c r="DC108" s="104">
        <v>1248.5833333333298</v>
      </c>
      <c r="DD108" s="104">
        <v>1186.428571428572</v>
      </c>
      <c r="DE108" s="104">
        <v>1185.0999999999999</v>
      </c>
      <c r="DF108" s="104">
        <v>1094.166666666667</v>
      </c>
      <c r="DG108" s="104">
        <v>999.461538461538</v>
      </c>
      <c r="DH108" s="104">
        <v>944.05555555555497</v>
      </c>
      <c r="DI108" s="104">
        <v>944.04166666666697</v>
      </c>
      <c r="DJ108" s="104">
        <v>937.42857142857099</v>
      </c>
      <c r="DK108" s="104">
        <v>900.33333333333303</v>
      </c>
      <c r="DL108" s="104">
        <v>821.25714285714309</v>
      </c>
      <c r="DM108" s="104">
        <v>725.83928571428601</v>
      </c>
      <c r="DN108" s="104">
        <v>631.83333333333394</v>
      </c>
      <c r="DO108" s="104">
        <v>601.16666666666697</v>
      </c>
      <c r="DP108" s="104">
        <v>565.10571428571404</v>
      </c>
      <c r="DR108" s="4">
        <f t="shared" si="127"/>
        <v>106.80230984777</v>
      </c>
      <c r="DS108" s="39">
        <v>82.144058360559995</v>
      </c>
      <c r="DT108" s="39">
        <v>62.935851267219995</v>
      </c>
      <c r="DU108" s="39">
        <v>61.751042898060007</v>
      </c>
      <c r="DV108" s="39">
        <v>56.030970167199996</v>
      </c>
      <c r="DW108" s="39">
        <v>37.669049231780001</v>
      </c>
      <c r="DX108" s="39">
        <v>46.652644599749998</v>
      </c>
      <c r="DY108" s="39">
        <v>43.92637360885</v>
      </c>
      <c r="DZ108" s="39">
        <v>37.195842530950003</v>
      </c>
      <c r="EA108" s="39">
        <v>37.865583964800003</v>
      </c>
      <c r="EB108" s="39">
        <v>31.352479261999999</v>
      </c>
      <c r="EC108" s="39">
        <v>27.162372253249995</v>
      </c>
      <c r="ED108" s="39">
        <v>28.5197395478</v>
      </c>
      <c r="EE108" s="39">
        <v>23.996246986079999</v>
      </c>
      <c r="EF108" s="39">
        <v>20.363414729999995</v>
      </c>
      <c r="EG108" s="39">
        <v>18.219694492230001</v>
      </c>
      <c r="EH108" s="39">
        <v>18.01248718806</v>
      </c>
      <c r="EI108" s="39">
        <v>18.779472225540001</v>
      </c>
      <c r="EJ108" s="39">
        <v>16.338967444799998</v>
      </c>
      <c r="EK108" s="39">
        <v>15.838319907899999</v>
      </c>
      <c r="EL108" s="39">
        <v>12.620575552439998</v>
      </c>
      <c r="EM108" s="39">
        <v>12.17335331586</v>
      </c>
      <c r="EN108" s="39">
        <v>10.000762017999998</v>
      </c>
      <c r="EP108" s="111">
        <v>46022</v>
      </c>
      <c r="EQ108" s="114">
        <f t="shared" si="156"/>
        <v>0</v>
      </c>
      <c r="ER108" s="114"/>
      <c r="ES108" s="4">
        <f t="shared" si="128"/>
        <v>904.82399999999996</v>
      </c>
      <c r="ET108" s="4">
        <f t="shared" si="129"/>
        <v>1028.3779999999999</v>
      </c>
      <c r="EU108" s="4"/>
      <c r="EV108" s="4">
        <f t="shared" si="92"/>
        <v>1300.875</v>
      </c>
      <c r="EW108" s="4">
        <f t="shared" si="93"/>
        <v>1349.5555555555602</v>
      </c>
      <c r="EX108" s="4">
        <f t="shared" si="94"/>
        <v>1481.9583333333298</v>
      </c>
      <c r="EY108" s="4"/>
      <c r="EZ108" s="4">
        <f t="shared" si="95"/>
        <v>1587.75</v>
      </c>
      <c r="FA108" s="4">
        <f t="shared" si="96"/>
        <v>1688.36</v>
      </c>
      <c r="FB108" s="4">
        <f t="shared" si="97"/>
        <v>1877.3333333333298</v>
      </c>
      <c r="FC108" s="4"/>
      <c r="FD108" s="4">
        <f t="shared" ref="FD108:FD138" si="167">AV108</f>
        <v>1972</v>
      </c>
      <c r="FE108" s="4">
        <f t="shared" si="131"/>
        <v>2069.4705882352901</v>
      </c>
      <c r="FF108" s="4">
        <f t="shared" si="132"/>
        <v>2271.6470588235302</v>
      </c>
      <c r="FH108" s="16">
        <f t="shared" si="133"/>
        <v>904.82399999999996</v>
      </c>
      <c r="FI108" s="16">
        <f t="shared" si="99"/>
        <v>1028.3779999999999</v>
      </c>
      <c r="FJ108" s="16"/>
      <c r="FK108" s="16">
        <f t="shared" si="134"/>
        <v>1300.875</v>
      </c>
      <c r="FL108" s="16">
        <f t="shared" si="135"/>
        <v>1349.5555555555602</v>
      </c>
      <c r="FM108" s="16">
        <f t="shared" si="136"/>
        <v>1481.9583333333298</v>
      </c>
      <c r="FN108" s="16"/>
      <c r="FO108" s="16">
        <f t="shared" si="137"/>
        <v>1587.75</v>
      </c>
      <c r="FP108" s="16">
        <f t="shared" si="138"/>
        <v>1688.36</v>
      </c>
      <c r="FQ108" s="16">
        <f t="shared" si="139"/>
        <v>1877.3333333333298</v>
      </c>
      <c r="FS108" s="4">
        <f t="shared" si="100"/>
        <v>1346.442</v>
      </c>
      <c r="FT108" s="4">
        <f t="shared" si="101"/>
        <v>1626.4359999999999</v>
      </c>
      <c r="FU108" s="4"/>
      <c r="FV108" s="4">
        <f t="shared" si="102"/>
        <v>1873.1</v>
      </c>
      <c r="FW108" s="4">
        <f t="shared" si="103"/>
        <v>2014.7083333333298</v>
      </c>
      <c r="FX108" s="4">
        <f t="shared" si="104"/>
        <v>2141.2399999999998</v>
      </c>
      <c r="FY108" s="4"/>
      <c r="FZ108" s="4">
        <f t="shared" si="105"/>
        <v>2172.625</v>
      </c>
      <c r="GA108" s="4">
        <f t="shared" si="106"/>
        <v>2365.0416666666697</v>
      </c>
      <c r="GB108" s="4">
        <f t="shared" si="107"/>
        <v>2512.12</v>
      </c>
      <c r="GC108" s="4"/>
      <c r="GD108" s="4">
        <f t="shared" si="108"/>
        <v>2594.4</v>
      </c>
      <c r="GE108" s="4">
        <f t="shared" si="109"/>
        <v>2813.5625</v>
      </c>
      <c r="GF108" s="4">
        <f t="shared" si="110"/>
        <v>2978.375</v>
      </c>
      <c r="GH108" s="16">
        <f t="shared" si="140"/>
        <v>1346.442</v>
      </c>
      <c r="GI108" s="16">
        <f t="shared" si="111"/>
        <v>1626.4359999999999</v>
      </c>
      <c r="GJ108" s="16"/>
      <c r="GK108" s="16">
        <f t="shared" si="141"/>
        <v>1873.1</v>
      </c>
      <c r="GL108" s="16">
        <f t="shared" si="142"/>
        <v>2014.7083333333298</v>
      </c>
      <c r="GM108" s="16">
        <f t="shared" si="143"/>
        <v>2141.2399999999998</v>
      </c>
      <c r="GN108" s="16"/>
      <c r="GO108" s="16">
        <f t="shared" si="112"/>
        <v>2172.625</v>
      </c>
      <c r="GP108" s="16">
        <f t="shared" si="113"/>
        <v>2365.0416666666697</v>
      </c>
      <c r="GQ108" s="16">
        <f t="shared" si="144"/>
        <v>2512.12</v>
      </c>
    </row>
    <row r="109" spans="2:199" ht="14.45" customHeight="1" x14ac:dyDescent="0.25">
      <c r="B109" s="28" t="s">
        <v>106</v>
      </c>
      <c r="C109" s="28" t="s">
        <v>632</v>
      </c>
      <c r="D109" s="23" t="str">
        <f>IFERROR(IF(MATCH($B109,Compounders!$A:$A,0),"yes"),"")</f>
        <v>yes</v>
      </c>
      <c r="F109" s="66"/>
      <c r="G109" s="66"/>
      <c r="H109" s="66"/>
      <c r="I109" s="66"/>
      <c r="J109" s="121" t="str">
        <f t="shared" si="114"/>
        <v>yes</v>
      </c>
      <c r="K109" s="70">
        <f t="shared" si="145"/>
        <v>6</v>
      </c>
      <c r="L109" s="70">
        <f t="shared" si="146"/>
        <v>23</v>
      </c>
      <c r="M109" s="70">
        <f t="shared" si="147"/>
        <v>2</v>
      </c>
      <c r="N109" s="70">
        <f t="shared" si="148"/>
        <v>1</v>
      </c>
      <c r="O109" s="66"/>
      <c r="P109" s="83"/>
      <c r="Q109" s="70">
        <f t="shared" si="166"/>
        <v>5</v>
      </c>
      <c r="R109" s="70">
        <f t="shared" si="166"/>
        <v>4</v>
      </c>
      <c r="S109" s="70">
        <f t="shared" si="166"/>
        <v>3</v>
      </c>
      <c r="T109" s="70">
        <f t="shared" si="166"/>
        <v>2</v>
      </c>
      <c r="U109" s="70">
        <f t="shared" si="166"/>
        <v>2</v>
      </c>
      <c r="V109" s="70">
        <f t="shared" si="166"/>
        <v>2</v>
      </c>
      <c r="W109" s="70">
        <f t="shared" si="166"/>
        <v>4</v>
      </c>
      <c r="X109" s="70">
        <f t="shared" si="166"/>
        <v>0</v>
      </c>
      <c r="Y109" s="70">
        <f t="shared" si="166"/>
        <v>1</v>
      </c>
      <c r="AA109" s="39">
        <v>161.69754196195998</v>
      </c>
      <c r="AB109" s="39">
        <v>134.1798098424</v>
      </c>
      <c r="AC109" s="40">
        <v>129.28846043408998</v>
      </c>
      <c r="AE109" s="4">
        <f t="shared" si="116"/>
        <v>-32.409081527870001</v>
      </c>
      <c r="AF109" s="4">
        <f t="shared" si="117"/>
        <v>-4.8913494083100204</v>
      </c>
      <c r="AH109" s="11">
        <f t="shared" si="118"/>
        <v>-0.20043026711868239</v>
      </c>
      <c r="AI109" s="11">
        <f t="shared" si="119"/>
        <v>-3.6453691610199179E-2</v>
      </c>
      <c r="AK109" s="3">
        <v>3899</v>
      </c>
      <c r="AL109" s="7">
        <v>3600</v>
      </c>
      <c r="AM109" s="7"/>
      <c r="AN109" s="3">
        <v>5070.5454545454504</v>
      </c>
      <c r="AO109" s="3">
        <v>4504.4444444444398</v>
      </c>
      <c r="AP109" s="7">
        <v>4411.5714285714303</v>
      </c>
      <c r="AQ109" s="113"/>
      <c r="AR109" s="3">
        <v>5761.4</v>
      </c>
      <c r="AS109" s="3">
        <v>5632.5454545454504</v>
      </c>
      <c r="AT109" s="7">
        <v>5697.2222222222208</v>
      </c>
      <c r="AU109" s="7"/>
      <c r="AV109" s="3">
        <v>6080.4</v>
      </c>
      <c r="AW109" s="3">
        <v>6283.1666666666697</v>
      </c>
      <c r="AX109" s="7">
        <v>6387.8571428571395</v>
      </c>
      <c r="AY109" s="113"/>
      <c r="AZ109" s="3">
        <v>5511</v>
      </c>
      <c r="BA109" s="7">
        <v>5583</v>
      </c>
      <c r="BB109" s="7"/>
      <c r="BC109" s="3">
        <v>5992.0833333333303</v>
      </c>
      <c r="BD109" s="3">
        <v>6024.625</v>
      </c>
      <c r="BE109" s="7">
        <v>6026.0869565217399</v>
      </c>
      <c r="BF109" s="113"/>
      <c r="BG109" s="3">
        <v>6579.2857142857101</v>
      </c>
      <c r="BH109" s="3">
        <v>6535.3333333333303</v>
      </c>
      <c r="BI109" s="7">
        <v>6524.4347826086996</v>
      </c>
      <c r="BJ109" s="113"/>
      <c r="BK109" s="3">
        <v>7151.3333333333303</v>
      </c>
      <c r="BL109" s="3">
        <v>7160.1111111111095</v>
      </c>
      <c r="BM109" s="7">
        <v>7148.1111111111095</v>
      </c>
      <c r="BO109" s="2">
        <f t="shared" si="157"/>
        <v>5511</v>
      </c>
      <c r="BP109" s="2">
        <f t="shared" si="158"/>
        <v>5583</v>
      </c>
      <c r="BQ109" s="2"/>
      <c r="BR109" s="2">
        <f t="shared" si="159"/>
        <v>5992.0833333333303</v>
      </c>
      <c r="BS109" s="2">
        <f t="shared" si="160"/>
        <v>6024.625</v>
      </c>
      <c r="BT109" s="2">
        <f t="shared" si="161"/>
        <v>6026.0869565217399</v>
      </c>
      <c r="BU109" s="2"/>
      <c r="BV109" s="2">
        <f t="shared" si="162"/>
        <v>6579.2857142857101</v>
      </c>
      <c r="BW109" s="2">
        <f t="shared" si="163"/>
        <v>6535.3333333333303</v>
      </c>
      <c r="BX109" s="2">
        <f t="shared" si="164"/>
        <v>6524.4347826086996</v>
      </c>
      <c r="BZ109" s="16">
        <f t="shared" si="149"/>
        <v>72</v>
      </c>
      <c r="CA109" s="16">
        <f t="shared" si="150"/>
        <v>443.08695652173992</v>
      </c>
      <c r="CB109" s="16">
        <f t="shared" si="151"/>
        <v>498.34782608695969</v>
      </c>
      <c r="CD109" s="5">
        <f t="shared" si="120"/>
        <v>1.3064779531845483E-2</v>
      </c>
      <c r="CE109" s="5">
        <f t="shared" si="121"/>
        <v>7.9363596009625725E-2</v>
      </c>
      <c r="CF109" s="5">
        <f t="shared" si="122"/>
        <v>8.269841269841316E-2</v>
      </c>
      <c r="CH109" s="11">
        <f t="shared" si="152"/>
        <v>5.430776719282937E-3</v>
      </c>
      <c r="CI109" s="11">
        <f t="shared" si="153"/>
        <v>5.6747580593965452E-3</v>
      </c>
      <c r="CK109" s="11">
        <f t="shared" si="154"/>
        <v>-6.6804183403899042E-3</v>
      </c>
      <c r="CL109" s="11">
        <f t="shared" si="155"/>
        <v>-8.3369128593870911E-3</v>
      </c>
      <c r="CN109" s="16">
        <f t="shared" si="123"/>
        <v>32.541666666669698</v>
      </c>
      <c r="CO109" s="16">
        <f t="shared" si="124"/>
        <v>34.00362318840962</v>
      </c>
      <c r="CP109" s="11"/>
      <c r="CQ109" s="16">
        <f t="shared" si="125"/>
        <v>-43.952380952379826</v>
      </c>
      <c r="CR109" s="16">
        <f t="shared" si="126"/>
        <v>-54.850931677010522</v>
      </c>
      <c r="CT109" s="106">
        <v>6117.8833333333305</v>
      </c>
      <c r="CU109" s="104">
        <v>6024.625</v>
      </c>
      <c r="CV109" s="104">
        <v>5764.8482142857101</v>
      </c>
      <c r="CW109" s="104">
        <v>5857.1883116883109</v>
      </c>
      <c r="CX109" s="104">
        <v>5691.9014492753695</v>
      </c>
      <c r="CY109" s="104">
        <v>5553.7307692307704</v>
      </c>
      <c r="CZ109" s="104">
        <v>5856.9793650793599</v>
      </c>
      <c r="DA109" s="104">
        <v>5829.3232323232296</v>
      </c>
      <c r="DB109" s="104">
        <v>5908.9281045751704</v>
      </c>
      <c r="DC109" s="104">
        <v>5701.1578947368398</v>
      </c>
      <c r="DD109" s="104">
        <v>5575.0462184873904</v>
      </c>
      <c r="DE109" s="104">
        <v>6701.125</v>
      </c>
      <c r="DF109" s="104">
        <v>7120.6202614379099</v>
      </c>
      <c r="DG109" s="104">
        <v>7500.3157894736796</v>
      </c>
      <c r="DH109" s="104">
        <v>7472.7823529411799</v>
      </c>
      <c r="DI109" s="104">
        <v>7549.0842105263191</v>
      </c>
      <c r="DJ109" s="104">
        <v>7682.5333333333301</v>
      </c>
      <c r="DK109" s="104">
        <v>7756.8666666666695</v>
      </c>
      <c r="DL109" s="104">
        <v>7317.7666666666601</v>
      </c>
      <c r="DM109" s="104">
        <v>6825.0454545454504</v>
      </c>
      <c r="DN109" s="104">
        <v>6491.7490842490797</v>
      </c>
      <c r="DO109" s="104">
        <v>5671.8125</v>
      </c>
      <c r="DP109" s="104">
        <v>5207.9444444444398</v>
      </c>
      <c r="DR109" s="4">
        <f t="shared" si="127"/>
        <v>129.28846043408998</v>
      </c>
      <c r="DS109" s="39">
        <v>134.1798098424</v>
      </c>
      <c r="DT109" s="39">
        <v>161.69754196195998</v>
      </c>
      <c r="DU109" s="39">
        <v>141.9643882334</v>
      </c>
      <c r="DV109" s="39">
        <v>141.37337159875997</v>
      </c>
      <c r="DW109" s="39">
        <v>146.66730801500003</v>
      </c>
      <c r="DX109" s="39">
        <v>165.79825861655002</v>
      </c>
      <c r="DY109" s="39">
        <v>200.78968077962</v>
      </c>
      <c r="DZ109" s="39">
        <v>185.06053226885001</v>
      </c>
      <c r="EA109" s="39">
        <v>184.92870112007998</v>
      </c>
      <c r="EB109" s="39">
        <v>170.94339693338</v>
      </c>
      <c r="EC109" s="39">
        <v>183.18515948339999</v>
      </c>
      <c r="ED109" s="39">
        <v>177.09570935999997</v>
      </c>
      <c r="EE109" s="39">
        <v>183.63051834743996</v>
      </c>
      <c r="EF109" s="39">
        <v>193.21586036484004</v>
      </c>
      <c r="EG109" s="39">
        <v>187.89186074295</v>
      </c>
      <c r="EH109" s="39">
        <v>184.32850171632003</v>
      </c>
      <c r="EI109" s="39">
        <v>209.99344955034999</v>
      </c>
      <c r="EJ109" s="39">
        <v>235.10293534068003</v>
      </c>
      <c r="EK109" s="39">
        <v>217.33958356859998</v>
      </c>
      <c r="EL109" s="39">
        <v>191.41551647976002</v>
      </c>
      <c r="EM109" s="39">
        <v>160.49722907364003</v>
      </c>
      <c r="EN109" s="39">
        <v>157.80325051938001</v>
      </c>
      <c r="EP109" s="111">
        <v>46022</v>
      </c>
      <c r="EQ109" s="114">
        <f t="shared" si="156"/>
        <v>0</v>
      </c>
      <c r="ER109" s="114"/>
      <c r="ES109" s="4">
        <f t="shared" si="128"/>
        <v>3899</v>
      </c>
      <c r="ET109" s="4">
        <f t="shared" si="129"/>
        <v>3600</v>
      </c>
      <c r="EU109" s="4"/>
      <c r="EV109" s="4">
        <f t="shared" si="92"/>
        <v>5070.5454545454504</v>
      </c>
      <c r="EW109" s="4">
        <f t="shared" si="93"/>
        <v>4504.4444444444398</v>
      </c>
      <c r="EX109" s="4">
        <f t="shared" si="94"/>
        <v>4411.5714285714303</v>
      </c>
      <c r="EY109" s="4"/>
      <c r="EZ109" s="4">
        <f t="shared" si="95"/>
        <v>5761.4</v>
      </c>
      <c r="FA109" s="4">
        <f t="shared" si="96"/>
        <v>5632.5454545454504</v>
      </c>
      <c r="FB109" s="4">
        <f t="shared" si="97"/>
        <v>5697.2222222222208</v>
      </c>
      <c r="FC109" s="4"/>
      <c r="FD109" s="4">
        <f t="shared" si="167"/>
        <v>6080.4</v>
      </c>
      <c r="FE109" s="4">
        <f t="shared" si="131"/>
        <v>6283.1666666666697</v>
      </c>
      <c r="FF109" s="4">
        <f t="shared" si="132"/>
        <v>6387.8571428571395</v>
      </c>
      <c r="FH109" s="16">
        <f t="shared" si="133"/>
        <v>3899</v>
      </c>
      <c r="FI109" s="16">
        <f t="shared" si="99"/>
        <v>3600</v>
      </c>
      <c r="FJ109" s="16"/>
      <c r="FK109" s="16">
        <f t="shared" si="134"/>
        <v>5070.5454545454504</v>
      </c>
      <c r="FL109" s="16">
        <f t="shared" si="135"/>
        <v>4504.4444444444398</v>
      </c>
      <c r="FM109" s="16">
        <f t="shared" si="136"/>
        <v>4411.5714285714303</v>
      </c>
      <c r="FN109" s="16"/>
      <c r="FO109" s="16">
        <f t="shared" si="137"/>
        <v>5761.4</v>
      </c>
      <c r="FP109" s="16">
        <f t="shared" si="138"/>
        <v>5632.5454545454504</v>
      </c>
      <c r="FQ109" s="16">
        <f t="shared" si="139"/>
        <v>5697.2222222222208</v>
      </c>
      <c r="FS109" s="4">
        <f t="shared" si="100"/>
        <v>5511</v>
      </c>
      <c r="FT109" s="4">
        <f t="shared" si="101"/>
        <v>5583</v>
      </c>
      <c r="FU109" s="4"/>
      <c r="FV109" s="4">
        <f t="shared" si="102"/>
        <v>5992.0833333333303</v>
      </c>
      <c r="FW109" s="4">
        <f t="shared" si="103"/>
        <v>6024.625</v>
      </c>
      <c r="FX109" s="4">
        <f t="shared" si="104"/>
        <v>6026.0869565217399</v>
      </c>
      <c r="FY109" s="4"/>
      <c r="FZ109" s="4">
        <f t="shared" si="105"/>
        <v>6579.2857142857101</v>
      </c>
      <c r="GA109" s="4">
        <f t="shared" si="106"/>
        <v>6535.3333333333303</v>
      </c>
      <c r="GB109" s="4">
        <f t="shared" si="107"/>
        <v>6524.4347826086996</v>
      </c>
      <c r="GC109" s="4"/>
      <c r="GD109" s="4">
        <f t="shared" si="108"/>
        <v>7151.3333333333303</v>
      </c>
      <c r="GE109" s="4">
        <f t="shared" si="109"/>
        <v>7160.1111111111095</v>
      </c>
      <c r="GF109" s="4">
        <f t="shared" si="110"/>
        <v>7148.1111111111095</v>
      </c>
      <c r="GH109" s="16">
        <f t="shared" si="140"/>
        <v>5511</v>
      </c>
      <c r="GI109" s="16">
        <f t="shared" si="111"/>
        <v>5583</v>
      </c>
      <c r="GJ109" s="16"/>
      <c r="GK109" s="16">
        <f t="shared" si="141"/>
        <v>5992.0833333333303</v>
      </c>
      <c r="GL109" s="16">
        <f t="shared" si="142"/>
        <v>6024.625</v>
      </c>
      <c r="GM109" s="16">
        <f t="shared" si="143"/>
        <v>6026.0869565217399</v>
      </c>
      <c r="GN109" s="16"/>
      <c r="GO109" s="16">
        <f t="shared" si="112"/>
        <v>6579.2857142857101</v>
      </c>
      <c r="GP109" s="16">
        <f t="shared" si="113"/>
        <v>6535.3333333333303</v>
      </c>
      <c r="GQ109" s="16">
        <f t="shared" si="144"/>
        <v>6524.4347826086996</v>
      </c>
    </row>
    <row r="110" spans="2:199" ht="14.45" customHeight="1" x14ac:dyDescent="0.25">
      <c r="B110" s="28" t="s">
        <v>65</v>
      </c>
      <c r="C110" s="28" t="s">
        <v>968</v>
      </c>
      <c r="D110" s="23" t="str">
        <f>IFERROR(IF(MATCH($B110,Compounders!$A:$A,0),"yes"),"")</f>
        <v/>
      </c>
      <c r="F110" s="66"/>
      <c r="G110" s="66"/>
      <c r="H110" s="66"/>
      <c r="I110" s="66"/>
      <c r="J110" s="121" t="str">
        <f t="shared" si="114"/>
        <v>yes</v>
      </c>
      <c r="K110" s="70">
        <f t="shared" si="145"/>
        <v>6</v>
      </c>
      <c r="L110" s="70">
        <f t="shared" si="146"/>
        <v>23</v>
      </c>
      <c r="M110" s="70">
        <f t="shared" si="147"/>
        <v>2</v>
      </c>
      <c r="N110" s="70">
        <f t="shared" si="148"/>
        <v>1</v>
      </c>
      <c r="O110" s="66"/>
      <c r="P110" s="83"/>
      <c r="Q110" s="70">
        <f t="shared" si="166"/>
        <v>5</v>
      </c>
      <c r="R110" s="70">
        <f t="shared" si="166"/>
        <v>4</v>
      </c>
      <c r="S110" s="70">
        <f t="shared" si="166"/>
        <v>3</v>
      </c>
      <c r="T110" s="70">
        <f t="shared" si="166"/>
        <v>2</v>
      </c>
      <c r="U110" s="70">
        <f t="shared" si="166"/>
        <v>2</v>
      </c>
      <c r="V110" s="70">
        <f t="shared" si="166"/>
        <v>2</v>
      </c>
      <c r="W110" s="70">
        <f t="shared" si="166"/>
        <v>4</v>
      </c>
      <c r="X110" s="70">
        <f t="shared" si="166"/>
        <v>0</v>
      </c>
      <c r="Y110" s="70">
        <f t="shared" si="166"/>
        <v>1</v>
      </c>
      <c r="AA110" s="39">
        <v>165.27461209819998</v>
      </c>
      <c r="AB110" s="39">
        <v>121.87682045171998</v>
      </c>
      <c r="AC110" s="40">
        <v>114.98056786475998</v>
      </c>
      <c r="AE110" s="4">
        <f t="shared" si="116"/>
        <v>-50.294044233440005</v>
      </c>
      <c r="AF110" s="4">
        <f t="shared" si="117"/>
        <v>-6.8962525869600029</v>
      </c>
      <c r="AH110" s="11">
        <f t="shared" si="118"/>
        <v>-0.30430592814555912</v>
      </c>
      <c r="AI110" s="11">
        <f t="shared" si="119"/>
        <v>-5.6583791416612073E-2</v>
      </c>
      <c r="AK110" s="3">
        <v>7419.1970000000001</v>
      </c>
      <c r="AL110" s="7">
        <v>7678.433</v>
      </c>
      <c r="AM110" s="7"/>
      <c r="AN110" s="3">
        <v>8472.466666666669</v>
      </c>
      <c r="AO110" s="3">
        <v>8459.1764705882306</v>
      </c>
      <c r="AP110" s="7">
        <v>8456.3529411764703</v>
      </c>
      <c r="AQ110" s="113"/>
      <c r="AR110" s="3">
        <v>9281.0666666666693</v>
      </c>
      <c r="AS110" s="3">
        <v>9232.8235294117603</v>
      </c>
      <c r="AT110" s="7">
        <v>9229.2352941176487</v>
      </c>
      <c r="AU110" s="7"/>
      <c r="AV110" s="3">
        <v>9999.1</v>
      </c>
      <c r="AW110" s="3">
        <v>9966.5833333333303</v>
      </c>
      <c r="AX110" s="7">
        <v>9961</v>
      </c>
      <c r="AY110" s="113"/>
      <c r="AZ110" s="3">
        <v>7746.2870000000003</v>
      </c>
      <c r="BA110" s="7">
        <v>7832.4</v>
      </c>
      <c r="BB110" s="7"/>
      <c r="BC110" s="3">
        <v>8660.4761904761908</v>
      </c>
      <c r="BD110" s="3">
        <v>8667.2608695652198</v>
      </c>
      <c r="BE110" s="7">
        <v>8666.1739130434798</v>
      </c>
      <c r="BF110" s="113"/>
      <c r="BG110" s="3">
        <v>9325.7727272727298</v>
      </c>
      <c r="BH110" s="3">
        <v>9250.95652173913</v>
      </c>
      <c r="BI110" s="7">
        <v>9266</v>
      </c>
      <c r="BJ110" s="113"/>
      <c r="BK110" s="3">
        <v>10066.9333333333</v>
      </c>
      <c r="BL110" s="3">
        <v>9978.75</v>
      </c>
      <c r="BM110" s="7">
        <v>10007.0625</v>
      </c>
      <c r="BO110" s="2">
        <f t="shared" si="157"/>
        <v>7775.0699753424669</v>
      </c>
      <c r="BP110" s="2">
        <f t="shared" si="158"/>
        <v>8111.08607504467</v>
      </c>
      <c r="BQ110" s="2"/>
      <c r="BR110" s="2">
        <f t="shared" si="159"/>
        <v>8882.8492794876365</v>
      </c>
      <c r="BS110" s="2">
        <f t="shared" si="160"/>
        <v>8862.3591423466369</v>
      </c>
      <c r="BT110" s="2">
        <f t="shared" si="161"/>
        <v>8866.6637284097687</v>
      </c>
      <c r="BU110" s="2"/>
      <c r="BV110" s="2">
        <f t="shared" si="162"/>
        <v>9573.5031216272218</v>
      </c>
      <c r="BW110" s="2">
        <f t="shared" si="163"/>
        <v>9494.2189994044074</v>
      </c>
      <c r="BX110" s="2">
        <f t="shared" si="164"/>
        <v>9513.6976027397268</v>
      </c>
      <c r="BZ110" s="16">
        <f t="shared" si="149"/>
        <v>336.01609970220306</v>
      </c>
      <c r="CA110" s="16">
        <f t="shared" si="150"/>
        <v>755.57765336509874</v>
      </c>
      <c r="CB110" s="16">
        <f t="shared" si="151"/>
        <v>647.03387432995805</v>
      </c>
      <c r="CD110" s="5">
        <f t="shared" si="120"/>
        <v>4.3217115828903196E-2</v>
      </c>
      <c r="CE110" s="5">
        <f t="shared" si="121"/>
        <v>9.3153696850755807E-2</v>
      </c>
      <c r="CF110" s="5">
        <f t="shared" si="122"/>
        <v>7.2973769407402855E-2</v>
      </c>
      <c r="CH110" s="11">
        <f t="shared" si="152"/>
        <v>-2.3067077349061549E-3</v>
      </c>
      <c r="CI110" s="11">
        <f t="shared" si="153"/>
        <v>-1.8221125416643114E-3</v>
      </c>
      <c r="CK110" s="11">
        <f t="shared" si="154"/>
        <v>-8.2816207625927563E-3</v>
      </c>
      <c r="CL110" s="11">
        <f t="shared" si="155"/>
        <v>-6.2469837976435461E-3</v>
      </c>
      <c r="CN110" s="16">
        <f t="shared" si="123"/>
        <v>-20.49013714099965</v>
      </c>
      <c r="CO110" s="16">
        <f t="shared" si="124"/>
        <v>-16.185551077867785</v>
      </c>
      <c r="CP110" s="11"/>
      <c r="CQ110" s="16">
        <f t="shared" si="125"/>
        <v>-79.284122222814403</v>
      </c>
      <c r="CR110" s="16">
        <f t="shared" si="126"/>
        <v>-59.805518887495055</v>
      </c>
      <c r="CT110" s="106">
        <v>8915.4705882352901</v>
      </c>
      <c r="CU110" s="104">
        <v>8916.4595588235297</v>
      </c>
      <c r="CV110" s="104">
        <v>8773.267973856211</v>
      </c>
      <c r="CW110" s="104">
        <v>8733</v>
      </c>
      <c r="CX110" s="104">
        <v>8465.0882352941189</v>
      </c>
      <c r="CY110" s="104">
        <v>8293.3904368765088</v>
      </c>
      <c r="CZ110" s="104">
        <v>8183.1619047619006</v>
      </c>
      <c r="DA110" s="104">
        <v>8165.375</v>
      </c>
      <c r="DB110" s="104">
        <v>7870.9033613445308</v>
      </c>
      <c r="DC110" s="104">
        <v>7895.2361111111204</v>
      </c>
      <c r="DD110" s="104">
        <v>7874.3263888888905</v>
      </c>
      <c r="DE110" s="104">
        <v>7817.8571428571395</v>
      </c>
      <c r="DF110" s="104">
        <v>7508.2710526315805</v>
      </c>
      <c r="DG110" s="104">
        <v>7390.6616161616203</v>
      </c>
      <c r="DH110" s="104">
        <v>7395.7</v>
      </c>
      <c r="DI110" s="104">
        <v>7258.04347826087</v>
      </c>
      <c r="DJ110" s="104">
        <v>7427.0769230769301</v>
      </c>
      <c r="DK110" s="104">
        <v>7229.3533834586497</v>
      </c>
      <c r="DL110" s="104">
        <v>6972.1800579881201</v>
      </c>
      <c r="DM110" s="104">
        <v>6512.4210526315801</v>
      </c>
      <c r="DN110" s="104">
        <v>6168.3583333333399</v>
      </c>
      <c r="DO110" s="104">
        <v>5735.4777777777808</v>
      </c>
      <c r="DP110" s="104">
        <v>5392.9225023342697</v>
      </c>
      <c r="DR110" s="4">
        <f t="shared" si="127"/>
        <v>114.98056786475998</v>
      </c>
      <c r="DS110" s="39">
        <v>121.87682045171998</v>
      </c>
      <c r="DT110" s="39">
        <v>165.27461209819998</v>
      </c>
      <c r="DU110" s="39">
        <v>153.7680950802</v>
      </c>
      <c r="DV110" s="39">
        <v>186.37366560633001</v>
      </c>
      <c r="DW110" s="39">
        <v>195.39318754148002</v>
      </c>
      <c r="DX110" s="39">
        <v>220.28384003722999</v>
      </c>
      <c r="DY110" s="39">
        <v>221.66179760028001</v>
      </c>
      <c r="DZ110" s="39">
        <v>190.97503589903999</v>
      </c>
      <c r="EA110" s="39">
        <v>232.61750699462002</v>
      </c>
      <c r="EB110" s="39">
        <v>234.13120536141</v>
      </c>
      <c r="EC110" s="39">
        <v>193.93853571005999</v>
      </c>
      <c r="ED110" s="39">
        <v>194.86683386867998</v>
      </c>
      <c r="EE110" s="39">
        <v>180.69831309138002</v>
      </c>
      <c r="EF110" s="39">
        <v>168.28258329259998</v>
      </c>
      <c r="EG110" s="39">
        <v>162.36648470590004</v>
      </c>
      <c r="EH110" s="39">
        <v>175.89331072979999</v>
      </c>
      <c r="EI110" s="39">
        <v>213.92534386557003</v>
      </c>
      <c r="EJ110" s="39">
        <v>262.39371682345001</v>
      </c>
      <c r="EK110" s="39">
        <v>203.17999453944</v>
      </c>
      <c r="EL110" s="39">
        <v>187.22002560102999</v>
      </c>
      <c r="EM110" s="39">
        <v>175.862636235</v>
      </c>
      <c r="EN110" s="39">
        <v>165.92179957382999</v>
      </c>
      <c r="EP110" s="111">
        <v>45900</v>
      </c>
      <c r="EQ110" s="114">
        <f t="shared" si="156"/>
        <v>0.33424657534246577</v>
      </c>
      <c r="ER110" s="114"/>
      <c r="ES110" s="4">
        <f t="shared" si="128"/>
        <v>7419.1970000000001</v>
      </c>
      <c r="ET110" s="4">
        <f t="shared" si="129"/>
        <v>7678.433</v>
      </c>
      <c r="EU110" s="4"/>
      <c r="EV110" s="4">
        <f t="shared" si="92"/>
        <v>8472.466666666669</v>
      </c>
      <c r="EW110" s="4">
        <f t="shared" si="93"/>
        <v>8459.1764705882306</v>
      </c>
      <c r="EX110" s="4">
        <f t="shared" si="94"/>
        <v>8456.3529411764703</v>
      </c>
      <c r="EY110" s="4"/>
      <c r="EZ110" s="4">
        <f t="shared" si="95"/>
        <v>9281.0666666666693</v>
      </c>
      <c r="FA110" s="4">
        <f t="shared" si="96"/>
        <v>9232.8235294117603</v>
      </c>
      <c r="FB110" s="4">
        <f t="shared" si="97"/>
        <v>9229.2352941176487</v>
      </c>
      <c r="FC110" s="4"/>
      <c r="FD110" s="4">
        <f t="shared" si="167"/>
        <v>9999.1</v>
      </c>
      <c r="FE110" s="4">
        <f t="shared" si="131"/>
        <v>9966.5833333333303</v>
      </c>
      <c r="FF110" s="4">
        <f t="shared" si="132"/>
        <v>9961</v>
      </c>
      <c r="FH110" s="16">
        <f t="shared" si="133"/>
        <v>7505.8457452054809</v>
      </c>
      <c r="FI110" s="16">
        <f t="shared" si="99"/>
        <v>7938.450076228848</v>
      </c>
      <c r="FJ110" s="16"/>
      <c r="FK110" s="16">
        <f t="shared" si="134"/>
        <v>8742.7384474885876</v>
      </c>
      <c r="FL110" s="16">
        <f t="shared" si="135"/>
        <v>8717.7653505237668</v>
      </c>
      <c r="FM110" s="16">
        <f t="shared" si="136"/>
        <v>8714.6862207896866</v>
      </c>
      <c r="FN110" s="16"/>
      <c r="FO110" s="16">
        <f t="shared" si="137"/>
        <v>9521.0668493150715</v>
      </c>
      <c r="FP110" s="16">
        <f t="shared" si="138"/>
        <v>9478.0802309965038</v>
      </c>
      <c r="FQ110" s="16">
        <f t="shared" si="139"/>
        <v>9473.8251410153116</v>
      </c>
      <c r="FS110" s="4">
        <f t="shared" si="100"/>
        <v>7746.2870000000003</v>
      </c>
      <c r="FT110" s="4">
        <f t="shared" si="101"/>
        <v>7832.4</v>
      </c>
      <c r="FU110" s="4"/>
      <c r="FV110" s="4">
        <f t="shared" si="102"/>
        <v>8660.4761904761908</v>
      </c>
      <c r="FW110" s="4">
        <f t="shared" si="103"/>
        <v>8667.2608695652198</v>
      </c>
      <c r="FX110" s="4">
        <f t="shared" si="104"/>
        <v>8666.1739130434798</v>
      </c>
      <c r="FY110" s="4"/>
      <c r="FZ110" s="4">
        <f t="shared" si="105"/>
        <v>9325.7727272727298</v>
      </c>
      <c r="GA110" s="4">
        <f t="shared" si="106"/>
        <v>9250.95652173913</v>
      </c>
      <c r="GB110" s="4">
        <f t="shared" si="107"/>
        <v>9266</v>
      </c>
      <c r="GC110" s="4"/>
      <c r="GD110" s="4">
        <f t="shared" si="108"/>
        <v>10066.9333333333</v>
      </c>
      <c r="GE110" s="4">
        <f t="shared" si="109"/>
        <v>9978.75</v>
      </c>
      <c r="GF110" s="4">
        <f t="shared" si="110"/>
        <v>10007.0625</v>
      </c>
      <c r="GH110" s="16">
        <f t="shared" si="140"/>
        <v>7775.0699753424669</v>
      </c>
      <c r="GI110" s="16">
        <f t="shared" si="111"/>
        <v>8111.08607504467</v>
      </c>
      <c r="GJ110" s="16"/>
      <c r="GK110" s="16">
        <f t="shared" si="141"/>
        <v>8882.8492794876365</v>
      </c>
      <c r="GL110" s="16">
        <f t="shared" si="142"/>
        <v>8862.3591423466369</v>
      </c>
      <c r="GM110" s="16">
        <f t="shared" si="143"/>
        <v>8866.6637284097687</v>
      </c>
      <c r="GN110" s="16"/>
      <c r="GO110" s="16">
        <f t="shared" si="112"/>
        <v>9573.5031216272218</v>
      </c>
      <c r="GP110" s="16">
        <f t="shared" si="113"/>
        <v>9494.2189994044074</v>
      </c>
      <c r="GQ110" s="16">
        <f t="shared" si="144"/>
        <v>9513.6976027397268</v>
      </c>
    </row>
    <row r="111" spans="2:199" ht="14.45" customHeight="1" x14ac:dyDescent="0.25">
      <c r="B111" s="28" t="s">
        <v>172</v>
      </c>
      <c r="C111" s="28" t="s">
        <v>633</v>
      </c>
      <c r="D111" s="23" t="str">
        <f>IFERROR(IF(MATCH($B111,Compounders!$A:$A,0),"yes"),"")</f>
        <v/>
      </c>
      <c r="F111" s="66"/>
      <c r="G111" s="66"/>
      <c r="H111" s="66"/>
      <c r="I111" s="66"/>
      <c r="J111" s="121" t="str">
        <f t="shared" si="114"/>
        <v>yes</v>
      </c>
      <c r="K111" s="70">
        <f t="shared" si="145"/>
        <v>6</v>
      </c>
      <c r="L111" s="70">
        <f t="shared" si="146"/>
        <v>23</v>
      </c>
      <c r="M111" s="70">
        <f t="shared" si="147"/>
        <v>2</v>
      </c>
      <c r="N111" s="70">
        <f t="shared" si="148"/>
        <v>1</v>
      </c>
      <c r="O111" s="66"/>
      <c r="P111" s="83"/>
      <c r="Q111" s="70">
        <f t="shared" si="166"/>
        <v>5</v>
      </c>
      <c r="R111" s="70">
        <f t="shared" si="166"/>
        <v>4</v>
      </c>
      <c r="S111" s="70">
        <f t="shared" si="166"/>
        <v>3</v>
      </c>
      <c r="T111" s="70">
        <f t="shared" si="166"/>
        <v>2</v>
      </c>
      <c r="U111" s="70">
        <f t="shared" si="166"/>
        <v>2</v>
      </c>
      <c r="V111" s="70">
        <f t="shared" si="166"/>
        <v>2</v>
      </c>
      <c r="W111" s="70">
        <f t="shared" si="166"/>
        <v>4</v>
      </c>
      <c r="X111" s="70">
        <f t="shared" si="166"/>
        <v>0</v>
      </c>
      <c r="Y111" s="70">
        <f t="shared" si="166"/>
        <v>1</v>
      </c>
      <c r="AA111" s="39">
        <v>110.91306095304</v>
      </c>
      <c r="AB111" s="39">
        <v>112.99408542196001</v>
      </c>
      <c r="AC111" s="40">
        <v>106.49634674107</v>
      </c>
      <c r="AE111" s="4">
        <f t="shared" si="116"/>
        <v>-4.4167142119700031</v>
      </c>
      <c r="AF111" s="4">
        <f t="shared" si="117"/>
        <v>-6.4977386808900093</v>
      </c>
      <c r="AH111" s="11">
        <f t="shared" si="118"/>
        <v>-3.9821407632415928E-2</v>
      </c>
      <c r="AI111" s="11">
        <f t="shared" si="119"/>
        <v>-5.7505122118783003E-2</v>
      </c>
      <c r="AK111" s="3">
        <v>2844.2150000000001</v>
      </c>
      <c r="AL111" s="7">
        <v>3531</v>
      </c>
      <c r="AM111" s="7"/>
      <c r="AN111" s="3">
        <v>3390.1666666666697</v>
      </c>
      <c r="AO111" s="3">
        <v>3446.2631578947403</v>
      </c>
      <c r="AP111" s="7">
        <v>3485.61904761905</v>
      </c>
      <c r="AQ111" s="113"/>
      <c r="AR111" s="3">
        <v>3796.78947368421</v>
      </c>
      <c r="AS111" s="3">
        <v>3850.55</v>
      </c>
      <c r="AT111" s="7">
        <v>3833.7619047619</v>
      </c>
      <c r="AU111" s="7"/>
      <c r="AV111" s="3">
        <v>4218.7692307692296</v>
      </c>
      <c r="AW111" s="3">
        <v>4298.0714285714303</v>
      </c>
      <c r="AX111" s="7">
        <v>4252.625</v>
      </c>
      <c r="AY111" s="113"/>
      <c r="AZ111" s="3">
        <v>3313.4589999999998</v>
      </c>
      <c r="BA111" s="7">
        <v>3559</v>
      </c>
      <c r="BB111" s="7"/>
      <c r="BC111" s="3">
        <v>3828</v>
      </c>
      <c r="BD111" s="3">
        <v>3939.9130434782601</v>
      </c>
      <c r="BE111" s="7">
        <v>3953.2916666666697</v>
      </c>
      <c r="BF111" s="113"/>
      <c r="BG111" s="3">
        <v>4222.1363636363603</v>
      </c>
      <c r="BH111" s="3">
        <v>4330.1739130434798</v>
      </c>
      <c r="BI111" s="7">
        <v>4321.7727272727298</v>
      </c>
      <c r="BJ111" s="113"/>
      <c r="BK111" s="3">
        <v>4602.6666666666697</v>
      </c>
      <c r="BL111" s="3">
        <v>4744.7222222222208</v>
      </c>
      <c r="BM111" s="7">
        <v>4697.1111111111095</v>
      </c>
      <c r="BO111" s="2">
        <f t="shared" si="157"/>
        <v>3437.2385726027396</v>
      </c>
      <c r="BP111" s="2">
        <f t="shared" si="158"/>
        <v>3757.7662100456637</v>
      </c>
      <c r="BQ111" s="2"/>
      <c r="BR111" s="2">
        <f t="shared" si="159"/>
        <v>4026.6879202988775</v>
      </c>
      <c r="BS111" s="2">
        <f t="shared" si="160"/>
        <v>4136.6472900536037</v>
      </c>
      <c r="BT111" s="2">
        <f t="shared" si="161"/>
        <v>4139.0465026982183</v>
      </c>
      <c r="BU111" s="2"/>
      <c r="BV111" s="2">
        <f t="shared" si="162"/>
        <v>4413.9653383146533</v>
      </c>
      <c r="BW111" s="2">
        <f t="shared" si="163"/>
        <v>4539.1516908212561</v>
      </c>
      <c r="BX111" s="2">
        <f t="shared" si="164"/>
        <v>4510.9844057008449</v>
      </c>
      <c r="BZ111" s="16">
        <f t="shared" si="149"/>
        <v>320.52763744292406</v>
      </c>
      <c r="CA111" s="16">
        <f t="shared" si="150"/>
        <v>381.28029265255464</v>
      </c>
      <c r="CB111" s="16">
        <f t="shared" si="151"/>
        <v>371.93790300262663</v>
      </c>
      <c r="CD111" s="5">
        <f t="shared" si="120"/>
        <v>9.3251495545802143E-2</v>
      </c>
      <c r="CE111" s="5">
        <f t="shared" si="121"/>
        <v>0.10146461257575723</v>
      </c>
      <c r="CF111" s="5">
        <f t="shared" si="122"/>
        <v>8.9860769324568546E-2</v>
      </c>
      <c r="CH111" s="11">
        <f t="shared" si="152"/>
        <v>2.7307646366238503E-2</v>
      </c>
      <c r="CI111" s="11">
        <f t="shared" si="153"/>
        <v>2.7903474176116605E-2</v>
      </c>
      <c r="CK111" s="11">
        <f t="shared" si="154"/>
        <v>2.8361426271281465E-2</v>
      </c>
      <c r="CL111" s="11">
        <f t="shared" si="155"/>
        <v>2.1980024750995364E-2</v>
      </c>
      <c r="CN111" s="16">
        <f t="shared" si="123"/>
        <v>109.95936975472614</v>
      </c>
      <c r="CO111" s="16">
        <f t="shared" si="124"/>
        <v>112.35858239934078</v>
      </c>
      <c r="CP111" s="11"/>
      <c r="CQ111" s="16">
        <f t="shared" si="125"/>
        <v>125.18635250660282</v>
      </c>
      <c r="CR111" s="16">
        <f t="shared" si="126"/>
        <v>97.019067386191637</v>
      </c>
      <c r="CT111" s="106">
        <v>4238.7738095238001</v>
      </c>
      <c r="CU111" s="104">
        <v>4145.5802631578899</v>
      </c>
      <c r="CV111" s="104">
        <v>3919.13333333333</v>
      </c>
      <c r="CW111" s="104">
        <v>3739.9473684210502</v>
      </c>
      <c r="CX111" s="104">
        <v>3590.6349206349209</v>
      </c>
      <c r="CY111" s="104">
        <v>3553.4861111111127</v>
      </c>
      <c r="CZ111" s="104">
        <v>3473.9546568627452</v>
      </c>
      <c r="DA111" s="104">
        <v>3466.125</v>
      </c>
      <c r="DB111" s="104">
        <v>3142.6750000000002</v>
      </c>
      <c r="DC111" s="104">
        <v>3092.9833333333331</v>
      </c>
      <c r="DD111" s="104">
        <v>2879.4833333333331</v>
      </c>
      <c r="DE111" s="104">
        <v>2831.4705882352901</v>
      </c>
      <c r="DF111" s="104">
        <v>2629.7922077922076</v>
      </c>
      <c r="DG111" s="104">
        <v>2511.22559793148</v>
      </c>
      <c r="DH111" s="104">
        <v>2381.0483516483519</v>
      </c>
      <c r="DI111" s="104">
        <v>2345.4375</v>
      </c>
      <c r="DJ111" s="104">
        <v>2447.2321428571431</v>
      </c>
      <c r="DK111" s="104">
        <v>2422.5972222222217</v>
      </c>
      <c r="DL111" s="104">
        <v>2321.5833333333339</v>
      </c>
      <c r="DM111" s="104">
        <v>2224.4615384615404</v>
      </c>
      <c r="DN111" s="104">
        <v>2179.048863636363</v>
      </c>
      <c r="DO111" s="104">
        <v>1947.0654761904759</v>
      </c>
      <c r="DP111" s="104">
        <v>1634.6615384615391</v>
      </c>
      <c r="DR111" s="4">
        <f t="shared" si="127"/>
        <v>106.49634674107</v>
      </c>
      <c r="DS111" s="39">
        <v>112.99408542196001</v>
      </c>
      <c r="DT111" s="39">
        <v>110.91306095304</v>
      </c>
      <c r="DU111" s="39">
        <v>95.939388186800002</v>
      </c>
      <c r="DV111" s="39">
        <v>89.249102453879999</v>
      </c>
      <c r="DW111" s="39">
        <v>78.269709817550023</v>
      </c>
      <c r="DX111" s="39">
        <v>81.870057000990002</v>
      </c>
      <c r="DY111" s="39">
        <v>81.296504327920005</v>
      </c>
      <c r="DZ111" s="39">
        <v>65.0173181519</v>
      </c>
      <c r="EA111" s="39">
        <v>71.369468544659995</v>
      </c>
      <c r="EB111" s="39">
        <v>59.188812116799994</v>
      </c>
      <c r="EC111" s="39">
        <v>50.05706211863999</v>
      </c>
      <c r="ED111" s="39">
        <v>50.040612794200015</v>
      </c>
      <c r="EE111" s="39">
        <v>43.1114953433</v>
      </c>
      <c r="EF111" s="39">
        <v>37.366067721</v>
      </c>
      <c r="EG111" s="39">
        <v>31.127341536510002</v>
      </c>
      <c r="EH111" s="39">
        <v>31.585932568399997</v>
      </c>
      <c r="EI111" s="39">
        <v>36.456813423839996</v>
      </c>
      <c r="EJ111" s="39">
        <v>40.883176848359994</v>
      </c>
      <c r="EK111" s="39">
        <v>35.947122880239995</v>
      </c>
      <c r="EL111" s="39">
        <v>39.634371268950005</v>
      </c>
      <c r="EM111" s="39">
        <v>40.716071875950007</v>
      </c>
      <c r="EN111" s="39">
        <v>35.086474468040002</v>
      </c>
      <c r="EP111" s="111">
        <v>45838</v>
      </c>
      <c r="EQ111" s="114">
        <f t="shared" si="156"/>
        <v>0.50410958904109593</v>
      </c>
      <c r="ER111" s="114"/>
      <c r="ES111" s="4">
        <f t="shared" si="128"/>
        <v>2844.2150000000001</v>
      </c>
      <c r="ET111" s="4">
        <f t="shared" si="129"/>
        <v>3531</v>
      </c>
      <c r="EU111" s="4"/>
      <c r="EV111" s="4">
        <f t="shared" si="92"/>
        <v>3390.1666666666697</v>
      </c>
      <c r="EW111" s="4">
        <f t="shared" si="93"/>
        <v>3446.2631578947403</v>
      </c>
      <c r="EX111" s="4">
        <f t="shared" si="94"/>
        <v>3485.61904761905</v>
      </c>
      <c r="EY111" s="4"/>
      <c r="EZ111" s="4">
        <f t="shared" si="95"/>
        <v>3796.78947368421</v>
      </c>
      <c r="FA111" s="4">
        <f t="shared" si="96"/>
        <v>3850.55</v>
      </c>
      <c r="FB111" s="4">
        <f t="shared" si="97"/>
        <v>3833.7619047619</v>
      </c>
      <c r="FC111" s="4"/>
      <c r="FD111" s="4">
        <f t="shared" si="167"/>
        <v>4218.7692307692296</v>
      </c>
      <c r="FE111" s="4">
        <f t="shared" si="131"/>
        <v>4298.0714285714303</v>
      </c>
      <c r="FF111" s="4">
        <f t="shared" si="132"/>
        <v>4252.625</v>
      </c>
      <c r="FH111" s="16">
        <f t="shared" si="133"/>
        <v>3190.4299041095892</v>
      </c>
      <c r="FI111" s="16">
        <f t="shared" si="99"/>
        <v>3508.1230267449455</v>
      </c>
      <c r="FJ111" s="16"/>
      <c r="FK111" s="16">
        <f t="shared" si="134"/>
        <v>3595.149122807019</v>
      </c>
      <c r="FL111" s="16">
        <f t="shared" si="135"/>
        <v>3650.0680317231454</v>
      </c>
      <c r="FM111" s="16">
        <f t="shared" si="136"/>
        <v>3661.1212002609254</v>
      </c>
      <c r="FN111" s="16"/>
      <c r="FO111" s="16">
        <f t="shared" si="137"/>
        <v>4009.5135156120004</v>
      </c>
      <c r="FP111" s="16">
        <f t="shared" si="138"/>
        <v>4076.1498434442283</v>
      </c>
      <c r="FQ111" s="16">
        <f t="shared" si="139"/>
        <v>4044.91480756686</v>
      </c>
      <c r="FS111" s="4">
        <f t="shared" si="100"/>
        <v>3313.4589999999998</v>
      </c>
      <c r="FT111" s="4">
        <f t="shared" si="101"/>
        <v>3559</v>
      </c>
      <c r="FU111" s="4"/>
      <c r="FV111" s="4">
        <f t="shared" si="102"/>
        <v>3828</v>
      </c>
      <c r="FW111" s="4">
        <f t="shared" si="103"/>
        <v>3939.9130434782601</v>
      </c>
      <c r="FX111" s="4">
        <f t="shared" si="104"/>
        <v>3953.2916666666697</v>
      </c>
      <c r="FY111" s="4"/>
      <c r="FZ111" s="4">
        <f t="shared" si="105"/>
        <v>4222.1363636363603</v>
      </c>
      <c r="GA111" s="4">
        <f t="shared" si="106"/>
        <v>4330.1739130434798</v>
      </c>
      <c r="GB111" s="4">
        <f t="shared" si="107"/>
        <v>4321.7727272727298</v>
      </c>
      <c r="GC111" s="4"/>
      <c r="GD111" s="4">
        <f t="shared" si="108"/>
        <v>4602.6666666666697</v>
      </c>
      <c r="GE111" s="4">
        <f t="shared" si="109"/>
        <v>4744.7222222222208</v>
      </c>
      <c r="GF111" s="4">
        <f t="shared" si="110"/>
        <v>4697.1111111111095</v>
      </c>
      <c r="GH111" s="16">
        <f t="shared" si="140"/>
        <v>3437.2385726027396</v>
      </c>
      <c r="GI111" s="16">
        <f t="shared" si="111"/>
        <v>3757.7662100456637</v>
      </c>
      <c r="GJ111" s="16"/>
      <c r="GK111" s="16">
        <f t="shared" si="141"/>
        <v>4026.6879202988775</v>
      </c>
      <c r="GL111" s="16">
        <f t="shared" si="142"/>
        <v>4136.6472900536037</v>
      </c>
      <c r="GM111" s="16">
        <f t="shared" si="143"/>
        <v>4139.0465026982183</v>
      </c>
      <c r="GN111" s="16"/>
      <c r="GO111" s="16">
        <f t="shared" si="112"/>
        <v>4413.9653383146533</v>
      </c>
      <c r="GP111" s="16">
        <f t="shared" si="113"/>
        <v>4539.1516908212561</v>
      </c>
      <c r="GQ111" s="16">
        <f t="shared" si="144"/>
        <v>4510.9844057008449</v>
      </c>
    </row>
    <row r="112" spans="2:199" ht="14.45" customHeight="1" x14ac:dyDescent="0.25">
      <c r="B112" s="28" t="s">
        <v>112</v>
      </c>
      <c r="C112" s="28" t="s">
        <v>634</v>
      </c>
      <c r="D112" s="23" t="str">
        <f>IFERROR(IF(MATCH($B112,Compounders!$A:$A,0),"yes"),"")</f>
        <v/>
      </c>
      <c r="F112" s="66"/>
      <c r="G112" s="66"/>
      <c r="H112" s="66"/>
      <c r="I112" s="66"/>
      <c r="J112" s="121" t="str">
        <f t="shared" si="114"/>
        <v>yes</v>
      </c>
      <c r="K112" s="70">
        <f t="shared" si="145"/>
        <v>6</v>
      </c>
      <c r="L112" s="70">
        <f t="shared" si="146"/>
        <v>23</v>
      </c>
      <c r="M112" s="70">
        <f t="shared" si="147"/>
        <v>2</v>
      </c>
      <c r="N112" s="70">
        <f t="shared" si="148"/>
        <v>1</v>
      </c>
      <c r="O112" s="66"/>
      <c r="P112" s="83"/>
      <c r="Q112" s="70">
        <f t="shared" si="166"/>
        <v>5</v>
      </c>
      <c r="R112" s="70">
        <f t="shared" si="166"/>
        <v>4</v>
      </c>
      <c r="S112" s="70">
        <f t="shared" si="166"/>
        <v>3</v>
      </c>
      <c r="T112" s="70">
        <f t="shared" si="166"/>
        <v>2</v>
      </c>
      <c r="U112" s="70">
        <f t="shared" si="166"/>
        <v>2</v>
      </c>
      <c r="V112" s="70">
        <f t="shared" si="166"/>
        <v>2</v>
      </c>
      <c r="W112" s="70">
        <f t="shared" si="166"/>
        <v>4</v>
      </c>
      <c r="X112" s="70">
        <f t="shared" si="166"/>
        <v>0</v>
      </c>
      <c r="Y112" s="70">
        <f t="shared" si="166"/>
        <v>1</v>
      </c>
      <c r="AA112" s="39">
        <v>111.92017199132</v>
      </c>
      <c r="AB112" s="39">
        <v>139.28899949802002</v>
      </c>
      <c r="AC112" s="40">
        <v>122.30246586360001</v>
      </c>
      <c r="AE112" s="4">
        <f t="shared" si="116"/>
        <v>10.382293872280002</v>
      </c>
      <c r="AF112" s="4">
        <f t="shared" si="117"/>
        <v>-16.986533634420013</v>
      </c>
      <c r="AH112" s="11">
        <f t="shared" si="118"/>
        <v>9.2765170813758235E-2</v>
      </c>
      <c r="AI112" s="11">
        <f t="shared" si="119"/>
        <v>-0.12195172408185384</v>
      </c>
      <c r="AK112" s="3">
        <v>5336</v>
      </c>
      <c r="AL112" s="7">
        <v>5017</v>
      </c>
      <c r="AM112" s="7"/>
      <c r="AN112" s="3">
        <v>6679.4736842105303</v>
      </c>
      <c r="AO112" s="3">
        <v>6910.4210526315801</v>
      </c>
      <c r="AP112" s="7">
        <v>6894.4117647058802</v>
      </c>
      <c r="AQ112" s="113"/>
      <c r="AR112" s="3">
        <v>7030.4666666666699</v>
      </c>
      <c r="AS112" s="3">
        <v>7325.7222222222208</v>
      </c>
      <c r="AT112" s="7">
        <v>7373.5294117647109</v>
      </c>
      <c r="AU112" s="7"/>
      <c r="AV112" s="3">
        <v>7190.5555555555602</v>
      </c>
      <c r="AW112" s="3">
        <v>7718</v>
      </c>
      <c r="AX112" s="7">
        <v>7805.8571428571395</v>
      </c>
      <c r="AY112" s="113"/>
      <c r="AZ112" s="3">
        <v>6695</v>
      </c>
      <c r="BA112" s="7">
        <v>5017</v>
      </c>
      <c r="BB112" s="7"/>
      <c r="BC112" s="3">
        <v>6689.3636363636397</v>
      </c>
      <c r="BD112" s="3">
        <v>6910.7826086956502</v>
      </c>
      <c r="BE112" s="7">
        <v>6906.4</v>
      </c>
      <c r="BF112" s="113"/>
      <c r="BG112" s="3">
        <v>7023.8333333333303</v>
      </c>
      <c r="BH112" s="3">
        <v>7330.8181818181802</v>
      </c>
      <c r="BI112" s="7">
        <v>7373.7</v>
      </c>
      <c r="BJ112" s="113"/>
      <c r="BK112" s="3">
        <v>7190.5555555555602</v>
      </c>
      <c r="BL112" s="3">
        <v>7717.2352941176505</v>
      </c>
      <c r="BM112" s="7">
        <v>7806.3529411764694</v>
      </c>
      <c r="BO112" s="2">
        <f t="shared" si="157"/>
        <v>6695</v>
      </c>
      <c r="BP112" s="2">
        <f t="shared" si="158"/>
        <v>5017</v>
      </c>
      <c r="BQ112" s="2"/>
      <c r="BR112" s="2">
        <f t="shared" si="159"/>
        <v>6689.3636363636397</v>
      </c>
      <c r="BS112" s="2">
        <f t="shared" si="160"/>
        <v>6910.7826086956502</v>
      </c>
      <c r="BT112" s="2">
        <f t="shared" si="161"/>
        <v>6906.4</v>
      </c>
      <c r="BU112" s="2"/>
      <c r="BV112" s="2">
        <f t="shared" si="162"/>
        <v>7023.8333333333303</v>
      </c>
      <c r="BW112" s="2">
        <f t="shared" si="163"/>
        <v>7330.8181818181802</v>
      </c>
      <c r="BX112" s="2">
        <f t="shared" si="164"/>
        <v>7373.7</v>
      </c>
      <c r="BZ112" s="16">
        <f t="shared" si="149"/>
        <v>-1678</v>
      </c>
      <c r="CA112" s="16">
        <f t="shared" si="150"/>
        <v>1889.3999999999996</v>
      </c>
      <c r="CB112" s="16">
        <f t="shared" si="151"/>
        <v>467.30000000000018</v>
      </c>
      <c r="CD112" s="5">
        <f t="shared" si="120"/>
        <v>-0.25063480209111277</v>
      </c>
      <c r="CE112" s="5">
        <f t="shared" si="121"/>
        <v>0.37659956149093077</v>
      </c>
      <c r="CF112" s="5">
        <f t="shared" si="122"/>
        <v>6.7661878837020684E-2</v>
      </c>
      <c r="CH112" s="11">
        <f t="shared" si="152"/>
        <v>3.3100154868000997E-2</v>
      </c>
      <c r="CI112" s="11">
        <f t="shared" si="153"/>
        <v>3.244499408830781E-2</v>
      </c>
      <c r="CK112" s="11">
        <f t="shared" si="154"/>
        <v>4.3706169254896343E-2</v>
      </c>
      <c r="CL112" s="11">
        <f t="shared" si="155"/>
        <v>4.9811356571673127E-2</v>
      </c>
      <c r="CN112" s="16">
        <f t="shared" si="123"/>
        <v>221.41897233201053</v>
      </c>
      <c r="CO112" s="16">
        <f t="shared" si="124"/>
        <v>217.03636363635997</v>
      </c>
      <c r="CP112" s="11"/>
      <c r="CQ112" s="16">
        <f t="shared" si="125"/>
        <v>306.98484848484986</v>
      </c>
      <c r="CR112" s="16">
        <f t="shared" si="126"/>
        <v>349.86666666666952</v>
      </c>
      <c r="CT112" s="106">
        <v>7134.0457516339802</v>
      </c>
      <c r="CU112" s="104">
        <v>6910.7826086956502</v>
      </c>
      <c r="CV112" s="104">
        <v>6357.4111842105303</v>
      </c>
      <c r="CW112" s="104">
        <v>6582.8565656565606</v>
      </c>
      <c r="CX112" s="104">
        <v>6343.1818181818298</v>
      </c>
      <c r="CY112" s="104">
        <v>6361.5714285714303</v>
      </c>
      <c r="CZ112" s="104">
        <v>6419.8625000000002</v>
      </c>
      <c r="DA112" s="104">
        <v>6398.16339869281</v>
      </c>
      <c r="DB112" s="104">
        <v>6284.1666666666697</v>
      </c>
      <c r="DC112" s="104">
        <v>6234.3809523809496</v>
      </c>
      <c r="DD112" s="104">
        <v>6404.8608058607906</v>
      </c>
      <c r="DE112" s="104">
        <v>6740.5485294117698</v>
      </c>
      <c r="DF112" s="104">
        <v>6786.5228758169897</v>
      </c>
      <c r="DG112" s="104">
        <v>6858.5909090909099</v>
      </c>
      <c r="DH112" s="104">
        <v>6723.1212121212193</v>
      </c>
      <c r="DI112" s="104">
        <v>7205.7857142857201</v>
      </c>
      <c r="DJ112" s="104">
        <v>7060.4038461538394</v>
      </c>
      <c r="DK112" s="104">
        <v>7226.5</v>
      </c>
      <c r="DL112" s="104">
        <v>7251.6527777777801</v>
      </c>
      <c r="DM112" s="104">
        <v>7346.2857142857101</v>
      </c>
      <c r="DN112" s="104">
        <v>7451.9215686274501</v>
      </c>
      <c r="DO112" s="104">
        <v>7366.6666666666697</v>
      </c>
      <c r="DP112" s="104">
        <v>7221.0222222222201</v>
      </c>
      <c r="DR112" s="4">
        <f t="shared" si="127"/>
        <v>122.30246586360001</v>
      </c>
      <c r="DS112" s="39">
        <v>139.28899949802002</v>
      </c>
      <c r="DT112" s="39">
        <v>111.92017199132</v>
      </c>
      <c r="DU112" s="39">
        <v>116.54809060576</v>
      </c>
      <c r="DV112" s="39">
        <v>108.51182767242</v>
      </c>
      <c r="DW112" s="39">
        <v>104.78612671878999</v>
      </c>
      <c r="DX112" s="39">
        <v>115.18492056161999</v>
      </c>
      <c r="DY112" s="39">
        <v>139.33455423368</v>
      </c>
      <c r="DZ112" s="39">
        <v>112.07510706239999</v>
      </c>
      <c r="EA112" s="39">
        <v>109.39416397689</v>
      </c>
      <c r="EB112" s="39">
        <v>112.4482615866</v>
      </c>
      <c r="EC112" s="39">
        <v>102.98899469951999</v>
      </c>
      <c r="ED112" s="39">
        <v>116.59241035014</v>
      </c>
      <c r="EE112" s="39">
        <v>120.31874039712001</v>
      </c>
      <c r="EF112" s="39">
        <v>127.49636225987</v>
      </c>
      <c r="EG112" s="39">
        <v>102.42564990493001</v>
      </c>
      <c r="EH112" s="39">
        <v>114.41535454103997</v>
      </c>
      <c r="EI112" s="39">
        <v>117.64815129860001</v>
      </c>
      <c r="EJ112" s="39">
        <v>98.01725864040003</v>
      </c>
      <c r="EK112" s="39">
        <v>95.5638810441</v>
      </c>
      <c r="EL112" s="39">
        <v>105.15632322475001</v>
      </c>
      <c r="EM112" s="39">
        <v>102.9841575305</v>
      </c>
      <c r="EN112" s="39">
        <v>99.317634510060003</v>
      </c>
      <c r="EP112" s="111">
        <v>46022</v>
      </c>
      <c r="EQ112" s="114">
        <f t="shared" si="156"/>
        <v>0</v>
      </c>
      <c r="ER112" s="114"/>
      <c r="ES112" s="4">
        <f t="shared" si="128"/>
        <v>5336</v>
      </c>
      <c r="ET112" s="4">
        <f t="shared" si="129"/>
        <v>5017</v>
      </c>
      <c r="EU112" s="4"/>
      <c r="EV112" s="4">
        <f t="shared" si="92"/>
        <v>6679.4736842105303</v>
      </c>
      <c r="EW112" s="4">
        <f t="shared" si="93"/>
        <v>6910.4210526315801</v>
      </c>
      <c r="EX112" s="4">
        <f t="shared" si="94"/>
        <v>6894.4117647058802</v>
      </c>
      <c r="EY112" s="4"/>
      <c r="EZ112" s="4">
        <f t="shared" si="95"/>
        <v>7030.4666666666699</v>
      </c>
      <c r="FA112" s="4">
        <f t="shared" si="96"/>
        <v>7325.7222222222208</v>
      </c>
      <c r="FB112" s="4">
        <f t="shared" si="97"/>
        <v>7373.5294117647109</v>
      </c>
      <c r="FC112" s="4"/>
      <c r="FD112" s="4">
        <f t="shared" si="167"/>
        <v>7190.5555555555602</v>
      </c>
      <c r="FE112" s="4">
        <f t="shared" si="131"/>
        <v>7718</v>
      </c>
      <c r="FF112" s="4">
        <f t="shared" si="132"/>
        <v>7805.8571428571395</v>
      </c>
      <c r="FH112" s="16">
        <f t="shared" si="133"/>
        <v>5336</v>
      </c>
      <c r="FI112" s="16">
        <f t="shared" si="99"/>
        <v>5017</v>
      </c>
      <c r="FJ112" s="16"/>
      <c r="FK112" s="16">
        <f t="shared" si="134"/>
        <v>6679.4736842105303</v>
      </c>
      <c r="FL112" s="16">
        <f t="shared" si="135"/>
        <v>6910.4210526315801</v>
      </c>
      <c r="FM112" s="16">
        <f t="shared" si="136"/>
        <v>6894.4117647058802</v>
      </c>
      <c r="FN112" s="16"/>
      <c r="FO112" s="16">
        <f t="shared" si="137"/>
        <v>7030.4666666666699</v>
      </c>
      <c r="FP112" s="16">
        <f t="shared" si="138"/>
        <v>7325.7222222222208</v>
      </c>
      <c r="FQ112" s="16">
        <f t="shared" si="139"/>
        <v>7373.5294117647109</v>
      </c>
      <c r="FS112" s="4">
        <f t="shared" si="100"/>
        <v>6695</v>
      </c>
      <c r="FT112" s="4">
        <f t="shared" si="101"/>
        <v>5017</v>
      </c>
      <c r="FU112" s="4"/>
      <c r="FV112" s="4">
        <f t="shared" si="102"/>
        <v>6689.3636363636397</v>
      </c>
      <c r="FW112" s="4">
        <f t="shared" si="103"/>
        <v>6910.7826086956502</v>
      </c>
      <c r="FX112" s="4">
        <f t="shared" si="104"/>
        <v>6906.4</v>
      </c>
      <c r="FY112" s="4"/>
      <c r="FZ112" s="4">
        <f t="shared" si="105"/>
        <v>7023.8333333333303</v>
      </c>
      <c r="GA112" s="4">
        <f t="shared" si="106"/>
        <v>7330.8181818181802</v>
      </c>
      <c r="GB112" s="4">
        <f t="shared" si="107"/>
        <v>7373.7</v>
      </c>
      <c r="GC112" s="4"/>
      <c r="GD112" s="4">
        <f t="shared" si="108"/>
        <v>7190.5555555555602</v>
      </c>
      <c r="GE112" s="4">
        <f t="shared" si="109"/>
        <v>7717.2352941176505</v>
      </c>
      <c r="GF112" s="4">
        <f t="shared" si="110"/>
        <v>7806.3529411764694</v>
      </c>
      <c r="GH112" s="16">
        <f t="shared" si="140"/>
        <v>6695</v>
      </c>
      <c r="GI112" s="16">
        <f t="shared" si="111"/>
        <v>5017</v>
      </c>
      <c r="GJ112" s="16"/>
      <c r="GK112" s="16">
        <f t="shared" si="141"/>
        <v>6689.3636363636397</v>
      </c>
      <c r="GL112" s="16">
        <f t="shared" si="142"/>
        <v>6910.7826086956502</v>
      </c>
      <c r="GM112" s="16">
        <f t="shared" si="143"/>
        <v>6906.4</v>
      </c>
      <c r="GN112" s="16"/>
      <c r="GO112" s="16">
        <f t="shared" si="112"/>
        <v>7023.8333333333303</v>
      </c>
      <c r="GP112" s="16">
        <f t="shared" si="113"/>
        <v>7330.8181818181802</v>
      </c>
      <c r="GQ112" s="16">
        <f t="shared" si="144"/>
        <v>7373.7</v>
      </c>
    </row>
    <row r="113" spans="2:199" ht="14.45" customHeight="1" x14ac:dyDescent="0.25">
      <c r="B113" s="28" t="s">
        <v>39</v>
      </c>
      <c r="C113" s="28" t="s">
        <v>969</v>
      </c>
      <c r="D113" s="23" t="str">
        <f>IFERROR(IF(MATCH($B113,Compounders!$A:$A,0),"yes"),"")</f>
        <v>yes</v>
      </c>
      <c r="F113" s="66"/>
      <c r="G113" s="66"/>
      <c r="H113" s="66"/>
      <c r="I113" s="66" t="s">
        <v>544</v>
      </c>
      <c r="J113" s="121" t="str">
        <f t="shared" si="114"/>
        <v/>
      </c>
      <c r="K113" s="70">
        <f t="shared" si="145"/>
        <v>6</v>
      </c>
      <c r="L113" s="70">
        <f t="shared" si="146"/>
        <v>23</v>
      </c>
      <c r="M113" s="70">
        <f t="shared" si="147"/>
        <v>2</v>
      </c>
      <c r="N113" s="70">
        <f t="shared" si="148"/>
        <v>2</v>
      </c>
      <c r="O113" s="66"/>
      <c r="P113" s="83"/>
      <c r="Q113" s="70">
        <f t="shared" si="166"/>
        <v>5</v>
      </c>
      <c r="R113" s="70">
        <f t="shared" si="166"/>
        <v>4</v>
      </c>
      <c r="S113" s="70">
        <f t="shared" si="166"/>
        <v>3</v>
      </c>
      <c r="T113" s="70">
        <f t="shared" si="166"/>
        <v>2</v>
      </c>
      <c r="U113" s="70">
        <f t="shared" si="166"/>
        <v>2</v>
      </c>
      <c r="V113" s="70">
        <f t="shared" si="166"/>
        <v>2</v>
      </c>
      <c r="W113" s="70">
        <f t="shared" si="166"/>
        <v>4</v>
      </c>
      <c r="X113" s="70">
        <f t="shared" si="166"/>
        <v>0</v>
      </c>
      <c r="Y113" s="70">
        <f t="shared" si="166"/>
        <v>1</v>
      </c>
      <c r="AA113" s="39">
        <v>158.92046028664998</v>
      </c>
      <c r="AB113" s="39">
        <v>109.3593</v>
      </c>
      <c r="AC113" s="40">
        <v>128.22547</v>
      </c>
      <c r="AE113" s="4">
        <f t="shared" si="116"/>
        <v>-30.694990286649983</v>
      </c>
      <c r="AF113" s="4">
        <f t="shared" si="117"/>
        <v>18.866169999999997</v>
      </c>
      <c r="AH113" s="11">
        <f t="shared" si="118"/>
        <v>-0.19314687505488237</v>
      </c>
      <c r="AI113" s="11">
        <f t="shared" si="119"/>
        <v>0.17251546050495925</v>
      </c>
      <c r="AK113" s="3">
        <v>1425</v>
      </c>
      <c r="AL113" s="7">
        <v>1748</v>
      </c>
      <c r="AM113" s="7"/>
      <c r="AN113" s="3">
        <v>2541.7878787878799</v>
      </c>
      <c r="AO113" s="3">
        <v>2523.9705882352901</v>
      </c>
      <c r="AP113" s="7">
        <v>2142.4</v>
      </c>
      <c r="AQ113" s="113"/>
      <c r="AR113" s="3">
        <v>3112.75</v>
      </c>
      <c r="AS113" s="3">
        <v>3231.2941176470599</v>
      </c>
      <c r="AT113" s="7">
        <v>3047.9428571428598</v>
      </c>
      <c r="AU113" s="7"/>
      <c r="AV113" s="3">
        <v>3607.1111111111104</v>
      </c>
      <c r="AW113" s="3">
        <v>4051.9375</v>
      </c>
      <c r="AX113" s="7">
        <v>3942.4</v>
      </c>
      <c r="AY113" s="113"/>
      <c r="AZ113" s="3">
        <v>2902</v>
      </c>
      <c r="BA113" s="7">
        <v>3669</v>
      </c>
      <c r="BB113" s="7"/>
      <c r="BC113" s="3">
        <v>4327.5121951219498</v>
      </c>
      <c r="BD113" s="3">
        <v>4368.07317073171</v>
      </c>
      <c r="BE113" s="7">
        <v>4256.5454545454504</v>
      </c>
      <c r="BF113" s="113"/>
      <c r="BG113" s="3">
        <v>5199.8</v>
      </c>
      <c r="BH113" s="3">
        <v>5295.7560975609795</v>
      </c>
      <c r="BI113" s="7">
        <v>5195.9534883720908</v>
      </c>
      <c r="BJ113" s="113"/>
      <c r="BK113" s="3">
        <v>6249.8888888888905</v>
      </c>
      <c r="BL113" s="3">
        <v>6439.9</v>
      </c>
      <c r="BM113" s="7">
        <v>6401.7692307692296</v>
      </c>
      <c r="BO113" s="2">
        <f t="shared" si="157"/>
        <v>2902</v>
      </c>
      <c r="BP113" s="2">
        <f t="shared" si="158"/>
        <v>3669</v>
      </c>
      <c r="BQ113" s="2"/>
      <c r="BR113" s="2">
        <f t="shared" si="159"/>
        <v>4327.5121951219498</v>
      </c>
      <c r="BS113" s="2">
        <f t="shared" si="160"/>
        <v>4368.07317073171</v>
      </c>
      <c r="BT113" s="2">
        <f t="shared" si="161"/>
        <v>4256.5454545454504</v>
      </c>
      <c r="BU113" s="2"/>
      <c r="BV113" s="2">
        <f t="shared" si="162"/>
        <v>5199.8</v>
      </c>
      <c r="BW113" s="2">
        <f t="shared" si="163"/>
        <v>5295.7560975609795</v>
      </c>
      <c r="BX113" s="2">
        <f t="shared" si="164"/>
        <v>5195.9534883720908</v>
      </c>
      <c r="BZ113" s="16">
        <f t="shared" si="149"/>
        <v>767</v>
      </c>
      <c r="CA113" s="16">
        <f t="shared" si="150"/>
        <v>587.54545454545041</v>
      </c>
      <c r="CB113" s="16">
        <f t="shared" si="151"/>
        <v>939.40803382664035</v>
      </c>
      <c r="CD113" s="5">
        <f t="shared" si="120"/>
        <v>0.2643004824259132</v>
      </c>
      <c r="CE113" s="5">
        <f t="shared" si="121"/>
        <v>0.16013776357194076</v>
      </c>
      <c r="CF113" s="5">
        <f t="shared" si="122"/>
        <v>0.22069728700382418</v>
      </c>
      <c r="CH113" s="11">
        <f t="shared" si="152"/>
        <v>9.3728160155115425E-3</v>
      </c>
      <c r="CI113" s="11">
        <f t="shared" si="153"/>
        <v>-1.639896951798181E-2</v>
      </c>
      <c r="CK113" s="11">
        <f t="shared" si="154"/>
        <v>1.845380544655173E-2</v>
      </c>
      <c r="CL113" s="11">
        <f t="shared" si="155"/>
        <v>-7.397422262220843E-4</v>
      </c>
      <c r="CN113" s="16">
        <f t="shared" si="123"/>
        <v>40.560975609760135</v>
      </c>
      <c r="CO113" s="16">
        <f t="shared" si="124"/>
        <v>-70.966740576499433</v>
      </c>
      <c r="CP113" s="11"/>
      <c r="CQ113" s="16">
        <f t="shared" si="125"/>
        <v>95.956097560979288</v>
      </c>
      <c r="CR113" s="16">
        <f t="shared" si="126"/>
        <v>-3.8465116279094218</v>
      </c>
      <c r="CT113" s="106">
        <v>4553.2500000000027</v>
      </c>
      <c r="CU113" s="104">
        <v>4368.07317073171</v>
      </c>
      <c r="CV113" s="104">
        <v>4111.2930298719721</v>
      </c>
      <c r="CW113" s="104">
        <v>3831.0813813813811</v>
      </c>
      <c r="CX113" s="104">
        <v>3598.385964912281</v>
      </c>
      <c r="CY113" s="104">
        <v>3448.7368421052597</v>
      </c>
      <c r="CZ113" s="104">
        <v>3292.878787878788</v>
      </c>
      <c r="DA113" s="104">
        <v>3130.7741935483864</v>
      </c>
      <c r="DB113" s="104">
        <v>2901.2678160919536</v>
      </c>
      <c r="DC113" s="104">
        <v>2771.6</v>
      </c>
      <c r="DD113" s="104">
        <v>2462.7672413793111</v>
      </c>
      <c r="DE113" s="104">
        <v>2274.3522167487677</v>
      </c>
      <c r="DF113" s="104">
        <v>2060.7141268075638</v>
      </c>
      <c r="DG113" s="104">
        <v>1891.8333333333298</v>
      </c>
      <c r="DH113" s="104">
        <v>1765.5625</v>
      </c>
      <c r="DI113" s="104">
        <v>1694.408113391984</v>
      </c>
      <c r="DJ113" s="104">
        <v>1599.0944991789818</v>
      </c>
      <c r="DK113" s="104">
        <v>1500.8709677419399</v>
      </c>
      <c r="DL113" s="104">
        <v>1371.6461538461531</v>
      </c>
      <c r="DM113" s="104">
        <v>1283.1223522853952</v>
      </c>
      <c r="DN113" s="104">
        <v>1145.3382608695649</v>
      </c>
      <c r="DO113" s="104">
        <v>1102.8518518518501</v>
      </c>
      <c r="DP113" s="104">
        <v>1037.3599999999999</v>
      </c>
      <c r="DR113" s="4">
        <f t="shared" si="127"/>
        <v>128.22547</v>
      </c>
      <c r="DS113" s="39">
        <v>109.3593</v>
      </c>
      <c r="DT113" s="39">
        <v>158.92046028664998</v>
      </c>
      <c r="DU113" s="39">
        <v>191.41823999999997</v>
      </c>
      <c r="DV113" s="39">
        <v>212.81255999999999</v>
      </c>
      <c r="DW113" s="39">
        <v>164.95971917004002</v>
      </c>
      <c r="DX113" s="39">
        <v>218.38471999999996</v>
      </c>
      <c r="DY113" s="39">
        <v>184.24433999999997</v>
      </c>
      <c r="DZ113" s="39">
        <v>161.26734999999999</v>
      </c>
      <c r="EA113" s="39">
        <v>156.29199999999997</v>
      </c>
      <c r="EB113" s="39">
        <v>144.83045000000001</v>
      </c>
      <c r="EC113" s="39">
        <v>114.02783999999998</v>
      </c>
      <c r="ED113" s="39">
        <v>114.49582568291002</v>
      </c>
      <c r="EE113" s="39">
        <v>94.338159999999988</v>
      </c>
      <c r="EF113" s="39">
        <v>78.430539999999993</v>
      </c>
      <c r="EG113" s="39">
        <v>76.27722</v>
      </c>
      <c r="EH113" s="39">
        <v>95.322683088640005</v>
      </c>
      <c r="EI113" s="39">
        <v>111.378</v>
      </c>
      <c r="EJ113" s="39">
        <v>129.17289</v>
      </c>
      <c r="EK113" s="39">
        <v>123.27168699999999</v>
      </c>
      <c r="EL113" s="39">
        <v>108.50754125584999</v>
      </c>
      <c r="EM113" s="39">
        <v>98.071571000000006</v>
      </c>
      <c r="EN113" s="39">
        <v>107.38889299999997</v>
      </c>
      <c r="EP113" s="111">
        <v>46022</v>
      </c>
      <c r="EQ113" s="114">
        <f t="shared" si="156"/>
        <v>0</v>
      </c>
      <c r="ER113" s="114"/>
      <c r="ES113" s="4">
        <f t="shared" si="128"/>
        <v>1425</v>
      </c>
      <c r="ET113" s="4">
        <f t="shared" si="129"/>
        <v>1748</v>
      </c>
      <c r="EU113" s="4"/>
      <c r="EV113" s="4">
        <f t="shared" si="92"/>
        <v>2541.7878787878799</v>
      </c>
      <c r="EW113" s="4">
        <f t="shared" si="93"/>
        <v>2523.9705882352901</v>
      </c>
      <c r="EX113" s="4">
        <f t="shared" si="94"/>
        <v>2142.4</v>
      </c>
      <c r="EY113" s="4"/>
      <c r="EZ113" s="4">
        <f t="shared" si="95"/>
        <v>3112.75</v>
      </c>
      <c r="FA113" s="4">
        <f t="shared" si="96"/>
        <v>3231.2941176470599</v>
      </c>
      <c r="FB113" s="4">
        <f t="shared" si="97"/>
        <v>3047.9428571428598</v>
      </c>
      <c r="FC113" s="4"/>
      <c r="FD113" s="4">
        <f t="shared" si="167"/>
        <v>3607.1111111111104</v>
      </c>
      <c r="FE113" s="4">
        <f t="shared" si="131"/>
        <v>4051.9375</v>
      </c>
      <c r="FF113" s="4">
        <f t="shared" si="132"/>
        <v>3942.4</v>
      </c>
      <c r="FH113" s="16">
        <f t="shared" si="133"/>
        <v>1425</v>
      </c>
      <c r="FI113" s="16">
        <f t="shared" si="99"/>
        <v>1748</v>
      </c>
      <c r="FJ113" s="16"/>
      <c r="FK113" s="16">
        <f t="shared" si="134"/>
        <v>2541.7878787878799</v>
      </c>
      <c r="FL113" s="16">
        <f t="shared" si="135"/>
        <v>2523.9705882352901</v>
      </c>
      <c r="FM113" s="16">
        <f t="shared" si="136"/>
        <v>2142.4</v>
      </c>
      <c r="FN113" s="16"/>
      <c r="FO113" s="16">
        <f t="shared" si="137"/>
        <v>3112.75</v>
      </c>
      <c r="FP113" s="16">
        <f t="shared" si="138"/>
        <v>3231.2941176470599</v>
      </c>
      <c r="FQ113" s="16">
        <f t="shared" si="139"/>
        <v>3047.9428571428598</v>
      </c>
      <c r="FS113" s="4">
        <f t="shared" si="100"/>
        <v>2902</v>
      </c>
      <c r="FT113" s="4">
        <f t="shared" si="101"/>
        <v>3669</v>
      </c>
      <c r="FU113" s="4"/>
      <c r="FV113" s="4">
        <f t="shared" si="102"/>
        <v>4327.5121951219498</v>
      </c>
      <c r="FW113" s="4">
        <f t="shared" si="103"/>
        <v>4368.07317073171</v>
      </c>
      <c r="FX113" s="4">
        <f t="shared" si="104"/>
        <v>4256.5454545454504</v>
      </c>
      <c r="FY113" s="4"/>
      <c r="FZ113" s="4">
        <f t="shared" si="105"/>
        <v>5199.8</v>
      </c>
      <c r="GA113" s="4">
        <f t="shared" si="106"/>
        <v>5295.7560975609795</v>
      </c>
      <c r="GB113" s="4">
        <f t="shared" si="107"/>
        <v>5195.9534883720908</v>
      </c>
      <c r="GC113" s="4"/>
      <c r="GD113" s="4">
        <f t="shared" si="108"/>
        <v>6249.8888888888905</v>
      </c>
      <c r="GE113" s="4">
        <f t="shared" si="109"/>
        <v>6439.9</v>
      </c>
      <c r="GF113" s="4">
        <f t="shared" si="110"/>
        <v>6401.7692307692296</v>
      </c>
      <c r="GH113" s="16">
        <f t="shared" si="140"/>
        <v>2902</v>
      </c>
      <c r="GI113" s="16">
        <f t="shared" si="111"/>
        <v>3669</v>
      </c>
      <c r="GJ113" s="16"/>
      <c r="GK113" s="16">
        <f t="shared" si="141"/>
        <v>4327.5121951219498</v>
      </c>
      <c r="GL113" s="16">
        <f t="shared" si="142"/>
        <v>4368.07317073171</v>
      </c>
      <c r="GM113" s="16">
        <f t="shared" si="143"/>
        <v>4256.5454545454504</v>
      </c>
      <c r="GN113" s="16"/>
      <c r="GO113" s="16">
        <f t="shared" si="112"/>
        <v>5199.8</v>
      </c>
      <c r="GP113" s="16">
        <f t="shared" si="113"/>
        <v>5295.7560975609795</v>
      </c>
      <c r="GQ113" s="16">
        <f t="shared" si="144"/>
        <v>5195.9534883720908</v>
      </c>
    </row>
    <row r="114" spans="2:199" ht="14.45" customHeight="1" x14ac:dyDescent="0.25">
      <c r="B114" s="28" t="s">
        <v>144</v>
      </c>
      <c r="C114" s="28" t="s">
        <v>635</v>
      </c>
      <c r="D114" s="23" t="str">
        <f>IFERROR(IF(MATCH($B114,Compounders!$A:$A,0),"yes"),"")</f>
        <v/>
      </c>
      <c r="F114" s="66"/>
      <c r="G114" s="66"/>
      <c r="H114" s="66"/>
      <c r="I114" s="66"/>
      <c r="J114" s="121" t="str">
        <f t="shared" si="114"/>
        <v>yes</v>
      </c>
      <c r="K114" s="70">
        <f t="shared" si="145"/>
        <v>6</v>
      </c>
      <c r="L114" s="70">
        <f t="shared" si="146"/>
        <v>23</v>
      </c>
      <c r="M114" s="70">
        <f t="shared" si="147"/>
        <v>2</v>
      </c>
      <c r="N114" s="70">
        <f t="shared" si="148"/>
        <v>2</v>
      </c>
      <c r="O114" s="66"/>
      <c r="P114" s="83"/>
      <c r="Q114" s="70">
        <f t="shared" si="166"/>
        <v>5</v>
      </c>
      <c r="R114" s="70">
        <f t="shared" si="166"/>
        <v>4</v>
      </c>
      <c r="S114" s="70">
        <f t="shared" si="166"/>
        <v>3</v>
      </c>
      <c r="T114" s="70">
        <f t="shared" si="166"/>
        <v>2</v>
      </c>
      <c r="U114" s="70">
        <f t="shared" si="166"/>
        <v>2</v>
      </c>
      <c r="V114" s="70">
        <f t="shared" si="166"/>
        <v>2</v>
      </c>
      <c r="W114" s="70">
        <f t="shared" si="166"/>
        <v>4</v>
      </c>
      <c r="X114" s="70">
        <f t="shared" si="166"/>
        <v>0</v>
      </c>
      <c r="Y114" s="70">
        <f t="shared" si="166"/>
        <v>1</v>
      </c>
      <c r="AA114" s="39">
        <v>134.41044026550003</v>
      </c>
      <c r="AB114" s="39">
        <v>125.84479470749999</v>
      </c>
      <c r="AC114" s="40">
        <v>116.95953487858</v>
      </c>
      <c r="AE114" s="4">
        <f t="shared" si="116"/>
        <v>-17.450905386920027</v>
      </c>
      <c r="AF114" s="4">
        <f t="shared" si="117"/>
        <v>-8.8852598289199847</v>
      </c>
      <c r="AH114" s="11">
        <f t="shared" si="118"/>
        <v>-0.12983296053825411</v>
      </c>
      <c r="AI114" s="11">
        <f t="shared" si="119"/>
        <v>-7.0604905427927522E-2</v>
      </c>
      <c r="AK114" s="3">
        <v>2993</v>
      </c>
      <c r="AL114" s="7">
        <v>3246</v>
      </c>
      <c r="AM114" s="7"/>
      <c r="AN114" s="3">
        <v>4797.4375</v>
      </c>
      <c r="AO114" s="3">
        <v>4855.8666666666695</v>
      </c>
      <c r="AP114" s="7">
        <v>4858.8666666666695</v>
      </c>
      <c r="AQ114" s="113"/>
      <c r="AR114" s="3">
        <v>5416.375</v>
      </c>
      <c r="AS114" s="3">
        <v>5511.4666666666699</v>
      </c>
      <c r="AT114" s="7">
        <v>5568.8666666666695</v>
      </c>
      <c r="AU114" s="7"/>
      <c r="AV114" s="3">
        <v>5684.5714285714303</v>
      </c>
      <c r="AW114" s="3">
        <v>6089.5555555555602</v>
      </c>
      <c r="AX114" s="7">
        <v>6252.3333333333303</v>
      </c>
      <c r="AY114" s="113"/>
      <c r="AZ114" s="3">
        <v>4700</v>
      </c>
      <c r="BA114" s="7">
        <v>5267</v>
      </c>
      <c r="BB114" s="7"/>
      <c r="BC114" s="3">
        <v>5786.6086956521704</v>
      </c>
      <c r="BD114" s="3">
        <v>5813.1739130434798</v>
      </c>
      <c r="BE114" s="7">
        <v>5800.3636363636397</v>
      </c>
      <c r="BF114" s="113"/>
      <c r="BG114" s="3">
        <v>6474</v>
      </c>
      <c r="BH114" s="3">
        <v>6502.2608695652198</v>
      </c>
      <c r="BI114" s="7">
        <v>6475.1818181818198</v>
      </c>
      <c r="BJ114" s="113"/>
      <c r="BK114" s="3">
        <v>7111.2727272727298</v>
      </c>
      <c r="BL114" s="3">
        <v>7217.6875</v>
      </c>
      <c r="BM114" s="7">
        <v>7184.2777777777792</v>
      </c>
      <c r="BO114" s="2">
        <f t="shared" si="157"/>
        <v>4700</v>
      </c>
      <c r="BP114" s="2">
        <f t="shared" si="158"/>
        <v>5267</v>
      </c>
      <c r="BQ114" s="2"/>
      <c r="BR114" s="2">
        <f t="shared" si="159"/>
        <v>5786.6086956521704</v>
      </c>
      <c r="BS114" s="2">
        <f t="shared" si="160"/>
        <v>5813.1739130434798</v>
      </c>
      <c r="BT114" s="2">
        <f t="shared" si="161"/>
        <v>5800.3636363636397</v>
      </c>
      <c r="BU114" s="2"/>
      <c r="BV114" s="2">
        <f t="shared" si="162"/>
        <v>6474</v>
      </c>
      <c r="BW114" s="2">
        <f t="shared" si="163"/>
        <v>6502.2608695652198</v>
      </c>
      <c r="BX114" s="2">
        <f t="shared" si="164"/>
        <v>6475.1818181818198</v>
      </c>
      <c r="BZ114" s="16">
        <f t="shared" si="149"/>
        <v>567</v>
      </c>
      <c r="CA114" s="16">
        <f t="shared" si="150"/>
        <v>533.36363636363967</v>
      </c>
      <c r="CB114" s="16">
        <f t="shared" si="151"/>
        <v>674.81818181818016</v>
      </c>
      <c r="CD114" s="5">
        <f t="shared" si="120"/>
        <v>0.12063829787234037</v>
      </c>
      <c r="CE114" s="5">
        <f t="shared" si="121"/>
        <v>0.10126516733693558</v>
      </c>
      <c r="CF114" s="5">
        <f t="shared" si="122"/>
        <v>0.11634066829665812</v>
      </c>
      <c r="CH114" s="11">
        <f t="shared" si="152"/>
        <v>4.5908093649513759E-3</v>
      </c>
      <c r="CI114" s="11">
        <f t="shared" si="153"/>
        <v>2.3770296964791271E-3</v>
      </c>
      <c r="CK114" s="11">
        <f t="shared" si="154"/>
        <v>4.3652872359005723E-3</v>
      </c>
      <c r="CL114" s="11">
        <f t="shared" si="155"/>
        <v>1.8254837531972434E-4</v>
      </c>
      <c r="CN114" s="16">
        <f t="shared" si="123"/>
        <v>26.565217391309488</v>
      </c>
      <c r="CO114" s="16">
        <f t="shared" si="124"/>
        <v>13.754940711469317</v>
      </c>
      <c r="CP114" s="11"/>
      <c r="CQ114" s="16">
        <f t="shared" si="125"/>
        <v>28.260869565219764</v>
      </c>
      <c r="CR114" s="16">
        <f t="shared" si="126"/>
        <v>1.1818181818198354</v>
      </c>
      <c r="CT114" s="106">
        <v>6076.8875393612407</v>
      </c>
      <c r="CU114" s="104">
        <v>5813.1739130434798</v>
      </c>
      <c r="CV114" s="104">
        <v>5623.5789473684199</v>
      </c>
      <c r="CW114" s="104">
        <v>5468.0714285714203</v>
      </c>
      <c r="CX114" s="104">
        <v>5262.3166666666702</v>
      </c>
      <c r="CY114" s="104">
        <v>5196.1923076923104</v>
      </c>
      <c r="CZ114" s="104">
        <v>5053.2380952381</v>
      </c>
      <c r="DA114" s="104">
        <v>4902.9350649350608</v>
      </c>
      <c r="DB114" s="104">
        <v>4721.5714285714303</v>
      </c>
      <c r="DC114" s="104">
        <v>4551.1818181818198</v>
      </c>
      <c r="DD114" s="104">
        <v>4366.5333333333265</v>
      </c>
      <c r="DE114" s="104">
        <v>4206.3653846153875</v>
      </c>
      <c r="DF114" s="104">
        <v>3999.4523809523803</v>
      </c>
      <c r="DG114" s="104">
        <v>3835.52</v>
      </c>
      <c r="DH114" s="104">
        <v>3655.4548872180412</v>
      </c>
      <c r="DI114" s="104">
        <v>3756.866396761136</v>
      </c>
      <c r="DJ114" s="104">
        <v>3817.2061403508719</v>
      </c>
      <c r="DK114" s="104">
        <v>3735.2608695652198</v>
      </c>
      <c r="DL114" s="104">
        <v>3808.7094017094059</v>
      </c>
      <c r="DM114" s="104">
        <v>3814.1866028708118</v>
      </c>
      <c r="DN114" s="104">
        <v>3617.3137254901931</v>
      </c>
      <c r="DO114" s="104">
        <v>3437.1739130434798</v>
      </c>
      <c r="DP114" s="104">
        <v>3400.2142857142858</v>
      </c>
      <c r="DR114" s="4">
        <f t="shared" si="127"/>
        <v>116.95953487858</v>
      </c>
      <c r="DS114" s="39">
        <v>125.84479470749999</v>
      </c>
      <c r="DT114" s="39">
        <v>134.41044026550003</v>
      </c>
      <c r="DU114" s="39">
        <v>141.327539591</v>
      </c>
      <c r="DV114" s="39">
        <v>151.19588751809999</v>
      </c>
      <c r="DW114" s="39">
        <v>142.08367068999999</v>
      </c>
      <c r="DX114" s="39">
        <v>137.25673798850002</v>
      </c>
      <c r="DY114" s="39">
        <v>137.66728455359998</v>
      </c>
      <c r="DZ114" s="39">
        <v>129.61816264499998</v>
      </c>
      <c r="EA114" s="39">
        <v>136.15873806209999</v>
      </c>
      <c r="EB114" s="39">
        <v>113.76325188899999</v>
      </c>
      <c r="EC114" s="39">
        <v>103.7820105756</v>
      </c>
      <c r="ED114" s="39">
        <v>115.81465658529997</v>
      </c>
      <c r="EE114" s="39">
        <v>108.14495693750001</v>
      </c>
      <c r="EF114" s="39">
        <v>92.52233334121</v>
      </c>
      <c r="EG114" s="39">
        <v>76.625075793239986</v>
      </c>
      <c r="EH114" s="39">
        <v>75.226191134400011</v>
      </c>
      <c r="EI114" s="39">
        <v>100.97811237774999</v>
      </c>
      <c r="EJ114" s="39">
        <v>100.88150956836002</v>
      </c>
      <c r="EK114" s="39">
        <v>99.447828851840015</v>
      </c>
      <c r="EL114" s="39">
        <v>97.852723236179997</v>
      </c>
      <c r="EM114" s="39">
        <v>91.665128773820001</v>
      </c>
      <c r="EN114" s="39">
        <v>92.08374259128</v>
      </c>
      <c r="EP114" s="111">
        <v>46022</v>
      </c>
      <c r="EQ114" s="114">
        <f t="shared" si="156"/>
        <v>0</v>
      </c>
      <c r="ER114" s="114"/>
      <c r="ES114" s="4">
        <f t="shared" si="128"/>
        <v>2993</v>
      </c>
      <c r="ET114" s="4">
        <f t="shared" si="129"/>
        <v>3246</v>
      </c>
      <c r="EU114" s="4"/>
      <c r="EV114" s="4">
        <f t="shared" si="92"/>
        <v>4797.4375</v>
      </c>
      <c r="EW114" s="4">
        <f t="shared" si="93"/>
        <v>4855.8666666666695</v>
      </c>
      <c r="EX114" s="4">
        <f t="shared" si="94"/>
        <v>4858.8666666666695</v>
      </c>
      <c r="EY114" s="4"/>
      <c r="EZ114" s="4">
        <f t="shared" si="95"/>
        <v>5416.375</v>
      </c>
      <c r="FA114" s="4">
        <f t="shared" si="96"/>
        <v>5511.4666666666699</v>
      </c>
      <c r="FB114" s="4">
        <f t="shared" si="97"/>
        <v>5568.8666666666695</v>
      </c>
      <c r="FC114" s="4"/>
      <c r="FD114" s="4">
        <f t="shared" si="167"/>
        <v>5684.5714285714303</v>
      </c>
      <c r="FE114" s="4">
        <f t="shared" si="131"/>
        <v>6089.5555555555602</v>
      </c>
      <c r="FF114" s="4">
        <f t="shared" si="132"/>
        <v>6252.3333333333303</v>
      </c>
      <c r="FH114" s="16">
        <f t="shared" si="133"/>
        <v>2993</v>
      </c>
      <c r="FI114" s="16">
        <f t="shared" si="99"/>
        <v>3246</v>
      </c>
      <c r="FJ114" s="16"/>
      <c r="FK114" s="16">
        <f t="shared" si="134"/>
        <v>4797.4375</v>
      </c>
      <c r="FL114" s="16">
        <f t="shared" si="135"/>
        <v>4855.8666666666695</v>
      </c>
      <c r="FM114" s="16">
        <f t="shared" si="136"/>
        <v>4858.8666666666695</v>
      </c>
      <c r="FN114" s="16"/>
      <c r="FO114" s="16">
        <f t="shared" si="137"/>
        <v>5416.375</v>
      </c>
      <c r="FP114" s="16">
        <f t="shared" si="138"/>
        <v>5511.4666666666699</v>
      </c>
      <c r="FQ114" s="16">
        <f t="shared" si="139"/>
        <v>5568.8666666666695</v>
      </c>
      <c r="FS114" s="4">
        <f t="shared" si="100"/>
        <v>4700</v>
      </c>
      <c r="FT114" s="4">
        <f t="shared" si="101"/>
        <v>5267</v>
      </c>
      <c r="FU114" s="4"/>
      <c r="FV114" s="4">
        <f t="shared" si="102"/>
        <v>5786.6086956521704</v>
      </c>
      <c r="FW114" s="4">
        <f t="shared" si="103"/>
        <v>5813.1739130434798</v>
      </c>
      <c r="FX114" s="4">
        <f t="shared" si="104"/>
        <v>5800.3636363636397</v>
      </c>
      <c r="FY114" s="4"/>
      <c r="FZ114" s="4">
        <f t="shared" si="105"/>
        <v>6474</v>
      </c>
      <c r="GA114" s="4">
        <f t="shared" si="106"/>
        <v>6502.2608695652198</v>
      </c>
      <c r="GB114" s="4">
        <f t="shared" si="107"/>
        <v>6475.1818181818198</v>
      </c>
      <c r="GC114" s="4"/>
      <c r="GD114" s="4">
        <f t="shared" si="108"/>
        <v>7111.2727272727298</v>
      </c>
      <c r="GE114" s="4">
        <f t="shared" si="109"/>
        <v>7217.6875</v>
      </c>
      <c r="GF114" s="4">
        <f t="shared" si="110"/>
        <v>7184.2777777777792</v>
      </c>
      <c r="GH114" s="16">
        <f t="shared" si="140"/>
        <v>4700</v>
      </c>
      <c r="GI114" s="16">
        <f t="shared" si="111"/>
        <v>5267</v>
      </c>
      <c r="GJ114" s="16"/>
      <c r="GK114" s="16">
        <f t="shared" si="141"/>
        <v>5786.6086956521704</v>
      </c>
      <c r="GL114" s="16">
        <f t="shared" si="142"/>
        <v>5813.1739130434798</v>
      </c>
      <c r="GM114" s="16">
        <f t="shared" si="143"/>
        <v>5800.3636363636397</v>
      </c>
      <c r="GN114" s="16"/>
      <c r="GO114" s="16">
        <f t="shared" si="112"/>
        <v>6474</v>
      </c>
      <c r="GP114" s="16">
        <f t="shared" si="113"/>
        <v>6502.2608695652198</v>
      </c>
      <c r="GQ114" s="16">
        <f t="shared" si="144"/>
        <v>6475.1818181818198</v>
      </c>
    </row>
    <row r="115" spans="2:199" ht="14.45" customHeight="1" x14ac:dyDescent="0.25">
      <c r="B115" s="28" t="s">
        <v>540</v>
      </c>
      <c r="C115" s="28" t="s">
        <v>636</v>
      </c>
      <c r="D115" s="23" t="str">
        <f>IFERROR(IF(MATCH($B115,Compounders!$A:$A,0),"yes"),"")</f>
        <v>yes</v>
      </c>
      <c r="F115" s="66"/>
      <c r="G115" s="66"/>
      <c r="H115" s="66"/>
      <c r="I115" s="66"/>
      <c r="J115" s="121" t="str">
        <f t="shared" si="114"/>
        <v>yes</v>
      </c>
      <c r="K115" s="70">
        <f t="shared" si="145"/>
        <v>6</v>
      </c>
      <c r="L115" s="70">
        <f t="shared" si="146"/>
        <v>23</v>
      </c>
      <c r="M115" s="70">
        <f t="shared" si="147"/>
        <v>2</v>
      </c>
      <c r="N115" s="70">
        <f t="shared" si="148"/>
        <v>2</v>
      </c>
      <c r="O115" s="66"/>
      <c r="P115" s="83"/>
      <c r="Q115" s="70">
        <f t="shared" si="166"/>
        <v>5</v>
      </c>
      <c r="R115" s="70">
        <f t="shared" si="166"/>
        <v>4</v>
      </c>
      <c r="S115" s="70">
        <f t="shared" si="166"/>
        <v>3</v>
      </c>
      <c r="T115" s="70">
        <f t="shared" si="166"/>
        <v>2</v>
      </c>
      <c r="U115" s="70">
        <f t="shared" si="166"/>
        <v>2</v>
      </c>
      <c r="V115" s="70">
        <f t="shared" si="166"/>
        <v>2</v>
      </c>
      <c r="W115" s="70">
        <f t="shared" si="166"/>
        <v>4</v>
      </c>
      <c r="X115" s="70">
        <f t="shared" si="166"/>
        <v>0</v>
      </c>
      <c r="Y115" s="70">
        <f t="shared" si="166"/>
        <v>1</v>
      </c>
      <c r="AA115" s="39">
        <v>75.226245520479992</v>
      </c>
      <c r="AB115" s="39">
        <v>96.313410622720014</v>
      </c>
      <c r="AC115" s="40">
        <v>105.33464183391999</v>
      </c>
      <c r="AE115" s="4">
        <f t="shared" si="116"/>
        <v>30.108396313439997</v>
      </c>
      <c r="AF115" s="4">
        <f t="shared" si="117"/>
        <v>9.0212312111999751</v>
      </c>
      <c r="AH115" s="11">
        <f t="shared" si="118"/>
        <v>0.40023792368107913</v>
      </c>
      <c r="AI115" s="11">
        <f t="shared" si="119"/>
        <v>9.3665369680843824E-2</v>
      </c>
      <c r="AK115" s="3">
        <v>815</v>
      </c>
      <c r="AL115" s="7">
        <v>1350</v>
      </c>
      <c r="AM115" s="7"/>
      <c r="AN115" s="3">
        <v>1462.7368421052599</v>
      </c>
      <c r="AO115" s="3">
        <v>1598.7272727272698</v>
      </c>
      <c r="AP115" s="7">
        <v>1703.0869565217399</v>
      </c>
      <c r="AQ115" s="113"/>
      <c r="AR115" s="3">
        <v>1600.3076923076899</v>
      </c>
      <c r="AS115" s="3">
        <v>1756.38095238095</v>
      </c>
      <c r="AT115" s="7">
        <v>1904.9090909090901</v>
      </c>
      <c r="AU115" s="7"/>
      <c r="AV115" s="3">
        <v>1784.1666666666702</v>
      </c>
      <c r="AW115" s="3">
        <v>2009.75</v>
      </c>
      <c r="AX115" s="7">
        <v>2149.1111111111104</v>
      </c>
      <c r="AY115" s="113"/>
      <c r="AZ115" s="3">
        <v>815</v>
      </c>
      <c r="BA115" s="7">
        <v>1350</v>
      </c>
      <c r="BB115" s="7"/>
      <c r="BC115" s="3">
        <v>1469.04</v>
      </c>
      <c r="BD115" s="3">
        <v>1612.7307692307702</v>
      </c>
      <c r="BE115" s="7">
        <v>1708.1071428571402</v>
      </c>
      <c r="BF115" s="113"/>
      <c r="BG115" s="3">
        <v>1594.7368421052599</v>
      </c>
      <c r="BH115" s="3">
        <v>1761.96</v>
      </c>
      <c r="BI115" s="7">
        <v>1897.5925925925901</v>
      </c>
      <c r="BJ115" s="113"/>
      <c r="BK115" s="3">
        <v>1754.07142857143</v>
      </c>
      <c r="BL115" s="3">
        <v>2036.3684210526299</v>
      </c>
      <c r="BM115" s="7">
        <v>2151.8695652173901</v>
      </c>
      <c r="BO115" s="2">
        <f t="shared" si="157"/>
        <v>815</v>
      </c>
      <c r="BP115" s="2">
        <f t="shared" si="158"/>
        <v>1350</v>
      </c>
      <c r="BQ115" s="2"/>
      <c r="BR115" s="2">
        <f t="shared" si="159"/>
        <v>1469.04</v>
      </c>
      <c r="BS115" s="2">
        <f t="shared" si="160"/>
        <v>1612.7307692307702</v>
      </c>
      <c r="BT115" s="2">
        <f t="shared" si="161"/>
        <v>1708.1071428571402</v>
      </c>
      <c r="BU115" s="2"/>
      <c r="BV115" s="2">
        <f t="shared" si="162"/>
        <v>1594.7368421052599</v>
      </c>
      <c r="BW115" s="2">
        <f t="shared" si="163"/>
        <v>1761.96</v>
      </c>
      <c r="BX115" s="2">
        <f t="shared" si="164"/>
        <v>1897.5925925925901</v>
      </c>
      <c r="BZ115" s="16">
        <f t="shared" si="149"/>
        <v>535</v>
      </c>
      <c r="CA115" s="16">
        <f t="shared" si="150"/>
        <v>358.10714285714016</v>
      </c>
      <c r="CB115" s="16">
        <f t="shared" si="151"/>
        <v>189.48544973544995</v>
      </c>
      <c r="CD115" s="5">
        <f t="shared" si="120"/>
        <v>0.65644171779141103</v>
      </c>
      <c r="CE115" s="5">
        <f t="shared" si="121"/>
        <v>0.26526455026454832</v>
      </c>
      <c r="CF115" s="5">
        <f t="shared" si="122"/>
        <v>0.11093300003329931</v>
      </c>
      <c r="CH115" s="11">
        <f t="shared" si="152"/>
        <v>9.7812700287786658E-2</v>
      </c>
      <c r="CI115" s="11">
        <f t="shared" si="153"/>
        <v>0.16273698664239244</v>
      </c>
      <c r="CK115" s="11">
        <f t="shared" si="154"/>
        <v>0.10485940594059628</v>
      </c>
      <c r="CL115" s="11">
        <f t="shared" si="155"/>
        <v>0.18990954651020742</v>
      </c>
      <c r="CN115" s="16">
        <f t="shared" si="123"/>
        <v>143.69076923077023</v>
      </c>
      <c r="CO115" s="16">
        <f t="shared" si="124"/>
        <v>239.0671428571402</v>
      </c>
      <c r="CP115" s="11"/>
      <c r="CQ115" s="16">
        <f t="shared" si="125"/>
        <v>167.2231578947401</v>
      </c>
      <c r="CR115" s="16">
        <f t="shared" si="126"/>
        <v>302.85575048733017</v>
      </c>
      <c r="CT115" s="106">
        <v>1734.2489878542499</v>
      </c>
      <c r="CU115" s="104">
        <v>1612.7307692307702</v>
      </c>
      <c r="CV115" s="104">
        <v>1444.7321428571429</v>
      </c>
      <c r="CW115" s="104">
        <v>1468.8048128342241</v>
      </c>
      <c r="CX115" s="104">
        <v>1448.875</v>
      </c>
      <c r="CY115" s="104">
        <v>1292.4000000000001</v>
      </c>
      <c r="CZ115" s="104">
        <v>1243.916666666667</v>
      </c>
      <c r="DA115" s="104">
        <v>1171.8571428571429</v>
      </c>
      <c r="DB115" s="104">
        <v>1067.4333333333329</v>
      </c>
      <c r="DC115" s="104">
        <v>1122.2173913043498</v>
      </c>
      <c r="DD115" s="104">
        <v>1023.6</v>
      </c>
      <c r="DE115" s="104">
        <v>905.88721804511306</v>
      </c>
      <c r="DF115" s="104">
        <v>847.11666666666702</v>
      </c>
      <c r="DG115" s="104">
        <v>780.68181818181802</v>
      </c>
      <c r="DH115" s="104">
        <v>789.57500000000005</v>
      </c>
      <c r="DI115" s="104">
        <v>736.95652173913004</v>
      </c>
      <c r="DJ115" s="104">
        <v>727.77303312629294</v>
      </c>
      <c r="DK115" s="104">
        <v>664.5</v>
      </c>
      <c r="DL115" s="104">
        <v>644.96363636363606</v>
      </c>
      <c r="DM115" s="104">
        <v>637.20220588235304</v>
      </c>
      <c r="DN115" s="104">
        <v>712.60187165775392</v>
      </c>
      <c r="DO115" s="104">
        <v>689.80952380952408</v>
      </c>
      <c r="DP115" s="104">
        <v>701.95864661654207</v>
      </c>
      <c r="DR115" s="4">
        <f t="shared" si="127"/>
        <v>105.33464183391999</v>
      </c>
      <c r="DS115" s="39">
        <v>96.313410622720014</v>
      </c>
      <c r="DT115" s="39">
        <v>75.226245520479992</v>
      </c>
      <c r="DU115" s="39">
        <v>76.650988394639995</v>
      </c>
      <c r="DV115" s="39">
        <v>77.812072770770001</v>
      </c>
      <c r="DW115" s="39">
        <v>79.359650276749989</v>
      </c>
      <c r="DX115" s="39">
        <v>90.977746640429999</v>
      </c>
      <c r="DY115" s="39">
        <v>84.276025024220004</v>
      </c>
      <c r="DZ115" s="39">
        <v>71.805678344400008</v>
      </c>
      <c r="EA115" s="39">
        <v>78.093920503169997</v>
      </c>
      <c r="EB115" s="39">
        <v>75.612770855360012</v>
      </c>
      <c r="EC115" s="39">
        <v>67.952463883020002</v>
      </c>
      <c r="ED115" s="39">
        <v>73.316622092580005</v>
      </c>
      <c r="EE115" s="39">
        <v>66.872647861520008</v>
      </c>
      <c r="EF115" s="39">
        <v>60.615241468450002</v>
      </c>
      <c r="EG115" s="39">
        <v>51.807208235400012</v>
      </c>
      <c r="EH115" s="39">
        <v>59.803144350039993</v>
      </c>
      <c r="EI115" s="39">
        <v>67.28053694318001</v>
      </c>
      <c r="EJ115" s="39">
        <v>76.160448607999996</v>
      </c>
      <c r="EK115" s="39">
        <v>70.914331056910001</v>
      </c>
      <c r="EL115" s="39">
        <v>71.896832555599985</v>
      </c>
      <c r="EM115" s="39">
        <v>60.679138816169996</v>
      </c>
      <c r="EN115" s="39">
        <v>63.634667103779996</v>
      </c>
      <c r="EP115" s="111">
        <v>46022</v>
      </c>
      <c r="EQ115" s="114">
        <f t="shared" si="156"/>
        <v>0</v>
      </c>
      <c r="ER115" s="114"/>
      <c r="ES115" s="4">
        <f t="shared" si="128"/>
        <v>815</v>
      </c>
      <c r="ET115" s="4">
        <f t="shared" si="129"/>
        <v>1350</v>
      </c>
      <c r="EU115" s="4"/>
      <c r="EV115" s="4">
        <f t="shared" si="92"/>
        <v>1462.7368421052599</v>
      </c>
      <c r="EW115" s="4">
        <f t="shared" si="93"/>
        <v>1598.7272727272698</v>
      </c>
      <c r="EX115" s="4">
        <f t="shared" si="94"/>
        <v>1703.0869565217399</v>
      </c>
      <c r="EY115" s="4"/>
      <c r="EZ115" s="4">
        <f t="shared" si="95"/>
        <v>1600.3076923076899</v>
      </c>
      <c r="FA115" s="4">
        <f t="shared" si="96"/>
        <v>1756.38095238095</v>
      </c>
      <c r="FB115" s="4">
        <f t="shared" si="97"/>
        <v>1904.9090909090901</v>
      </c>
      <c r="FC115" s="4"/>
      <c r="FD115" s="4">
        <f t="shared" si="167"/>
        <v>1784.1666666666702</v>
      </c>
      <c r="FE115" s="4">
        <f t="shared" si="131"/>
        <v>2009.75</v>
      </c>
      <c r="FF115" s="4">
        <f t="shared" si="132"/>
        <v>2149.1111111111104</v>
      </c>
      <c r="FH115" s="16">
        <f t="shared" si="133"/>
        <v>815</v>
      </c>
      <c r="FI115" s="16">
        <f t="shared" si="99"/>
        <v>1350</v>
      </c>
      <c r="FJ115" s="16"/>
      <c r="FK115" s="16">
        <f t="shared" si="134"/>
        <v>1462.7368421052599</v>
      </c>
      <c r="FL115" s="16">
        <f t="shared" si="135"/>
        <v>1598.7272727272698</v>
      </c>
      <c r="FM115" s="16">
        <f t="shared" si="136"/>
        <v>1703.0869565217399</v>
      </c>
      <c r="FN115" s="16"/>
      <c r="FO115" s="16">
        <f t="shared" si="137"/>
        <v>1600.3076923076899</v>
      </c>
      <c r="FP115" s="16">
        <f t="shared" si="138"/>
        <v>1756.38095238095</v>
      </c>
      <c r="FQ115" s="16">
        <f t="shared" si="139"/>
        <v>1904.9090909090901</v>
      </c>
      <c r="FS115" s="4">
        <f t="shared" si="100"/>
        <v>815</v>
      </c>
      <c r="FT115" s="4">
        <f t="shared" si="101"/>
        <v>1350</v>
      </c>
      <c r="FU115" s="4"/>
      <c r="FV115" s="4">
        <f t="shared" si="102"/>
        <v>1469.04</v>
      </c>
      <c r="FW115" s="4">
        <f t="shared" si="103"/>
        <v>1612.7307692307702</v>
      </c>
      <c r="FX115" s="4">
        <f t="shared" si="104"/>
        <v>1708.1071428571402</v>
      </c>
      <c r="FY115" s="4"/>
      <c r="FZ115" s="4">
        <f t="shared" si="105"/>
        <v>1594.7368421052599</v>
      </c>
      <c r="GA115" s="4">
        <f t="shared" si="106"/>
        <v>1761.96</v>
      </c>
      <c r="GB115" s="4">
        <f t="shared" si="107"/>
        <v>1897.5925925925901</v>
      </c>
      <c r="GC115" s="4"/>
      <c r="GD115" s="4">
        <f t="shared" si="108"/>
        <v>1754.07142857143</v>
      </c>
      <c r="GE115" s="4">
        <f t="shared" si="109"/>
        <v>2036.3684210526299</v>
      </c>
      <c r="GF115" s="4">
        <f t="shared" si="110"/>
        <v>2151.8695652173901</v>
      </c>
      <c r="GH115" s="16">
        <f t="shared" si="140"/>
        <v>815</v>
      </c>
      <c r="GI115" s="16">
        <f t="shared" si="111"/>
        <v>1350</v>
      </c>
      <c r="GJ115" s="16"/>
      <c r="GK115" s="16">
        <f t="shared" si="141"/>
        <v>1469.04</v>
      </c>
      <c r="GL115" s="16">
        <f t="shared" si="142"/>
        <v>1612.7307692307702</v>
      </c>
      <c r="GM115" s="16">
        <f t="shared" si="143"/>
        <v>1708.1071428571402</v>
      </c>
      <c r="GN115" s="16"/>
      <c r="GO115" s="16">
        <f t="shared" si="112"/>
        <v>1594.7368421052599</v>
      </c>
      <c r="GP115" s="16">
        <f t="shared" si="113"/>
        <v>1761.96</v>
      </c>
      <c r="GQ115" s="16">
        <f t="shared" si="144"/>
        <v>1897.5925925925901</v>
      </c>
    </row>
    <row r="116" spans="2:199" ht="14.45" customHeight="1" x14ac:dyDescent="0.25">
      <c r="B116" s="28" t="s">
        <v>198</v>
      </c>
      <c r="C116" s="28" t="s">
        <v>637</v>
      </c>
      <c r="D116" s="23" t="str">
        <f>IFERROR(IF(MATCH($B116,Compounders!$A:$A,0),"yes"),"")</f>
        <v/>
      </c>
      <c r="F116" s="66"/>
      <c r="G116" s="66"/>
      <c r="H116" s="66"/>
      <c r="I116" s="66"/>
      <c r="J116" s="121" t="str">
        <f t="shared" si="114"/>
        <v>yes</v>
      </c>
      <c r="K116" s="70">
        <f t="shared" si="145"/>
        <v>6</v>
      </c>
      <c r="L116" s="70">
        <f t="shared" si="146"/>
        <v>23</v>
      </c>
      <c r="M116" s="70">
        <f t="shared" si="147"/>
        <v>2</v>
      </c>
      <c r="N116" s="70">
        <f t="shared" si="148"/>
        <v>2</v>
      </c>
      <c r="O116" s="66"/>
      <c r="P116" s="83"/>
      <c r="Q116" s="70">
        <f t="shared" si="166"/>
        <v>5</v>
      </c>
      <c r="R116" s="70">
        <f t="shared" si="166"/>
        <v>4</v>
      </c>
      <c r="S116" s="70">
        <f t="shared" si="166"/>
        <v>3</v>
      </c>
      <c r="T116" s="70">
        <f t="shared" si="166"/>
        <v>2</v>
      </c>
      <c r="U116" s="70">
        <f t="shared" si="166"/>
        <v>2</v>
      </c>
      <c r="V116" s="70">
        <f t="shared" si="166"/>
        <v>2</v>
      </c>
      <c r="W116" s="70">
        <f t="shared" si="166"/>
        <v>4</v>
      </c>
      <c r="X116" s="70">
        <f t="shared" si="166"/>
        <v>0</v>
      </c>
      <c r="Y116" s="70">
        <f t="shared" si="166"/>
        <v>1</v>
      </c>
      <c r="AA116" s="39">
        <v>82.430804955240006</v>
      </c>
      <c r="AB116" s="39">
        <v>92.400646918980016</v>
      </c>
      <c r="AC116" s="40">
        <v>103.32775748474999</v>
      </c>
      <c r="AE116" s="4">
        <f t="shared" si="116"/>
        <v>20.896952529509988</v>
      </c>
      <c r="AF116" s="4">
        <f t="shared" si="117"/>
        <v>10.927110565769979</v>
      </c>
      <c r="AH116" s="11">
        <f t="shared" si="118"/>
        <v>0.25350901936305315</v>
      </c>
      <c r="AI116" s="11">
        <f t="shared" si="119"/>
        <v>0.11825794439893089</v>
      </c>
      <c r="AK116" s="3">
        <v>1155</v>
      </c>
      <c r="AL116" s="7">
        <v>1508</v>
      </c>
      <c r="AM116" s="7"/>
      <c r="AN116" s="3">
        <v>1792.4210526315801</v>
      </c>
      <c r="AO116" s="3">
        <v>1858.6315789473701</v>
      </c>
      <c r="AP116" s="7">
        <v>2061.1875</v>
      </c>
      <c r="AQ116" s="113"/>
      <c r="AR116" s="3">
        <v>2096.5</v>
      </c>
      <c r="AS116" s="3">
        <v>2204.8888888888896</v>
      </c>
      <c r="AT116" s="7">
        <v>2378.4117647058802</v>
      </c>
      <c r="AU116" s="7"/>
      <c r="AV116" s="3">
        <v>2385.9</v>
      </c>
      <c r="AW116" s="3">
        <v>2541.0714285714303</v>
      </c>
      <c r="AX116" s="7">
        <v>2767.6153846153798</v>
      </c>
      <c r="AY116" s="113"/>
      <c r="AZ116" s="3">
        <v>1107</v>
      </c>
      <c r="BA116" s="7">
        <v>1533</v>
      </c>
      <c r="BB116" s="7"/>
      <c r="BC116" s="3">
        <v>1792.1363636363599</v>
      </c>
      <c r="BD116" s="3">
        <v>1858.7826086956502</v>
      </c>
      <c r="BE116" s="7">
        <v>2037.15</v>
      </c>
      <c r="BF116" s="113"/>
      <c r="BG116" s="3">
        <v>2089.6842105263199</v>
      </c>
      <c r="BH116" s="3">
        <v>2202.38095238095</v>
      </c>
      <c r="BI116" s="7">
        <v>2384.5</v>
      </c>
      <c r="BJ116" s="113"/>
      <c r="BK116" s="3">
        <v>2379.6</v>
      </c>
      <c r="BL116" s="3">
        <v>2522.8235294117599</v>
      </c>
      <c r="BM116" s="7">
        <v>2769.0625</v>
      </c>
      <c r="BO116" s="2">
        <f t="shared" si="157"/>
        <v>1107</v>
      </c>
      <c r="BP116" s="2">
        <f t="shared" si="158"/>
        <v>1533</v>
      </c>
      <c r="BQ116" s="2"/>
      <c r="BR116" s="2">
        <f t="shared" si="159"/>
        <v>1792.1363636363599</v>
      </c>
      <c r="BS116" s="2">
        <f t="shared" si="160"/>
        <v>1858.7826086956502</v>
      </c>
      <c r="BT116" s="2">
        <f t="shared" si="161"/>
        <v>2037.15</v>
      </c>
      <c r="BU116" s="2"/>
      <c r="BV116" s="2">
        <f t="shared" si="162"/>
        <v>2089.6842105263199</v>
      </c>
      <c r="BW116" s="2">
        <f t="shared" si="163"/>
        <v>2202.38095238095</v>
      </c>
      <c r="BX116" s="2">
        <f t="shared" si="164"/>
        <v>2384.5</v>
      </c>
      <c r="BZ116" s="16">
        <f t="shared" si="149"/>
        <v>426</v>
      </c>
      <c r="CA116" s="16">
        <f t="shared" si="150"/>
        <v>504.15000000000009</v>
      </c>
      <c r="CB116" s="16">
        <f t="shared" si="151"/>
        <v>347.34999999999991</v>
      </c>
      <c r="CD116" s="5">
        <f t="shared" si="120"/>
        <v>0.38482384823848248</v>
      </c>
      <c r="CE116" s="5">
        <f t="shared" si="121"/>
        <v>0.32886497064579268</v>
      </c>
      <c r="CF116" s="5">
        <f t="shared" si="122"/>
        <v>0.17050781729376818</v>
      </c>
      <c r="CH116" s="11">
        <f t="shared" si="152"/>
        <v>3.718815510448148E-2</v>
      </c>
      <c r="CI116" s="11">
        <f t="shared" si="153"/>
        <v>0.13671595607071541</v>
      </c>
      <c r="CK116" s="11">
        <f t="shared" si="154"/>
        <v>5.3930034637264868E-2</v>
      </c>
      <c r="CL116" s="11">
        <f t="shared" si="155"/>
        <v>0.14108150312310874</v>
      </c>
      <c r="CN116" s="16">
        <f t="shared" si="123"/>
        <v>66.646245059290322</v>
      </c>
      <c r="CO116" s="16">
        <f t="shared" si="124"/>
        <v>245.01363636364022</v>
      </c>
      <c r="CP116" s="11"/>
      <c r="CQ116" s="16">
        <f t="shared" si="125"/>
        <v>112.69674185463009</v>
      </c>
      <c r="CR116" s="16">
        <f t="shared" si="126"/>
        <v>294.81578947368007</v>
      </c>
      <c r="CT116" s="106">
        <v>2115.5955882352937</v>
      </c>
      <c r="CU116" s="104">
        <v>1858.7826086956502</v>
      </c>
      <c r="CV116" s="104">
        <v>1705.3125</v>
      </c>
      <c r="CW116" s="104">
        <v>1589.8</v>
      </c>
      <c r="CX116" s="104">
        <v>1470.35</v>
      </c>
      <c r="CY116" s="104">
        <v>1329.9047619047599</v>
      </c>
      <c r="CZ116" s="104">
        <v>1235.3</v>
      </c>
      <c r="DA116" s="104">
        <v>1163.7222222222222</v>
      </c>
      <c r="DB116" s="104">
        <v>1023.8421052631579</v>
      </c>
      <c r="DC116" s="104">
        <v>907.78947368421098</v>
      </c>
      <c r="DD116" s="104">
        <v>840.6813725490191</v>
      </c>
      <c r="DE116" s="104">
        <v>784.63333333333401</v>
      </c>
      <c r="DF116" s="104">
        <v>746.461538461538</v>
      </c>
      <c r="DG116" s="104">
        <v>678.06666666666695</v>
      </c>
      <c r="DH116" s="104">
        <v>684.26136363636397</v>
      </c>
      <c r="DI116" s="104">
        <v>677.21861471861507</v>
      </c>
      <c r="DJ116" s="104">
        <v>641.54545454545405</v>
      </c>
      <c r="DK116" s="104">
        <v>591.16666666666697</v>
      </c>
      <c r="DL116" s="104">
        <v>560.56666666666695</v>
      </c>
      <c r="DM116" s="104">
        <v>394</v>
      </c>
      <c r="DN116" s="104">
        <v>435.97857142857202</v>
      </c>
      <c r="DO116" s="104">
        <v>405.555555555556</v>
      </c>
      <c r="DP116" s="104">
        <v>346.80833333333334</v>
      </c>
      <c r="DR116" s="4">
        <f t="shared" si="127"/>
        <v>103.32775748474999</v>
      </c>
      <c r="DS116" s="39">
        <v>92.400646918980016</v>
      </c>
      <c r="DT116" s="39">
        <v>82.430804955240006</v>
      </c>
      <c r="DU116" s="39">
        <v>79.105478166059996</v>
      </c>
      <c r="DV116" s="39">
        <v>75.135853160059995</v>
      </c>
      <c r="DW116" s="39">
        <v>52.543571389869996</v>
      </c>
      <c r="DX116" s="39">
        <v>44.432727181130005</v>
      </c>
      <c r="DY116" s="39">
        <v>40.916697351750003</v>
      </c>
      <c r="DZ116" s="39">
        <v>31.687281922170001</v>
      </c>
      <c r="EA116" s="39">
        <v>28.077078837930003</v>
      </c>
      <c r="EB116" s="39">
        <v>22.283604438479994</v>
      </c>
      <c r="EC116" s="39">
        <v>19.064620277500005</v>
      </c>
      <c r="ED116" s="39">
        <v>20.48270359548</v>
      </c>
      <c r="EE116" s="39">
        <v>17.448144843769995</v>
      </c>
      <c r="EF116" s="39">
        <v>16.304391378169999</v>
      </c>
      <c r="EG116" s="39">
        <v>12.84841534674</v>
      </c>
      <c r="EH116" s="39">
        <v>13.14339809905</v>
      </c>
      <c r="EI116" s="39">
        <v>15.055441243439999</v>
      </c>
      <c r="EJ116" s="39">
        <v>13.59834836706</v>
      </c>
      <c r="EK116" s="39">
        <v>13.38205986</v>
      </c>
      <c r="EL116" s="39">
        <v>14.971183853040001</v>
      </c>
      <c r="EM116" s="39">
        <v>13.932039250710002</v>
      </c>
      <c r="EN116" s="39">
        <v>12.375055848260001</v>
      </c>
      <c r="EP116" s="111">
        <v>46022</v>
      </c>
      <c r="EQ116" s="114">
        <f t="shared" si="156"/>
        <v>0</v>
      </c>
      <c r="ER116" s="114"/>
      <c r="ES116" s="4">
        <f t="shared" si="128"/>
        <v>1155</v>
      </c>
      <c r="ET116" s="4">
        <f t="shared" si="129"/>
        <v>1508</v>
      </c>
      <c r="EU116" s="4"/>
      <c r="EV116" s="4">
        <f t="shared" si="92"/>
        <v>1792.4210526315801</v>
      </c>
      <c r="EW116" s="4">
        <f t="shared" si="93"/>
        <v>1858.6315789473701</v>
      </c>
      <c r="EX116" s="4">
        <f t="shared" si="94"/>
        <v>2061.1875</v>
      </c>
      <c r="EY116" s="4"/>
      <c r="EZ116" s="4">
        <f t="shared" si="95"/>
        <v>2096.5</v>
      </c>
      <c r="FA116" s="4">
        <f t="shared" si="96"/>
        <v>2204.8888888888896</v>
      </c>
      <c r="FB116" s="4">
        <f t="shared" si="97"/>
        <v>2378.4117647058802</v>
      </c>
      <c r="FC116" s="4"/>
      <c r="FD116" s="4">
        <f t="shared" si="167"/>
        <v>2385.9</v>
      </c>
      <c r="FE116" s="4">
        <f t="shared" si="131"/>
        <v>2541.0714285714303</v>
      </c>
      <c r="FF116" s="4">
        <f t="shared" si="132"/>
        <v>2767.6153846153798</v>
      </c>
      <c r="FH116" s="16">
        <f t="shared" si="133"/>
        <v>1155</v>
      </c>
      <c r="FI116" s="16">
        <f t="shared" si="99"/>
        <v>1508</v>
      </c>
      <c r="FJ116" s="16"/>
      <c r="FK116" s="16">
        <f t="shared" si="134"/>
        <v>1792.4210526315801</v>
      </c>
      <c r="FL116" s="16">
        <f t="shared" si="135"/>
        <v>1858.6315789473701</v>
      </c>
      <c r="FM116" s="16">
        <f t="shared" si="136"/>
        <v>2061.1875</v>
      </c>
      <c r="FN116" s="16"/>
      <c r="FO116" s="16">
        <f t="shared" si="137"/>
        <v>2096.5</v>
      </c>
      <c r="FP116" s="16">
        <f t="shared" si="138"/>
        <v>2204.8888888888896</v>
      </c>
      <c r="FQ116" s="16">
        <f t="shared" si="139"/>
        <v>2378.4117647058802</v>
      </c>
      <c r="FS116" s="4">
        <f t="shared" si="100"/>
        <v>1107</v>
      </c>
      <c r="FT116" s="4">
        <f t="shared" si="101"/>
        <v>1533</v>
      </c>
      <c r="FU116" s="4"/>
      <c r="FV116" s="4">
        <f t="shared" si="102"/>
        <v>1792.1363636363599</v>
      </c>
      <c r="FW116" s="4">
        <f t="shared" si="103"/>
        <v>1858.7826086956502</v>
      </c>
      <c r="FX116" s="4">
        <f t="shared" si="104"/>
        <v>2037.15</v>
      </c>
      <c r="FY116" s="4"/>
      <c r="FZ116" s="4">
        <f t="shared" si="105"/>
        <v>2089.6842105263199</v>
      </c>
      <c r="GA116" s="4">
        <f t="shared" si="106"/>
        <v>2202.38095238095</v>
      </c>
      <c r="GB116" s="4">
        <f t="shared" si="107"/>
        <v>2384.5</v>
      </c>
      <c r="GC116" s="4"/>
      <c r="GD116" s="4">
        <f t="shared" si="108"/>
        <v>2379.6</v>
      </c>
      <c r="GE116" s="4">
        <f t="shared" si="109"/>
        <v>2522.8235294117599</v>
      </c>
      <c r="GF116" s="4">
        <f t="shared" si="110"/>
        <v>2769.0625</v>
      </c>
      <c r="GH116" s="16">
        <f t="shared" si="140"/>
        <v>1107</v>
      </c>
      <c r="GI116" s="16">
        <f t="shared" si="111"/>
        <v>1533</v>
      </c>
      <c r="GJ116" s="16"/>
      <c r="GK116" s="16">
        <f t="shared" si="141"/>
        <v>1792.1363636363599</v>
      </c>
      <c r="GL116" s="16">
        <f t="shared" si="142"/>
        <v>1858.7826086956502</v>
      </c>
      <c r="GM116" s="16">
        <f t="shared" si="143"/>
        <v>2037.15</v>
      </c>
      <c r="GN116" s="16"/>
      <c r="GO116" s="16">
        <f t="shared" si="112"/>
        <v>2089.6842105263199</v>
      </c>
      <c r="GP116" s="16">
        <f t="shared" si="113"/>
        <v>2202.38095238095</v>
      </c>
      <c r="GQ116" s="16">
        <f t="shared" si="144"/>
        <v>2384.5</v>
      </c>
    </row>
    <row r="117" spans="2:199" ht="14.45" customHeight="1" x14ac:dyDescent="0.25">
      <c r="B117" s="28" t="s">
        <v>174</v>
      </c>
      <c r="C117" s="28" t="s">
        <v>638</v>
      </c>
      <c r="D117" s="23" t="str">
        <f>IFERROR(IF(MATCH($B117,Compounders!$A:$A,0),"yes"),"")</f>
        <v/>
      </c>
      <c r="F117" s="66"/>
      <c r="G117" s="66"/>
      <c r="H117" s="66"/>
      <c r="I117" s="66"/>
      <c r="J117" s="121" t="str">
        <f t="shared" si="114"/>
        <v>yes</v>
      </c>
      <c r="K117" s="70">
        <f t="shared" si="145"/>
        <v>6</v>
      </c>
      <c r="L117" s="70">
        <f t="shared" si="146"/>
        <v>23</v>
      </c>
      <c r="M117" s="70">
        <f t="shared" si="147"/>
        <v>2</v>
      </c>
      <c r="N117" s="70">
        <f t="shared" si="148"/>
        <v>2</v>
      </c>
      <c r="O117" s="66"/>
      <c r="P117" s="83"/>
      <c r="Q117" s="70">
        <f t="shared" si="166"/>
        <v>5</v>
      </c>
      <c r="R117" s="70">
        <f t="shared" si="166"/>
        <v>4</v>
      </c>
      <c r="S117" s="70">
        <f t="shared" si="166"/>
        <v>3</v>
      </c>
      <c r="T117" s="70">
        <f t="shared" si="166"/>
        <v>2</v>
      </c>
      <c r="U117" s="70">
        <f t="shared" si="166"/>
        <v>2</v>
      </c>
      <c r="V117" s="70">
        <f t="shared" si="166"/>
        <v>2</v>
      </c>
      <c r="W117" s="70">
        <f t="shared" si="166"/>
        <v>4</v>
      </c>
      <c r="X117" s="70">
        <f t="shared" si="166"/>
        <v>0</v>
      </c>
      <c r="Y117" s="70">
        <f t="shared" si="166"/>
        <v>1</v>
      </c>
      <c r="AA117" s="39">
        <v>95.936882268800005</v>
      </c>
      <c r="AB117" s="39">
        <v>108.04364740731999</v>
      </c>
      <c r="AC117" s="40">
        <v>103.86183989125</v>
      </c>
      <c r="AE117" s="4">
        <f t="shared" si="116"/>
        <v>7.9249576224499947</v>
      </c>
      <c r="AF117" s="4">
        <f t="shared" si="117"/>
        <v>-4.1818075160699948</v>
      </c>
      <c r="AH117" s="11">
        <f t="shared" si="118"/>
        <v>8.260595336260268E-2</v>
      </c>
      <c r="AI117" s="11">
        <f t="shared" si="119"/>
        <v>-3.8704797703697946E-2</v>
      </c>
      <c r="AK117" s="3">
        <v>4401</v>
      </c>
      <c r="AL117" s="7">
        <v>4341</v>
      </c>
      <c r="AM117" s="7"/>
      <c r="AN117" s="3">
        <v>5133.3333333333303</v>
      </c>
      <c r="AO117" s="3">
        <v>5120.2222222222208</v>
      </c>
      <c r="AP117" s="7">
        <v>5096.7</v>
      </c>
      <c r="AQ117" s="113"/>
      <c r="AR117" s="3">
        <v>5466.6666666666697</v>
      </c>
      <c r="AS117" s="3">
        <v>5453.5</v>
      </c>
      <c r="AT117" s="7">
        <v>5499.4545454545496</v>
      </c>
      <c r="AU117" s="7"/>
      <c r="AV117" s="3">
        <v>6114.5</v>
      </c>
      <c r="AW117" s="3">
        <v>6198</v>
      </c>
      <c r="AX117" s="7">
        <v>6236.2</v>
      </c>
      <c r="AY117" s="113"/>
      <c r="AZ117" s="3">
        <v>4443</v>
      </c>
      <c r="BA117" s="7">
        <v>4747</v>
      </c>
      <c r="BB117" s="7"/>
      <c r="BC117" s="3">
        <v>5125.5</v>
      </c>
      <c r="BD117" s="3">
        <v>5122</v>
      </c>
      <c r="BE117" s="7">
        <v>5129.7142857142899</v>
      </c>
      <c r="BF117" s="113"/>
      <c r="BG117" s="3">
        <v>5582.9411764705892</v>
      </c>
      <c r="BH117" s="3">
        <v>5591.6153846153902</v>
      </c>
      <c r="BI117" s="7">
        <v>5600.3571428571395</v>
      </c>
      <c r="BJ117" s="113"/>
      <c r="BK117" s="3">
        <v>6136</v>
      </c>
      <c r="BL117" s="3">
        <v>6216.4545454545496</v>
      </c>
      <c r="BM117" s="7">
        <v>6226.3076923076896</v>
      </c>
      <c r="BO117" s="2">
        <f t="shared" si="157"/>
        <v>4443</v>
      </c>
      <c r="BP117" s="2">
        <f t="shared" si="158"/>
        <v>4747</v>
      </c>
      <c r="BQ117" s="2"/>
      <c r="BR117" s="2">
        <f t="shared" si="159"/>
        <v>5125.5</v>
      </c>
      <c r="BS117" s="2">
        <f t="shared" si="160"/>
        <v>5122</v>
      </c>
      <c r="BT117" s="2">
        <f t="shared" si="161"/>
        <v>5129.7142857142899</v>
      </c>
      <c r="BU117" s="2"/>
      <c r="BV117" s="2">
        <f t="shared" si="162"/>
        <v>5582.9411764705892</v>
      </c>
      <c r="BW117" s="2">
        <f t="shared" si="163"/>
        <v>5591.6153846153902</v>
      </c>
      <c r="BX117" s="2">
        <f t="shared" si="164"/>
        <v>5600.3571428571395</v>
      </c>
      <c r="BZ117" s="16">
        <f t="shared" si="149"/>
        <v>304</v>
      </c>
      <c r="CA117" s="16">
        <f t="shared" si="150"/>
        <v>382.71428571428987</v>
      </c>
      <c r="CB117" s="16">
        <f t="shared" si="151"/>
        <v>470.64285714284961</v>
      </c>
      <c r="CD117" s="5">
        <f t="shared" si="120"/>
        <v>6.8422237227098837E-2</v>
      </c>
      <c r="CE117" s="5">
        <f t="shared" si="121"/>
        <v>8.0622347949081519E-2</v>
      </c>
      <c r="CF117" s="5">
        <f t="shared" si="122"/>
        <v>9.1748356912107143E-2</v>
      </c>
      <c r="CH117" s="11">
        <f t="shared" si="152"/>
        <v>-6.8286020876007214E-4</v>
      </c>
      <c r="CI117" s="11">
        <f t="shared" si="153"/>
        <v>8.2221943503846262E-4</v>
      </c>
      <c r="CK117" s="11">
        <f t="shared" si="154"/>
        <v>1.553698645681445E-3</v>
      </c>
      <c r="CL117" s="11">
        <f t="shared" si="155"/>
        <v>3.1194966660137435E-3</v>
      </c>
      <c r="CN117" s="16">
        <f t="shared" si="123"/>
        <v>-3.5</v>
      </c>
      <c r="CO117" s="16">
        <f t="shared" si="124"/>
        <v>4.214285714289872</v>
      </c>
      <c r="CP117" s="11"/>
      <c r="CQ117" s="16">
        <f t="shared" si="125"/>
        <v>8.674208144801014</v>
      </c>
      <c r="CR117" s="16">
        <f t="shared" si="126"/>
        <v>17.415966386550281</v>
      </c>
      <c r="CT117" s="106">
        <v>5164.2857142857083</v>
      </c>
      <c r="CU117" s="104">
        <v>5122</v>
      </c>
      <c r="CV117" s="104">
        <v>5176.7672222222191</v>
      </c>
      <c r="CW117" s="104">
        <v>4931.9666666666635</v>
      </c>
      <c r="CX117" s="104">
        <v>4794.1666666666633</v>
      </c>
      <c r="CY117" s="104">
        <v>4736.4210526315801</v>
      </c>
      <c r="CZ117" s="104">
        <v>4629.3333333333303</v>
      </c>
      <c r="DA117" s="104">
        <v>4684.3333333333267</v>
      </c>
      <c r="DB117" s="104">
        <v>4510.9472222222212</v>
      </c>
      <c r="DC117" s="104">
        <v>4396.0833333333303</v>
      </c>
      <c r="DD117" s="104">
        <v>4259.9166666666697</v>
      </c>
      <c r="DE117" s="104">
        <v>4376.1499999999996</v>
      </c>
      <c r="DF117" s="104">
        <v>4110.1865079365061</v>
      </c>
      <c r="DG117" s="104">
        <v>3940.7857142857097</v>
      </c>
      <c r="DH117" s="104">
        <v>3613.25</v>
      </c>
      <c r="DI117" s="104">
        <v>3648.8571428571445</v>
      </c>
      <c r="DJ117" s="104">
        <v>3856.7202380952372</v>
      </c>
      <c r="DK117" s="104">
        <v>3805.5625</v>
      </c>
      <c r="DL117" s="104">
        <v>3653.95</v>
      </c>
      <c r="DM117" s="104">
        <v>3514.0000000000027</v>
      </c>
      <c r="DN117" s="104">
        <v>3463.8273809523771</v>
      </c>
      <c r="DO117" s="104">
        <v>3521</v>
      </c>
      <c r="DP117" s="104">
        <v>3444.7523809523809</v>
      </c>
      <c r="DR117" s="4">
        <f t="shared" si="127"/>
        <v>103.86183989125</v>
      </c>
      <c r="DS117" s="39">
        <v>108.04364740731999</v>
      </c>
      <c r="DT117" s="39">
        <v>95.936882268800005</v>
      </c>
      <c r="DU117" s="39">
        <v>104.26535126279998</v>
      </c>
      <c r="DV117" s="39">
        <v>101.03078196119998</v>
      </c>
      <c r="DW117" s="39">
        <v>100.65154287705001</v>
      </c>
      <c r="DX117" s="39">
        <v>90.110223052079988</v>
      </c>
      <c r="DY117" s="39">
        <v>98.714041725420017</v>
      </c>
      <c r="DZ117" s="39">
        <v>84.910714311829992</v>
      </c>
      <c r="EA117" s="39">
        <v>78.305256112679999</v>
      </c>
      <c r="EB117" s="39">
        <v>76.537002489839992</v>
      </c>
      <c r="EC117" s="39">
        <v>70.642823747040012</v>
      </c>
      <c r="ED117" s="39">
        <v>76.678899385500003</v>
      </c>
      <c r="EE117" s="39">
        <v>75.749855372239992</v>
      </c>
      <c r="EF117" s="39">
        <v>77.742126647479992</v>
      </c>
      <c r="EG117" s="39">
        <v>74.029752303999999</v>
      </c>
      <c r="EH117" s="39">
        <v>75.768634574250001</v>
      </c>
      <c r="EI117" s="39">
        <v>77.043664184250005</v>
      </c>
      <c r="EJ117" s="39">
        <v>72.681353587979999</v>
      </c>
      <c r="EK117" s="39">
        <v>65.667210265239987</v>
      </c>
      <c r="EL117" s="39">
        <v>64.120104778919995</v>
      </c>
      <c r="EM117" s="39">
        <v>65.669848922159986</v>
      </c>
      <c r="EN117" s="39">
        <v>64.88494562999</v>
      </c>
      <c r="EP117" s="111">
        <v>46022</v>
      </c>
      <c r="EQ117" s="114">
        <f t="shared" si="156"/>
        <v>0</v>
      </c>
      <c r="ER117" s="114"/>
      <c r="ES117" s="4">
        <f t="shared" si="128"/>
        <v>4401</v>
      </c>
      <c r="ET117" s="4">
        <f t="shared" si="129"/>
        <v>4341</v>
      </c>
      <c r="EU117" s="4"/>
      <c r="EV117" s="4">
        <f t="shared" si="92"/>
        <v>5133.3333333333303</v>
      </c>
      <c r="EW117" s="4">
        <f t="shared" si="93"/>
        <v>5120.2222222222208</v>
      </c>
      <c r="EX117" s="4">
        <f t="shared" si="94"/>
        <v>5096.7</v>
      </c>
      <c r="EY117" s="4"/>
      <c r="EZ117" s="4">
        <f t="shared" si="95"/>
        <v>5466.6666666666697</v>
      </c>
      <c r="FA117" s="4">
        <f t="shared" si="96"/>
        <v>5453.5</v>
      </c>
      <c r="FB117" s="4">
        <f t="shared" si="97"/>
        <v>5499.4545454545496</v>
      </c>
      <c r="FC117" s="4"/>
      <c r="FD117" s="4">
        <f t="shared" si="167"/>
        <v>6114.5</v>
      </c>
      <c r="FE117" s="4">
        <f t="shared" si="131"/>
        <v>6198</v>
      </c>
      <c r="FF117" s="4">
        <f t="shared" si="132"/>
        <v>6236.2</v>
      </c>
      <c r="FH117" s="16">
        <f t="shared" si="133"/>
        <v>4401</v>
      </c>
      <c r="FI117" s="16">
        <f t="shared" si="99"/>
        <v>4341</v>
      </c>
      <c r="FJ117" s="16"/>
      <c r="FK117" s="16">
        <f t="shared" si="134"/>
        <v>5133.3333333333303</v>
      </c>
      <c r="FL117" s="16">
        <f t="shared" si="135"/>
        <v>5120.2222222222208</v>
      </c>
      <c r="FM117" s="16">
        <f t="shared" si="136"/>
        <v>5096.7</v>
      </c>
      <c r="FN117" s="16"/>
      <c r="FO117" s="16">
        <f t="shared" si="137"/>
        <v>5466.6666666666697</v>
      </c>
      <c r="FP117" s="16">
        <f t="shared" si="138"/>
        <v>5453.5</v>
      </c>
      <c r="FQ117" s="16">
        <f t="shared" si="139"/>
        <v>5499.4545454545496</v>
      </c>
      <c r="FS117" s="4">
        <f t="shared" si="100"/>
        <v>4443</v>
      </c>
      <c r="FT117" s="4">
        <f t="shared" si="101"/>
        <v>4747</v>
      </c>
      <c r="FU117" s="4"/>
      <c r="FV117" s="4">
        <f t="shared" si="102"/>
        <v>5125.5</v>
      </c>
      <c r="FW117" s="4">
        <f t="shared" si="103"/>
        <v>5122</v>
      </c>
      <c r="FX117" s="4">
        <f t="shared" si="104"/>
        <v>5129.7142857142899</v>
      </c>
      <c r="FY117" s="4"/>
      <c r="FZ117" s="4">
        <f t="shared" si="105"/>
        <v>5582.9411764705892</v>
      </c>
      <c r="GA117" s="4">
        <f t="shared" si="106"/>
        <v>5591.6153846153902</v>
      </c>
      <c r="GB117" s="4">
        <f t="shared" si="107"/>
        <v>5600.3571428571395</v>
      </c>
      <c r="GC117" s="4"/>
      <c r="GD117" s="4">
        <f t="shared" si="108"/>
        <v>6136</v>
      </c>
      <c r="GE117" s="4">
        <f t="shared" si="109"/>
        <v>6216.4545454545496</v>
      </c>
      <c r="GF117" s="4">
        <f t="shared" si="110"/>
        <v>6226.3076923076896</v>
      </c>
      <c r="GH117" s="16">
        <f t="shared" si="140"/>
        <v>4443</v>
      </c>
      <c r="GI117" s="16">
        <f t="shared" si="111"/>
        <v>4747</v>
      </c>
      <c r="GJ117" s="16"/>
      <c r="GK117" s="16">
        <f t="shared" si="141"/>
        <v>5125.5</v>
      </c>
      <c r="GL117" s="16">
        <f t="shared" si="142"/>
        <v>5122</v>
      </c>
      <c r="GM117" s="16">
        <f t="shared" si="143"/>
        <v>5129.7142857142899</v>
      </c>
      <c r="GN117" s="16"/>
      <c r="GO117" s="16">
        <f t="shared" si="112"/>
        <v>5582.9411764705892</v>
      </c>
      <c r="GP117" s="16">
        <f t="shared" si="113"/>
        <v>5591.6153846153902</v>
      </c>
      <c r="GQ117" s="16">
        <f t="shared" si="144"/>
        <v>5600.3571428571395</v>
      </c>
    </row>
    <row r="118" spans="2:199" ht="14.45" customHeight="1" x14ac:dyDescent="0.25">
      <c r="B118" s="28" t="s">
        <v>137</v>
      </c>
      <c r="C118" s="28" t="s">
        <v>639</v>
      </c>
      <c r="D118" s="23" t="str">
        <f>IFERROR(IF(MATCH($B118,Compounders!$A:$A,0),"yes"),"")</f>
        <v>yes</v>
      </c>
      <c r="F118" s="66"/>
      <c r="G118" s="66" t="s">
        <v>544</v>
      </c>
      <c r="H118" s="66"/>
      <c r="I118" s="66"/>
      <c r="J118" s="121" t="str">
        <f t="shared" si="114"/>
        <v/>
      </c>
      <c r="K118" s="70">
        <f t="shared" si="145"/>
        <v>6</v>
      </c>
      <c r="L118" s="70">
        <f t="shared" si="146"/>
        <v>24</v>
      </c>
      <c r="M118" s="70">
        <f t="shared" si="147"/>
        <v>2</v>
      </c>
      <c r="N118" s="70">
        <f t="shared" si="148"/>
        <v>2</v>
      </c>
      <c r="O118" s="66"/>
      <c r="P118" s="83" t="s">
        <v>942</v>
      </c>
      <c r="Q118" s="70">
        <f t="shared" si="166"/>
        <v>5</v>
      </c>
      <c r="R118" s="70">
        <f t="shared" si="166"/>
        <v>4</v>
      </c>
      <c r="S118" s="70">
        <f t="shared" si="166"/>
        <v>3</v>
      </c>
      <c r="T118" s="70">
        <f t="shared" si="166"/>
        <v>2</v>
      </c>
      <c r="U118" s="70">
        <f t="shared" si="166"/>
        <v>2</v>
      </c>
      <c r="V118" s="70">
        <f t="shared" si="166"/>
        <v>2</v>
      </c>
      <c r="W118" s="70">
        <f t="shared" si="166"/>
        <v>4</v>
      </c>
      <c r="X118" s="70">
        <f t="shared" si="166"/>
        <v>1</v>
      </c>
      <c r="Y118" s="70">
        <f t="shared" si="166"/>
        <v>1</v>
      </c>
      <c r="AA118" s="39">
        <v>85.084588580000002</v>
      </c>
      <c r="AB118" s="39">
        <v>76.717702935159991</v>
      </c>
      <c r="AC118" s="40">
        <v>103.41169287999999</v>
      </c>
      <c r="AE118" s="4">
        <f t="shared" si="116"/>
        <v>18.327104299999988</v>
      </c>
      <c r="AF118" s="4">
        <f t="shared" si="117"/>
        <v>26.693989944839998</v>
      </c>
      <c r="AH118" s="11">
        <f t="shared" si="118"/>
        <v>0.21539863570907558</v>
      </c>
      <c r="AI118" s="11">
        <f t="shared" si="119"/>
        <v>0.34795084998049441</v>
      </c>
      <c r="AK118" s="3">
        <v>1055.4839999999999</v>
      </c>
      <c r="AL118" s="7">
        <v>1108.8879999999999</v>
      </c>
      <c r="AM118" s="7"/>
      <c r="AN118" s="3">
        <v>1510.3</v>
      </c>
      <c r="AO118" s="3">
        <v>1553.3</v>
      </c>
      <c r="AP118" s="7">
        <v>1277.5555555555602</v>
      </c>
      <c r="AQ118" s="113"/>
      <c r="AR118" s="3">
        <v>1802.61538461538</v>
      </c>
      <c r="AS118" s="3">
        <v>1853.2</v>
      </c>
      <c r="AT118" s="7">
        <v>1614.4705882352901</v>
      </c>
      <c r="AU118" s="7"/>
      <c r="AV118" s="3">
        <v>1967.2</v>
      </c>
      <c r="AW118" s="3">
        <v>2003</v>
      </c>
      <c r="AX118" s="7">
        <v>1950.8888888888901</v>
      </c>
      <c r="AY118" s="113"/>
      <c r="AZ118" s="3">
        <v>1635.4449999999999</v>
      </c>
      <c r="BA118" s="7">
        <v>1951.662</v>
      </c>
      <c r="BB118" s="7"/>
      <c r="BC118" s="3">
        <v>2212.4761904761899</v>
      </c>
      <c r="BD118" s="3">
        <v>2196.4545454545496</v>
      </c>
      <c r="BE118" s="7">
        <v>2193.0476190476197</v>
      </c>
      <c r="BF118" s="113"/>
      <c r="BG118" s="3">
        <v>2536.7142857142903</v>
      </c>
      <c r="BH118" s="3">
        <v>2538.1818181818198</v>
      </c>
      <c r="BI118" s="7">
        <v>2552.9523809523803</v>
      </c>
      <c r="BJ118" s="113"/>
      <c r="BK118" s="3">
        <v>2737.3333333333303</v>
      </c>
      <c r="BL118" s="3">
        <v>3021</v>
      </c>
      <c r="BM118" s="7">
        <v>2990.1</v>
      </c>
      <c r="BO118" s="2">
        <f t="shared" si="157"/>
        <v>1635.4449999999999</v>
      </c>
      <c r="BP118" s="2">
        <f t="shared" si="158"/>
        <v>1951.662</v>
      </c>
      <c r="BQ118" s="2"/>
      <c r="BR118" s="2">
        <f t="shared" si="159"/>
        <v>2212.4761904761899</v>
      </c>
      <c r="BS118" s="2">
        <f t="shared" si="160"/>
        <v>2196.4545454545496</v>
      </c>
      <c r="BT118" s="2">
        <f t="shared" si="161"/>
        <v>2193.0476190476197</v>
      </c>
      <c r="BU118" s="2"/>
      <c r="BV118" s="2">
        <f t="shared" si="162"/>
        <v>2536.7142857142903</v>
      </c>
      <c r="BW118" s="2">
        <f t="shared" si="163"/>
        <v>2538.1818181818198</v>
      </c>
      <c r="BX118" s="2">
        <f t="shared" si="164"/>
        <v>2552.9523809523803</v>
      </c>
      <c r="BZ118" s="16">
        <f t="shared" si="149"/>
        <v>316.2170000000001</v>
      </c>
      <c r="CA118" s="16">
        <f t="shared" si="150"/>
        <v>241.38561904761968</v>
      </c>
      <c r="CB118" s="16">
        <f t="shared" si="151"/>
        <v>359.90476190476056</v>
      </c>
      <c r="CD118" s="5">
        <f t="shared" si="120"/>
        <v>0.19335226803713979</v>
      </c>
      <c r="CE118" s="5">
        <f t="shared" si="121"/>
        <v>0.12368208175781437</v>
      </c>
      <c r="CF118" s="5">
        <f t="shared" si="122"/>
        <v>0.16411169496677758</v>
      </c>
      <c r="CH118" s="11">
        <f t="shared" si="152"/>
        <v>-7.2414994071380301E-3</v>
      </c>
      <c r="CI118" s="11">
        <f t="shared" si="153"/>
        <v>-8.7813697214922382E-3</v>
      </c>
      <c r="CK118" s="11">
        <f t="shared" si="154"/>
        <v>5.7851705089295713E-4</v>
      </c>
      <c r="CL118" s="11">
        <f t="shared" si="155"/>
        <v>6.4012314392425385E-3</v>
      </c>
      <c r="CN118" s="16">
        <f t="shared" si="123"/>
        <v>-16.021645021640325</v>
      </c>
      <c r="CO118" s="16">
        <f t="shared" si="124"/>
        <v>-19.428571428570194</v>
      </c>
      <c r="CP118" s="11"/>
      <c r="CQ118" s="16">
        <f t="shared" si="125"/>
        <v>1.4675324675295087</v>
      </c>
      <c r="CR118" s="16">
        <f t="shared" si="126"/>
        <v>16.238095238089954</v>
      </c>
      <c r="CT118" s="106">
        <v>2209.1895424836598</v>
      </c>
      <c r="CU118" s="104">
        <v>2196.4545454545496</v>
      </c>
      <c r="CV118" s="104">
        <v>2125.5477941176468</v>
      </c>
      <c r="CW118" s="104">
        <v>2036.066666666668</v>
      </c>
      <c r="CX118" s="104">
        <v>1888.925</v>
      </c>
      <c r="CY118" s="104">
        <v>1844.11764705882</v>
      </c>
      <c r="CZ118" s="104">
        <v>1861.625</v>
      </c>
      <c r="DA118" s="104">
        <v>1799.545454545455</v>
      </c>
      <c r="DB118" s="104">
        <v>1744.0363636363641</v>
      </c>
      <c r="DC118" s="104">
        <v>1615.0909090909099</v>
      </c>
      <c r="DD118" s="104">
        <v>1520.2948717948721</v>
      </c>
      <c r="DE118" s="104">
        <v>1479.4615384615392</v>
      </c>
      <c r="DF118" s="104">
        <v>1390.9615384615381</v>
      </c>
      <c r="DG118" s="104">
        <v>1358.3571428571402</v>
      </c>
      <c r="DH118" s="104">
        <v>1210.325757575758</v>
      </c>
      <c r="DI118" s="104">
        <v>1134.5575757575768</v>
      </c>
      <c r="DJ118" s="104">
        <v>1069.936507936508</v>
      </c>
      <c r="DK118" s="104">
        <v>1050.9166666666699</v>
      </c>
      <c r="DL118" s="104">
        <v>957.37179487179401</v>
      </c>
      <c r="DM118" s="104">
        <v>891.66666666666697</v>
      </c>
      <c r="DN118" s="104">
        <v>850.17045454545496</v>
      </c>
      <c r="DO118" s="104">
        <v>847</v>
      </c>
      <c r="DP118" s="104">
        <v>797.93506493506504</v>
      </c>
      <c r="DR118" s="4">
        <f t="shared" si="127"/>
        <v>103.41169287999999</v>
      </c>
      <c r="DS118" s="39">
        <v>76.717702935159991</v>
      </c>
      <c r="DT118" s="39">
        <v>85.084588580000002</v>
      </c>
      <c r="DU118" s="39">
        <v>95.714837399999993</v>
      </c>
      <c r="DV118" s="39">
        <v>84.13789229999999</v>
      </c>
      <c r="DW118" s="39">
        <v>69.766177379340007</v>
      </c>
      <c r="DX118" s="39">
        <v>82.405060979999988</v>
      </c>
      <c r="DY118" s="39">
        <v>74.213434599999999</v>
      </c>
      <c r="DZ118" s="39">
        <v>84.285010015249995</v>
      </c>
      <c r="EA118" s="39">
        <v>84.742555919999987</v>
      </c>
      <c r="EB118" s="39">
        <v>74.101526940000014</v>
      </c>
      <c r="EC118" s="39">
        <v>63.680397000000006</v>
      </c>
      <c r="ED118" s="39">
        <v>63.949851680000009</v>
      </c>
      <c r="EE118" s="39">
        <v>57.341964599999997</v>
      </c>
      <c r="EF118" s="39">
        <v>44.066122239999991</v>
      </c>
      <c r="EG118" s="39">
        <v>44.758574100000004</v>
      </c>
      <c r="EH118" s="39">
        <v>41.372122769999997</v>
      </c>
      <c r="EI118" s="39">
        <v>45.7817383398</v>
      </c>
      <c r="EJ118" s="39">
        <v>51.645225349999997</v>
      </c>
      <c r="EK118" s="39">
        <v>41.915563200000001</v>
      </c>
      <c r="EL118" s="39">
        <v>38.072217299999998</v>
      </c>
      <c r="EM118" s="39">
        <v>38.22989122029</v>
      </c>
      <c r="EN118" s="39">
        <v>38.054556329999997</v>
      </c>
      <c r="EP118" s="111">
        <v>46022</v>
      </c>
      <c r="EQ118" s="114">
        <f t="shared" si="156"/>
        <v>0</v>
      </c>
      <c r="ER118" s="114"/>
      <c r="ES118" s="4">
        <f t="shared" si="128"/>
        <v>1055.4839999999999</v>
      </c>
      <c r="ET118" s="4">
        <f t="shared" si="129"/>
        <v>1108.8879999999999</v>
      </c>
      <c r="EU118" s="4"/>
      <c r="EV118" s="4">
        <f t="shared" si="92"/>
        <v>1510.3</v>
      </c>
      <c r="EW118" s="4">
        <f t="shared" si="93"/>
        <v>1553.3</v>
      </c>
      <c r="EX118" s="4">
        <f t="shared" si="94"/>
        <v>1277.5555555555602</v>
      </c>
      <c r="EY118" s="4"/>
      <c r="EZ118" s="4">
        <f t="shared" si="95"/>
        <v>1802.61538461538</v>
      </c>
      <c r="FA118" s="4">
        <f t="shared" si="96"/>
        <v>1853.2</v>
      </c>
      <c r="FB118" s="4">
        <f t="shared" si="97"/>
        <v>1614.4705882352901</v>
      </c>
      <c r="FC118" s="4"/>
      <c r="FD118" s="4">
        <f t="shared" si="167"/>
        <v>1967.2</v>
      </c>
      <c r="FE118" s="4">
        <f t="shared" si="131"/>
        <v>2003</v>
      </c>
      <c r="FF118" s="4">
        <f t="shared" si="132"/>
        <v>1950.8888888888901</v>
      </c>
      <c r="FH118" s="16">
        <f t="shared" si="133"/>
        <v>1055.4839999999999</v>
      </c>
      <c r="FI118" s="16">
        <f t="shared" si="99"/>
        <v>1108.8879999999999</v>
      </c>
      <c r="FJ118" s="16"/>
      <c r="FK118" s="16">
        <f t="shared" si="134"/>
        <v>1510.3</v>
      </c>
      <c r="FL118" s="16">
        <f t="shared" si="135"/>
        <v>1553.3</v>
      </c>
      <c r="FM118" s="16">
        <f t="shared" si="136"/>
        <v>1277.5555555555602</v>
      </c>
      <c r="FN118" s="16"/>
      <c r="FO118" s="16">
        <f t="shared" si="137"/>
        <v>1802.61538461538</v>
      </c>
      <c r="FP118" s="16">
        <f t="shared" si="138"/>
        <v>1853.2</v>
      </c>
      <c r="FQ118" s="16">
        <f t="shared" si="139"/>
        <v>1614.4705882352901</v>
      </c>
      <c r="FS118" s="4">
        <f t="shared" si="100"/>
        <v>1635.4449999999999</v>
      </c>
      <c r="FT118" s="4">
        <f t="shared" si="101"/>
        <v>1951.662</v>
      </c>
      <c r="FU118" s="4"/>
      <c r="FV118" s="4">
        <f t="shared" si="102"/>
        <v>2212.4761904761899</v>
      </c>
      <c r="FW118" s="4">
        <f t="shared" si="103"/>
        <v>2196.4545454545496</v>
      </c>
      <c r="FX118" s="4">
        <f t="shared" si="104"/>
        <v>2193.0476190476197</v>
      </c>
      <c r="FY118" s="4"/>
      <c r="FZ118" s="4">
        <f t="shared" si="105"/>
        <v>2536.7142857142903</v>
      </c>
      <c r="GA118" s="4">
        <f t="shared" si="106"/>
        <v>2538.1818181818198</v>
      </c>
      <c r="GB118" s="4">
        <f t="shared" si="107"/>
        <v>2552.9523809523803</v>
      </c>
      <c r="GC118" s="4"/>
      <c r="GD118" s="4">
        <f t="shared" si="108"/>
        <v>2737.3333333333303</v>
      </c>
      <c r="GE118" s="4">
        <f t="shared" si="109"/>
        <v>3021</v>
      </c>
      <c r="GF118" s="4">
        <f t="shared" si="110"/>
        <v>2990.1</v>
      </c>
      <c r="GH118" s="16">
        <f t="shared" si="140"/>
        <v>1635.4449999999999</v>
      </c>
      <c r="GI118" s="16">
        <f t="shared" si="111"/>
        <v>1951.662</v>
      </c>
      <c r="GJ118" s="16"/>
      <c r="GK118" s="16">
        <f t="shared" si="141"/>
        <v>2212.4761904761899</v>
      </c>
      <c r="GL118" s="16">
        <f t="shared" si="142"/>
        <v>2196.4545454545496</v>
      </c>
      <c r="GM118" s="16">
        <f t="shared" si="143"/>
        <v>2193.0476190476197</v>
      </c>
      <c r="GN118" s="16"/>
      <c r="GO118" s="16">
        <f t="shared" si="112"/>
        <v>2536.7142857142903</v>
      </c>
      <c r="GP118" s="16">
        <f t="shared" si="113"/>
        <v>2538.1818181818198</v>
      </c>
      <c r="GQ118" s="16">
        <f t="shared" si="144"/>
        <v>2552.9523809523803</v>
      </c>
    </row>
    <row r="119" spans="2:199" ht="14.45" customHeight="1" x14ac:dyDescent="0.25">
      <c r="B119" s="28" t="s">
        <v>151</v>
      </c>
      <c r="C119" s="28" t="s">
        <v>970</v>
      </c>
      <c r="D119" s="23" t="str">
        <f>IFERROR(IF(MATCH($B119,Compounders!$A:$A,0),"yes"),"")</f>
        <v/>
      </c>
      <c r="F119" s="66"/>
      <c r="G119" s="66" t="s">
        <v>544</v>
      </c>
      <c r="H119" s="66"/>
      <c r="I119" s="66"/>
      <c r="J119" s="121" t="str">
        <f t="shared" si="114"/>
        <v/>
      </c>
      <c r="K119" s="70">
        <f t="shared" si="145"/>
        <v>6</v>
      </c>
      <c r="L119" s="70">
        <f t="shared" si="146"/>
        <v>25</v>
      </c>
      <c r="M119" s="70">
        <f t="shared" si="147"/>
        <v>2</v>
      </c>
      <c r="N119" s="70">
        <f t="shared" si="148"/>
        <v>2</v>
      </c>
      <c r="O119" s="66"/>
      <c r="P119" s="83" t="s">
        <v>941</v>
      </c>
      <c r="Q119" s="70">
        <f t="shared" si="166"/>
        <v>5</v>
      </c>
      <c r="R119" s="70">
        <f t="shared" si="166"/>
        <v>4</v>
      </c>
      <c r="S119" s="70">
        <f t="shared" si="166"/>
        <v>3</v>
      </c>
      <c r="T119" s="70">
        <f t="shared" si="166"/>
        <v>2</v>
      </c>
      <c r="U119" s="70">
        <f t="shared" si="166"/>
        <v>2</v>
      </c>
      <c r="V119" s="70">
        <f t="shared" si="166"/>
        <v>3</v>
      </c>
      <c r="W119" s="70">
        <f t="shared" si="166"/>
        <v>4</v>
      </c>
      <c r="X119" s="70">
        <f t="shared" si="166"/>
        <v>1</v>
      </c>
      <c r="Y119" s="70">
        <f t="shared" si="166"/>
        <v>1</v>
      </c>
      <c r="AA119" s="39">
        <v>86.300820356799989</v>
      </c>
      <c r="AB119" s="39">
        <v>92.237858089700012</v>
      </c>
      <c r="AC119" s="40">
        <v>99.762336770099992</v>
      </c>
      <c r="AE119" s="4">
        <f t="shared" si="116"/>
        <v>13.461516413300004</v>
      </c>
      <c r="AF119" s="4">
        <f t="shared" si="117"/>
        <v>7.5244786803999801</v>
      </c>
      <c r="AH119" s="11">
        <f t="shared" si="118"/>
        <v>0.15598364369707074</v>
      </c>
      <c r="AI119" s="11">
        <f t="shared" si="119"/>
        <v>8.1576901678295011E-2</v>
      </c>
      <c r="AK119" s="3">
        <v>2614.1999999999998</v>
      </c>
      <c r="AL119" s="7">
        <v>2972.7</v>
      </c>
      <c r="AM119" s="7"/>
      <c r="AN119" s="3">
        <v>3323.7142857142903</v>
      </c>
      <c r="AO119" s="3">
        <v>3301.1428571428601</v>
      </c>
      <c r="AP119" s="7">
        <v>3329.2666666666701</v>
      </c>
      <c r="AQ119" s="113"/>
      <c r="AR119" s="3">
        <v>3701.1</v>
      </c>
      <c r="AS119" s="3">
        <v>3709.2857142857097</v>
      </c>
      <c r="AT119" s="7">
        <v>3769.2666666666701</v>
      </c>
      <c r="AU119" s="7"/>
      <c r="AV119" s="3">
        <v>3976.5</v>
      </c>
      <c r="AW119" s="3">
        <v>4185.5</v>
      </c>
      <c r="AX119" s="7">
        <v>4292.875</v>
      </c>
      <c r="AY119" s="113"/>
      <c r="AZ119" s="3">
        <v>2562.4</v>
      </c>
      <c r="BA119" s="7">
        <v>2936.1</v>
      </c>
      <c r="BB119" s="7"/>
      <c r="BC119" s="3">
        <v>3304.85</v>
      </c>
      <c r="BD119" s="3">
        <v>3295.4090909090901</v>
      </c>
      <c r="BE119" s="7">
        <v>3312.6666666666697</v>
      </c>
      <c r="BF119" s="113"/>
      <c r="BG119" s="3">
        <v>3697</v>
      </c>
      <c r="BH119" s="3">
        <v>3701.6818181818198</v>
      </c>
      <c r="BI119" s="7">
        <v>3756.6086956521704</v>
      </c>
      <c r="BJ119" s="113"/>
      <c r="BK119" s="3">
        <v>3980.4</v>
      </c>
      <c r="BL119" s="3">
        <v>4141.9166666666697</v>
      </c>
      <c r="BM119" s="7">
        <v>4237.8666666666695</v>
      </c>
      <c r="BO119" s="2">
        <f t="shared" si="157"/>
        <v>2562.4</v>
      </c>
      <c r="BP119" s="2">
        <f t="shared" si="158"/>
        <v>2936.1</v>
      </c>
      <c r="BQ119" s="2"/>
      <c r="BR119" s="2">
        <f t="shared" si="159"/>
        <v>3304.85</v>
      </c>
      <c r="BS119" s="2">
        <f t="shared" si="160"/>
        <v>3295.4090909090901</v>
      </c>
      <c r="BT119" s="2">
        <f t="shared" si="161"/>
        <v>3312.6666666666697</v>
      </c>
      <c r="BU119" s="2"/>
      <c r="BV119" s="2">
        <f t="shared" si="162"/>
        <v>3697</v>
      </c>
      <c r="BW119" s="2">
        <f t="shared" si="163"/>
        <v>3701.6818181818198</v>
      </c>
      <c r="BX119" s="2">
        <f t="shared" si="164"/>
        <v>3756.6086956521704</v>
      </c>
      <c r="BZ119" s="16">
        <f t="shared" si="149"/>
        <v>373.69999999999982</v>
      </c>
      <c r="CA119" s="16">
        <f t="shared" si="150"/>
        <v>376.56666666666979</v>
      </c>
      <c r="CB119" s="16">
        <f t="shared" si="151"/>
        <v>443.94202898550066</v>
      </c>
      <c r="CD119" s="5">
        <f t="shared" si="120"/>
        <v>0.14583983765220099</v>
      </c>
      <c r="CE119" s="5">
        <f t="shared" si="121"/>
        <v>0.12825403312784633</v>
      </c>
      <c r="CF119" s="5">
        <f t="shared" si="122"/>
        <v>0.13401349234820903</v>
      </c>
      <c r="CH119" s="11">
        <f t="shared" si="152"/>
        <v>-2.8566830842277069E-3</v>
      </c>
      <c r="CI119" s="11">
        <f t="shared" si="153"/>
        <v>2.3652107256515453E-3</v>
      </c>
      <c r="CK119" s="11">
        <f t="shared" si="154"/>
        <v>1.2663830624344286E-3</v>
      </c>
      <c r="CL119" s="11">
        <f t="shared" si="155"/>
        <v>1.6123531417952419E-2</v>
      </c>
      <c r="CN119" s="16">
        <f t="shared" si="123"/>
        <v>-9.4409090909098268</v>
      </c>
      <c r="CO119" s="16">
        <f t="shared" si="124"/>
        <v>7.8166666666697893</v>
      </c>
      <c r="CP119" s="11"/>
      <c r="CQ119" s="16">
        <f t="shared" si="125"/>
        <v>4.6818181818198354</v>
      </c>
      <c r="CR119" s="16">
        <f t="shared" si="126"/>
        <v>59.608695652170354</v>
      </c>
      <c r="CT119" s="106">
        <v>3395.984210526321</v>
      </c>
      <c r="CU119" s="104">
        <v>3295.4090909090901</v>
      </c>
      <c r="CV119" s="104">
        <v>3188.2533936651566</v>
      </c>
      <c r="CW119" s="104">
        <v>3067.625</v>
      </c>
      <c r="CX119" s="104">
        <v>2993.7569444444439</v>
      </c>
      <c r="CY119" s="104">
        <v>2898</v>
      </c>
      <c r="CZ119" s="104">
        <v>2769.623076923077</v>
      </c>
      <c r="DA119" s="104">
        <v>2621.2777777777783</v>
      </c>
      <c r="DB119" s="104">
        <v>2448.6993464052289</v>
      </c>
      <c r="DC119" s="104">
        <v>2328.9</v>
      </c>
      <c r="DD119" s="104">
        <v>2239.9786324786328</v>
      </c>
      <c r="DE119" s="104">
        <v>2134.9375</v>
      </c>
      <c r="DF119" s="104">
        <v>1979.75</v>
      </c>
      <c r="DG119" s="104">
        <v>1920</v>
      </c>
      <c r="DH119" s="104">
        <v>1789.7469295410472</v>
      </c>
      <c r="DI119" s="104">
        <v>1747.364433811802</v>
      </c>
      <c r="DJ119" s="104">
        <v>1687.8319327731101</v>
      </c>
      <c r="DK119" s="104">
        <v>1663.52173913043</v>
      </c>
      <c r="DL119" s="104">
        <v>1600.8577892695541</v>
      </c>
      <c r="DM119" s="104">
        <v>1562.294117647059</v>
      </c>
      <c r="DN119" s="104">
        <v>1499.4705882352939</v>
      </c>
      <c r="DO119" s="104">
        <v>1318.4</v>
      </c>
      <c r="DP119" s="104">
        <v>1193.7222222222222</v>
      </c>
      <c r="DR119" s="4">
        <f t="shared" si="127"/>
        <v>99.762336770099992</v>
      </c>
      <c r="DS119" s="39">
        <v>92.237858089700012</v>
      </c>
      <c r="DT119" s="39">
        <v>86.300820356799989</v>
      </c>
      <c r="DU119" s="39">
        <v>93.892580883639994</v>
      </c>
      <c r="DV119" s="39">
        <v>97.550306441870006</v>
      </c>
      <c r="DW119" s="39">
        <v>75.568111590880008</v>
      </c>
      <c r="DX119" s="39">
        <v>83.112563799050022</v>
      </c>
      <c r="DY119" s="39">
        <v>87.724788896630002</v>
      </c>
      <c r="DZ119" s="39">
        <v>74.454106773479992</v>
      </c>
      <c r="EA119" s="39">
        <v>68.167081644799993</v>
      </c>
      <c r="EB119" s="39">
        <v>55.501148885399999</v>
      </c>
      <c r="EC119" s="39">
        <v>46.344194351439995</v>
      </c>
      <c r="ED119" s="39">
        <v>43.617195300919988</v>
      </c>
      <c r="EE119" s="39">
        <v>42.145167905500003</v>
      </c>
      <c r="EF119" s="39">
        <v>38.712353384639997</v>
      </c>
      <c r="EG119" s="39">
        <v>33.55499133603</v>
      </c>
      <c r="EH119" s="39">
        <v>30.371449238909996</v>
      </c>
      <c r="EI119" s="39">
        <v>35.661266495700005</v>
      </c>
      <c r="EJ119" s="39">
        <v>47.990242161340007</v>
      </c>
      <c r="EK119" s="39">
        <v>41.02314257295</v>
      </c>
      <c r="EL119" s="39">
        <v>44.036621938979998</v>
      </c>
      <c r="EM119" s="39">
        <v>39.474255571999997</v>
      </c>
      <c r="EN119" s="39">
        <v>34.856533532360004</v>
      </c>
      <c r="EP119" s="111">
        <v>46022</v>
      </c>
      <c r="EQ119" s="114">
        <f t="shared" si="156"/>
        <v>0</v>
      </c>
      <c r="ER119" s="114"/>
      <c r="ES119" s="4">
        <f t="shared" si="128"/>
        <v>2614.1999999999998</v>
      </c>
      <c r="ET119" s="4">
        <f t="shared" si="129"/>
        <v>2972.7</v>
      </c>
      <c r="EU119" s="4"/>
      <c r="EV119" s="4">
        <f t="shared" si="92"/>
        <v>3323.7142857142903</v>
      </c>
      <c r="EW119" s="4">
        <f t="shared" si="93"/>
        <v>3301.1428571428601</v>
      </c>
      <c r="EX119" s="4">
        <f t="shared" si="94"/>
        <v>3329.2666666666701</v>
      </c>
      <c r="EY119" s="4"/>
      <c r="EZ119" s="4">
        <f t="shared" si="95"/>
        <v>3701.1</v>
      </c>
      <c r="FA119" s="4">
        <f t="shared" si="96"/>
        <v>3709.2857142857097</v>
      </c>
      <c r="FB119" s="4">
        <f t="shared" si="97"/>
        <v>3769.2666666666701</v>
      </c>
      <c r="FC119" s="4"/>
      <c r="FD119" s="4">
        <f t="shared" si="167"/>
        <v>3976.5</v>
      </c>
      <c r="FE119" s="4">
        <f t="shared" si="131"/>
        <v>4185.5</v>
      </c>
      <c r="FF119" s="4">
        <f t="shared" si="132"/>
        <v>4292.875</v>
      </c>
      <c r="FH119" s="16">
        <f t="shared" si="133"/>
        <v>2614.1999999999998</v>
      </c>
      <c r="FI119" s="16">
        <f t="shared" si="99"/>
        <v>2972.7</v>
      </c>
      <c r="FJ119" s="16"/>
      <c r="FK119" s="16">
        <f t="shared" si="134"/>
        <v>3323.7142857142903</v>
      </c>
      <c r="FL119" s="16">
        <f t="shared" si="135"/>
        <v>3301.1428571428601</v>
      </c>
      <c r="FM119" s="16">
        <f t="shared" si="136"/>
        <v>3329.2666666666701</v>
      </c>
      <c r="FN119" s="16"/>
      <c r="FO119" s="16">
        <f t="shared" si="137"/>
        <v>3701.1</v>
      </c>
      <c r="FP119" s="16">
        <f t="shared" si="138"/>
        <v>3709.2857142857097</v>
      </c>
      <c r="FQ119" s="16">
        <f t="shared" si="139"/>
        <v>3769.2666666666701</v>
      </c>
      <c r="FS119" s="4">
        <f t="shared" si="100"/>
        <v>2562.4</v>
      </c>
      <c r="FT119" s="4">
        <f t="shared" si="101"/>
        <v>2936.1</v>
      </c>
      <c r="FU119" s="4"/>
      <c r="FV119" s="4">
        <f t="shared" si="102"/>
        <v>3304.85</v>
      </c>
      <c r="FW119" s="4">
        <f t="shared" si="103"/>
        <v>3295.4090909090901</v>
      </c>
      <c r="FX119" s="4">
        <f t="shared" si="104"/>
        <v>3312.6666666666697</v>
      </c>
      <c r="FY119" s="4"/>
      <c r="FZ119" s="4">
        <f t="shared" si="105"/>
        <v>3697</v>
      </c>
      <c r="GA119" s="4">
        <f t="shared" si="106"/>
        <v>3701.6818181818198</v>
      </c>
      <c r="GB119" s="4">
        <f t="shared" si="107"/>
        <v>3756.6086956521704</v>
      </c>
      <c r="GC119" s="4"/>
      <c r="GD119" s="4">
        <f t="shared" si="108"/>
        <v>3980.4</v>
      </c>
      <c r="GE119" s="4">
        <f t="shared" si="109"/>
        <v>4141.9166666666697</v>
      </c>
      <c r="GF119" s="4">
        <f t="shared" si="110"/>
        <v>4237.8666666666695</v>
      </c>
      <c r="GH119" s="16">
        <f t="shared" si="140"/>
        <v>2562.4</v>
      </c>
      <c r="GI119" s="16">
        <f t="shared" si="111"/>
        <v>2936.1</v>
      </c>
      <c r="GJ119" s="16"/>
      <c r="GK119" s="16">
        <f t="shared" si="141"/>
        <v>3304.85</v>
      </c>
      <c r="GL119" s="16">
        <f t="shared" si="142"/>
        <v>3295.4090909090901</v>
      </c>
      <c r="GM119" s="16">
        <f t="shared" si="143"/>
        <v>3312.6666666666697</v>
      </c>
      <c r="GN119" s="16"/>
      <c r="GO119" s="16">
        <f t="shared" si="112"/>
        <v>3697</v>
      </c>
      <c r="GP119" s="16">
        <f t="shared" si="113"/>
        <v>3701.6818181818198</v>
      </c>
      <c r="GQ119" s="16">
        <f t="shared" si="144"/>
        <v>3756.6086956521704</v>
      </c>
    </row>
    <row r="120" spans="2:199" ht="14.45" customHeight="1" x14ac:dyDescent="0.25">
      <c r="B120" s="28" t="s">
        <v>70</v>
      </c>
      <c r="C120" s="28" t="s">
        <v>640</v>
      </c>
      <c r="D120" s="23" t="str">
        <f>IFERROR(IF(MATCH($B120,Compounders!$A:$A,0),"yes"),"")</f>
        <v>yes</v>
      </c>
      <c r="F120" s="66"/>
      <c r="G120" s="66" t="s">
        <v>544</v>
      </c>
      <c r="H120" s="66"/>
      <c r="I120" s="66"/>
      <c r="J120" s="121" t="str">
        <f t="shared" si="114"/>
        <v/>
      </c>
      <c r="K120" s="70">
        <f t="shared" si="145"/>
        <v>6</v>
      </c>
      <c r="L120" s="70">
        <f t="shared" si="146"/>
        <v>26</v>
      </c>
      <c r="M120" s="70">
        <f t="shared" si="147"/>
        <v>2</v>
      </c>
      <c r="N120" s="70">
        <f t="shared" si="148"/>
        <v>2</v>
      </c>
      <c r="O120" s="66"/>
      <c r="P120" s="83" t="s">
        <v>942</v>
      </c>
      <c r="Q120" s="70">
        <f t="shared" si="166"/>
        <v>5</v>
      </c>
      <c r="R120" s="70">
        <f t="shared" si="166"/>
        <v>4</v>
      </c>
      <c r="S120" s="70">
        <f t="shared" si="166"/>
        <v>3</v>
      </c>
      <c r="T120" s="70">
        <f t="shared" si="166"/>
        <v>2</v>
      </c>
      <c r="U120" s="70">
        <f t="shared" si="166"/>
        <v>2</v>
      </c>
      <c r="V120" s="70">
        <f t="shared" si="166"/>
        <v>3</v>
      </c>
      <c r="W120" s="70">
        <f t="shared" si="166"/>
        <v>4</v>
      </c>
      <c r="X120" s="70">
        <f t="shared" si="166"/>
        <v>2</v>
      </c>
      <c r="Y120" s="70">
        <f t="shared" si="166"/>
        <v>1</v>
      </c>
      <c r="AA120" s="39">
        <v>89.865987722320014</v>
      </c>
      <c r="AB120" s="39">
        <v>75.950512464960013</v>
      </c>
      <c r="AC120" s="40">
        <v>91.071396556500005</v>
      </c>
      <c r="AE120" s="4">
        <f t="shared" si="116"/>
        <v>1.2054088341799911</v>
      </c>
      <c r="AF120" s="4">
        <f t="shared" si="117"/>
        <v>15.120884091539992</v>
      </c>
      <c r="AH120" s="11">
        <f t="shared" si="118"/>
        <v>1.3413404389485128E-2</v>
      </c>
      <c r="AI120" s="11">
        <f t="shared" si="119"/>
        <v>0.19908863812493771</v>
      </c>
      <c r="AK120" s="3">
        <v>2263.38</v>
      </c>
      <c r="AL120" s="7">
        <v>1332.22</v>
      </c>
      <c r="AM120" s="7"/>
      <c r="AN120" s="3">
        <v>529.69230769230796</v>
      </c>
      <c r="AO120" s="3">
        <v>475.07692307692304</v>
      </c>
      <c r="AP120" s="7">
        <v>513.28571428571399</v>
      </c>
      <c r="AQ120" s="113"/>
      <c r="AR120" s="3">
        <v>1293.8181818181802</v>
      </c>
      <c r="AS120" s="3">
        <v>1602.4</v>
      </c>
      <c r="AT120" s="7">
        <v>1620.9375</v>
      </c>
      <c r="AU120" s="7"/>
      <c r="AV120" s="3">
        <v>2254.125</v>
      </c>
      <c r="AW120" s="3">
        <v>2346.5555555555602</v>
      </c>
      <c r="AX120" s="7">
        <v>2307.1</v>
      </c>
      <c r="AY120" s="113"/>
      <c r="AZ120" s="3">
        <v>2057.8009999999999</v>
      </c>
      <c r="BA120" s="7">
        <v>2137.8870000000002</v>
      </c>
      <c r="BB120" s="7"/>
      <c r="BC120" s="3">
        <v>2771.6315789473701</v>
      </c>
      <c r="BD120" s="3">
        <v>2790.2777777777801</v>
      </c>
      <c r="BE120" s="7">
        <v>2839.89473684211</v>
      </c>
      <c r="BF120" s="113"/>
      <c r="BG120" s="3">
        <v>3311.1111111111104</v>
      </c>
      <c r="BH120" s="3">
        <v>3347.3529411764698</v>
      </c>
      <c r="BI120" s="7">
        <v>3377.0555555555602</v>
      </c>
      <c r="BJ120" s="113"/>
      <c r="BK120" s="3">
        <v>3875.375</v>
      </c>
      <c r="BL120" s="3">
        <v>3973.5454545454504</v>
      </c>
      <c r="BM120" s="7">
        <v>3983.6666666666697</v>
      </c>
      <c r="BO120" s="2">
        <f t="shared" si="157"/>
        <v>2071.1852356164381</v>
      </c>
      <c r="BP120" s="2">
        <f t="shared" si="158"/>
        <v>2255.208840951695</v>
      </c>
      <c r="BQ120" s="2"/>
      <c r="BR120" s="2">
        <f t="shared" si="159"/>
        <v>2861.7911719939129</v>
      </c>
      <c r="BS120" s="2">
        <f t="shared" si="160"/>
        <v>2883.3780105649585</v>
      </c>
      <c r="BT120" s="2">
        <f t="shared" si="161"/>
        <v>2929.666818873673</v>
      </c>
      <c r="BU120" s="2"/>
      <c r="BV120" s="2">
        <f t="shared" si="162"/>
        <v>3405.4127473363769</v>
      </c>
      <c r="BW120" s="2">
        <f t="shared" si="163"/>
        <v>3452.0042927258064</v>
      </c>
      <c r="BX120" s="2">
        <f t="shared" si="164"/>
        <v>3478.4343987823486</v>
      </c>
      <c r="BZ120" s="16">
        <f t="shared" si="149"/>
        <v>184.02360533525689</v>
      </c>
      <c r="CA120" s="16">
        <f t="shared" si="150"/>
        <v>674.457977921978</v>
      </c>
      <c r="CB120" s="16">
        <f t="shared" si="151"/>
        <v>548.76757990867554</v>
      </c>
      <c r="CD120" s="5">
        <f t="shared" si="120"/>
        <v>8.8849419245925931E-2</v>
      </c>
      <c r="CE120" s="5">
        <f t="shared" si="121"/>
        <v>0.29906674968397051</v>
      </c>
      <c r="CF120" s="5">
        <f t="shared" si="122"/>
        <v>0.1873139895545024</v>
      </c>
      <c r="CH120" s="11">
        <f t="shared" si="152"/>
        <v>7.5431215185437495E-3</v>
      </c>
      <c r="CI120" s="11">
        <f t="shared" si="153"/>
        <v>2.3717889531565284E-2</v>
      </c>
      <c r="CK120" s="11">
        <f t="shared" si="154"/>
        <v>1.368161478395602E-2</v>
      </c>
      <c r="CL120" s="11">
        <f t="shared" si="155"/>
        <v>2.1442819670856927E-2</v>
      </c>
      <c r="CN120" s="16">
        <f t="shared" si="123"/>
        <v>21.586838571045519</v>
      </c>
      <c r="CO120" s="16">
        <f t="shared" si="124"/>
        <v>67.875646879760097</v>
      </c>
      <c r="CP120" s="11"/>
      <c r="CQ120" s="16">
        <f t="shared" si="125"/>
        <v>46.591545389429484</v>
      </c>
      <c r="CR120" s="16">
        <f t="shared" si="126"/>
        <v>73.021651445971656</v>
      </c>
      <c r="CT120" s="106">
        <v>3074.4599673202611</v>
      </c>
      <c r="CU120" s="104">
        <v>2896.5424836601305</v>
      </c>
      <c r="CV120" s="104">
        <v>2771.6315789473701</v>
      </c>
      <c r="CW120" s="104">
        <v>2424.1208333333329</v>
      </c>
      <c r="CX120" s="104">
        <v>2513.916666666667</v>
      </c>
      <c r="CY120" s="104">
        <v>2471.3566176470595</v>
      </c>
      <c r="CZ120" s="104">
        <v>2340.3888888888896</v>
      </c>
      <c r="DA120" s="104">
        <v>2216.818181818182</v>
      </c>
      <c r="DB120" s="104">
        <v>2140.7545454545452</v>
      </c>
      <c r="DC120" s="104">
        <v>2095.7619047619041</v>
      </c>
      <c r="DD120" s="104">
        <v>2097.0909090909099</v>
      </c>
      <c r="DE120" s="104">
        <v>1942.1833333333329</v>
      </c>
      <c r="DF120" s="104">
        <v>1820.045454545455</v>
      </c>
      <c r="DG120" s="104">
        <v>1706.1858974358981</v>
      </c>
      <c r="DH120" s="104">
        <v>1616.9166666666702</v>
      </c>
      <c r="DI120" s="104">
        <v>1470.9</v>
      </c>
      <c r="DJ120" s="104">
        <v>1331.6190476190482</v>
      </c>
      <c r="DK120" s="104">
        <v>1228.732051282052</v>
      </c>
      <c r="DL120" s="104">
        <v>1233.5</v>
      </c>
      <c r="DM120" s="104">
        <v>1157.1313131313132</v>
      </c>
      <c r="DN120" s="104">
        <v>1063.6287878787889</v>
      </c>
      <c r="DO120" s="104">
        <v>1016.763736263737</v>
      </c>
      <c r="DP120" s="104">
        <v>986.69230769230796</v>
      </c>
      <c r="DR120" s="4">
        <f t="shared" si="127"/>
        <v>91.071396556500005</v>
      </c>
      <c r="DS120" s="39">
        <v>75.950512464960013</v>
      </c>
      <c r="DT120" s="39">
        <v>89.865987722320014</v>
      </c>
      <c r="DU120" s="39">
        <v>91.646537771470008</v>
      </c>
      <c r="DV120" s="39">
        <v>79.547909693839998</v>
      </c>
      <c r="DW120" s="39">
        <v>66.308819592600003</v>
      </c>
      <c r="DX120" s="39">
        <v>75.026196006640006</v>
      </c>
      <c r="DY120" s="39">
        <v>77.78846382415999</v>
      </c>
      <c r="DZ120" s="39">
        <v>91.172768300579989</v>
      </c>
      <c r="EA120" s="39">
        <v>87.178718834999998</v>
      </c>
      <c r="EB120" s="39">
        <v>78.259563350980002</v>
      </c>
      <c r="EC120" s="39">
        <v>69.801909488490011</v>
      </c>
      <c r="ED120" s="39">
        <v>66.251794455010014</v>
      </c>
      <c r="EE120" s="39">
        <v>58.826522741250002</v>
      </c>
      <c r="EF120" s="39">
        <v>48.66528587226</v>
      </c>
      <c r="EG120" s="39">
        <v>46.715944705440002</v>
      </c>
      <c r="EH120" s="39">
        <v>46.457064621300006</v>
      </c>
      <c r="EI120" s="39">
        <v>51.023209414589999</v>
      </c>
      <c r="EJ120" s="39">
        <v>56.542026816000003</v>
      </c>
      <c r="EK120" s="39">
        <v>45.660849575140006</v>
      </c>
      <c r="EL120" s="39">
        <v>42.078632774160006</v>
      </c>
      <c r="EM120" s="39">
        <v>37.75502208036</v>
      </c>
      <c r="EN120" s="39">
        <v>39.672144522280007</v>
      </c>
      <c r="EP120" s="111">
        <v>45961</v>
      </c>
      <c r="EQ120" s="114">
        <f t="shared" si="156"/>
        <v>0.16712328767123288</v>
      </c>
      <c r="ER120" s="114"/>
      <c r="ES120" s="4">
        <f t="shared" si="128"/>
        <v>2263.38</v>
      </c>
      <c r="ET120" s="4">
        <f t="shared" si="129"/>
        <v>1332.22</v>
      </c>
      <c r="EU120" s="4"/>
      <c r="EV120" s="4">
        <f t="shared" si="92"/>
        <v>529.69230769230796</v>
      </c>
      <c r="EW120" s="4">
        <f t="shared" si="93"/>
        <v>475.07692307692304</v>
      </c>
      <c r="EX120" s="4">
        <f t="shared" si="94"/>
        <v>513.28571428571399</v>
      </c>
      <c r="EY120" s="4"/>
      <c r="EZ120" s="4">
        <f t="shared" si="95"/>
        <v>1293.8181818181802</v>
      </c>
      <c r="FA120" s="4">
        <f t="shared" si="96"/>
        <v>1602.4</v>
      </c>
      <c r="FB120" s="4">
        <f t="shared" si="97"/>
        <v>1620.9375</v>
      </c>
      <c r="FC120" s="4"/>
      <c r="FD120" s="4">
        <f t="shared" si="167"/>
        <v>2254.125</v>
      </c>
      <c r="FE120" s="4">
        <f t="shared" si="131"/>
        <v>2346.5555555555602</v>
      </c>
      <c r="FF120" s="4">
        <f t="shared" si="132"/>
        <v>2307.1</v>
      </c>
      <c r="FH120" s="16">
        <f t="shared" si="133"/>
        <v>2107.761479452055</v>
      </c>
      <c r="FI120" s="16">
        <f t="shared" si="99"/>
        <v>1195.357009784736</v>
      </c>
      <c r="FJ120" s="16"/>
      <c r="FK120" s="16">
        <f t="shared" si="134"/>
        <v>657.39553597087843</v>
      </c>
      <c r="FL120" s="16">
        <f t="shared" si="135"/>
        <v>663.47886195995784</v>
      </c>
      <c r="FM120" s="16">
        <f t="shared" si="136"/>
        <v>698.40012230919751</v>
      </c>
      <c r="FN120" s="16"/>
      <c r="FO120" s="16">
        <f t="shared" si="137"/>
        <v>1454.3078144458268</v>
      </c>
      <c r="FP120" s="16">
        <f t="shared" si="138"/>
        <v>1726.7657229832582</v>
      </c>
      <c r="FQ120" s="16">
        <f t="shared" si="139"/>
        <v>1735.6112328767124</v>
      </c>
      <c r="FS120" s="4">
        <f t="shared" si="100"/>
        <v>2057.8009999999999</v>
      </c>
      <c r="FT120" s="4">
        <f t="shared" si="101"/>
        <v>2137.8870000000002</v>
      </c>
      <c r="FU120" s="4"/>
      <c r="FV120" s="4">
        <f t="shared" si="102"/>
        <v>2771.6315789473701</v>
      </c>
      <c r="FW120" s="4">
        <f t="shared" si="103"/>
        <v>2790.2777777777801</v>
      </c>
      <c r="FX120" s="4">
        <f t="shared" si="104"/>
        <v>2839.89473684211</v>
      </c>
      <c r="FY120" s="4"/>
      <c r="FZ120" s="4">
        <f t="shared" si="105"/>
        <v>3311.1111111111104</v>
      </c>
      <c r="GA120" s="4">
        <f t="shared" si="106"/>
        <v>3347.3529411764698</v>
      </c>
      <c r="GB120" s="4">
        <f t="shared" si="107"/>
        <v>3377.0555555555602</v>
      </c>
      <c r="GC120" s="4"/>
      <c r="GD120" s="4">
        <f t="shared" si="108"/>
        <v>3875.375</v>
      </c>
      <c r="GE120" s="4">
        <f t="shared" si="109"/>
        <v>3973.5454545454504</v>
      </c>
      <c r="GF120" s="4">
        <f t="shared" si="110"/>
        <v>3983.6666666666697</v>
      </c>
      <c r="GH120" s="16">
        <f t="shared" si="140"/>
        <v>2071.1852356164381</v>
      </c>
      <c r="GI120" s="16">
        <f t="shared" si="111"/>
        <v>2255.208840951695</v>
      </c>
      <c r="GJ120" s="16"/>
      <c r="GK120" s="16">
        <f t="shared" si="141"/>
        <v>2861.7911719939129</v>
      </c>
      <c r="GL120" s="16">
        <f t="shared" si="142"/>
        <v>2883.3780105649585</v>
      </c>
      <c r="GM120" s="16">
        <f t="shared" si="143"/>
        <v>2929.666818873673</v>
      </c>
      <c r="GN120" s="16"/>
      <c r="GO120" s="16">
        <f t="shared" si="112"/>
        <v>3405.4127473363769</v>
      </c>
      <c r="GP120" s="16">
        <f t="shared" si="113"/>
        <v>3452.0042927258064</v>
      </c>
      <c r="GQ120" s="16">
        <f t="shared" si="144"/>
        <v>3478.4343987823486</v>
      </c>
    </row>
    <row r="121" spans="2:199" ht="14.45" customHeight="1" x14ac:dyDescent="0.25">
      <c r="B121" s="28" t="s">
        <v>163</v>
      </c>
      <c r="C121" s="28" t="s">
        <v>971</v>
      </c>
      <c r="D121" s="23" t="str">
        <f>IFERROR(IF(MATCH($B121,Compounders!$A:$A,0),"yes"),"")</f>
        <v>yes</v>
      </c>
      <c r="F121" s="66"/>
      <c r="G121" s="66"/>
      <c r="H121" s="66"/>
      <c r="I121" s="66"/>
      <c r="J121" s="121" t="str">
        <f t="shared" si="114"/>
        <v>yes</v>
      </c>
      <c r="K121" s="70">
        <f t="shared" si="145"/>
        <v>6</v>
      </c>
      <c r="L121" s="70">
        <f t="shared" si="146"/>
        <v>26</v>
      </c>
      <c r="M121" s="70">
        <f t="shared" si="147"/>
        <v>2</v>
      </c>
      <c r="N121" s="70">
        <f t="shared" si="148"/>
        <v>2</v>
      </c>
      <c r="O121" s="66"/>
      <c r="P121" s="83"/>
      <c r="Q121" s="70">
        <f t="shared" si="166"/>
        <v>5</v>
      </c>
      <c r="R121" s="70">
        <f t="shared" si="166"/>
        <v>4</v>
      </c>
      <c r="S121" s="70">
        <f t="shared" si="166"/>
        <v>3</v>
      </c>
      <c r="T121" s="70">
        <f t="shared" si="166"/>
        <v>2</v>
      </c>
      <c r="U121" s="70">
        <f t="shared" si="166"/>
        <v>2</v>
      </c>
      <c r="V121" s="70">
        <f t="shared" si="166"/>
        <v>3</v>
      </c>
      <c r="W121" s="70">
        <f t="shared" si="166"/>
        <v>4</v>
      </c>
      <c r="X121" s="70">
        <f t="shared" si="166"/>
        <v>2</v>
      </c>
      <c r="Y121" s="70">
        <f t="shared" si="166"/>
        <v>1</v>
      </c>
      <c r="AA121" s="39">
        <v>98.472589287800005</v>
      </c>
      <c r="AB121" s="39">
        <v>107.15536672335</v>
      </c>
      <c r="AC121" s="40">
        <v>99.119775778380003</v>
      </c>
      <c r="AE121" s="4">
        <f t="shared" si="116"/>
        <v>0.64718649057999755</v>
      </c>
      <c r="AF121" s="4">
        <f t="shared" si="117"/>
        <v>-8.0355909449699965</v>
      </c>
      <c r="AH121" s="11">
        <f t="shared" si="118"/>
        <v>6.5722501587575088E-3</v>
      </c>
      <c r="AI121" s="11">
        <f t="shared" si="119"/>
        <v>-7.4990093270046021E-2</v>
      </c>
      <c r="AK121" s="3">
        <v>3481.5</v>
      </c>
      <c r="AL121" s="7">
        <v>4021</v>
      </c>
      <c r="AM121" s="7"/>
      <c r="AN121" s="3">
        <v>4087.6</v>
      </c>
      <c r="AO121" s="3">
        <v>4241.25</v>
      </c>
      <c r="AP121" s="7">
        <v>4326.8181818181802</v>
      </c>
      <c r="AQ121" s="113"/>
      <c r="AR121" s="3">
        <v>4298.625</v>
      </c>
      <c r="AS121" s="3">
        <v>4442.3333333333303</v>
      </c>
      <c r="AT121" s="7">
        <v>4540.8181818181802</v>
      </c>
      <c r="AU121" s="7"/>
      <c r="AV121" s="3">
        <v>4484.3999999999996</v>
      </c>
      <c r="AW121" s="3">
        <v>4729</v>
      </c>
      <c r="AX121" s="7">
        <v>4762.875</v>
      </c>
      <c r="AY121" s="113"/>
      <c r="AZ121" s="3">
        <v>3692.2</v>
      </c>
      <c r="BA121" s="7">
        <v>4036.7</v>
      </c>
      <c r="BB121" s="7"/>
      <c r="BC121" s="3">
        <v>4176.2142857142899</v>
      </c>
      <c r="BD121" s="3">
        <v>4332.3636363636397</v>
      </c>
      <c r="BE121" s="7">
        <v>4424.8125</v>
      </c>
      <c r="BF121" s="113"/>
      <c r="BG121" s="3">
        <v>4427.2727272727298</v>
      </c>
      <c r="BH121" s="3">
        <v>4513.7142857142899</v>
      </c>
      <c r="BI121" s="7">
        <v>4605.25</v>
      </c>
      <c r="BJ121" s="113"/>
      <c r="BK121" s="3">
        <v>4761</v>
      </c>
      <c r="BL121" s="3">
        <v>4846.8888888888905</v>
      </c>
      <c r="BM121" s="7">
        <v>4865.0909090909099</v>
      </c>
      <c r="BO121" s="2">
        <f t="shared" si="157"/>
        <v>3692.2</v>
      </c>
      <c r="BP121" s="2">
        <f t="shared" si="158"/>
        <v>4036.7</v>
      </c>
      <c r="BQ121" s="2"/>
      <c r="BR121" s="2">
        <f t="shared" si="159"/>
        <v>4176.2142857142899</v>
      </c>
      <c r="BS121" s="2">
        <f t="shared" si="160"/>
        <v>4332.3636363636397</v>
      </c>
      <c r="BT121" s="2">
        <f t="shared" si="161"/>
        <v>4424.8125</v>
      </c>
      <c r="BU121" s="2"/>
      <c r="BV121" s="2">
        <f t="shared" si="162"/>
        <v>4427.2727272727298</v>
      </c>
      <c r="BW121" s="2">
        <f t="shared" si="163"/>
        <v>4513.7142857142899</v>
      </c>
      <c r="BX121" s="2">
        <f t="shared" si="164"/>
        <v>4605.25</v>
      </c>
      <c r="BZ121" s="16">
        <f t="shared" si="149"/>
        <v>344.5</v>
      </c>
      <c r="CA121" s="16">
        <f t="shared" si="150"/>
        <v>388.11250000000018</v>
      </c>
      <c r="CB121" s="16">
        <f t="shared" si="151"/>
        <v>180.4375</v>
      </c>
      <c r="CD121" s="5">
        <f t="shared" si="120"/>
        <v>9.3304804723471024E-2</v>
      </c>
      <c r="CE121" s="5">
        <f t="shared" si="121"/>
        <v>9.61459855822826E-2</v>
      </c>
      <c r="CF121" s="5">
        <f t="shared" si="122"/>
        <v>4.0778564063449041E-2</v>
      </c>
      <c r="CH121" s="11">
        <f t="shared" si="152"/>
        <v>3.7390167258297691E-2</v>
      </c>
      <c r="CI121" s="11">
        <f t="shared" si="153"/>
        <v>5.9527169172352679E-2</v>
      </c>
      <c r="CK121" s="11">
        <f t="shared" si="154"/>
        <v>1.9524787327662496E-2</v>
      </c>
      <c r="CL121" s="11">
        <f t="shared" si="155"/>
        <v>4.0200205338808415E-2</v>
      </c>
      <c r="CN121" s="16">
        <f t="shared" si="123"/>
        <v>156.1493506493498</v>
      </c>
      <c r="CO121" s="16">
        <f t="shared" si="124"/>
        <v>248.59821428571013</v>
      </c>
      <c r="CP121" s="11"/>
      <c r="CQ121" s="16">
        <f t="shared" si="125"/>
        <v>86.441558441560119</v>
      </c>
      <c r="CR121" s="16">
        <f t="shared" si="126"/>
        <v>177.97727272727025</v>
      </c>
      <c r="CT121" s="106">
        <v>4404.9769230769298</v>
      </c>
      <c r="CU121" s="104">
        <v>4332.3636363636397</v>
      </c>
      <c r="CV121" s="104">
        <v>4131.4015151515132</v>
      </c>
      <c r="CW121" s="104">
        <v>4036.4870129870146</v>
      </c>
      <c r="CX121" s="104">
        <v>4048.2857142857097</v>
      </c>
      <c r="CY121" s="104">
        <v>3820.9375</v>
      </c>
      <c r="CZ121" s="104">
        <v>3732.4404761904761</v>
      </c>
      <c r="DA121" s="104">
        <v>3622.5389610389611</v>
      </c>
      <c r="DB121" s="104">
        <v>3548.5277777777783</v>
      </c>
      <c r="DC121" s="104">
        <v>3445.6</v>
      </c>
      <c r="DD121" s="104">
        <v>3346.774725274724</v>
      </c>
      <c r="DE121" s="104">
        <v>3231.9298701298685</v>
      </c>
      <c r="DF121" s="104">
        <v>3092.75</v>
      </c>
      <c r="DG121" s="104">
        <v>3035.1578947368398</v>
      </c>
      <c r="DH121" s="104">
        <v>2929.5015151515149</v>
      </c>
      <c r="DI121" s="104">
        <v>2888.1428571428564</v>
      </c>
      <c r="DJ121" s="104">
        <v>2856.6952380952375</v>
      </c>
      <c r="DK121" s="104">
        <v>2726.9444444444398</v>
      </c>
      <c r="DL121" s="104">
        <v>2542.0555555555547</v>
      </c>
      <c r="DM121" s="104">
        <v>2463.333333333333</v>
      </c>
      <c r="DN121" s="104">
        <v>2409.121212121212</v>
      </c>
      <c r="DO121" s="104">
        <v>2394.13333333333</v>
      </c>
      <c r="DP121" s="104">
        <v>2302.517045454545</v>
      </c>
      <c r="DR121" s="4">
        <f t="shared" si="127"/>
        <v>99.119775778380003</v>
      </c>
      <c r="DS121" s="39">
        <v>107.15536672335</v>
      </c>
      <c r="DT121" s="39">
        <v>98.472589287800005</v>
      </c>
      <c r="DU121" s="39">
        <v>97.371120834199999</v>
      </c>
      <c r="DV121" s="39">
        <v>99.322215106899989</v>
      </c>
      <c r="DW121" s="39">
        <v>95.605929135900013</v>
      </c>
      <c r="DX121" s="39">
        <v>83.686913938230006</v>
      </c>
      <c r="DY121" s="39">
        <v>79.455354065699993</v>
      </c>
      <c r="DZ121" s="39">
        <v>70.78885193859999</v>
      </c>
      <c r="EA121" s="39">
        <v>77.510504547949992</v>
      </c>
      <c r="EB121" s="39">
        <v>75.814520745599992</v>
      </c>
      <c r="EC121" s="39">
        <v>72.029013055019988</v>
      </c>
      <c r="ED121" s="39">
        <v>66.652083924370004</v>
      </c>
      <c r="EE121" s="39">
        <v>68.897955611520004</v>
      </c>
      <c r="EF121" s="39">
        <v>60.491880154720008</v>
      </c>
      <c r="EG121" s="39">
        <v>63.666975731549996</v>
      </c>
      <c r="EH121" s="39">
        <v>73.573535606599989</v>
      </c>
      <c r="EI121" s="39">
        <v>85.492258922419992</v>
      </c>
      <c r="EJ121" s="39">
        <v>82.108365677220007</v>
      </c>
      <c r="EK121" s="39">
        <v>69.450158652599995</v>
      </c>
      <c r="EL121" s="39">
        <v>76.372788242400006</v>
      </c>
      <c r="EM121" s="39">
        <v>73.330046909079996</v>
      </c>
      <c r="EN121" s="39">
        <v>65.354238183850001</v>
      </c>
      <c r="EP121" s="111">
        <v>46022</v>
      </c>
      <c r="EQ121" s="114">
        <f t="shared" si="156"/>
        <v>0</v>
      </c>
      <c r="ER121" s="114"/>
      <c r="ES121" s="4">
        <f t="shared" si="128"/>
        <v>3481.5</v>
      </c>
      <c r="ET121" s="4">
        <f t="shared" si="129"/>
        <v>4021</v>
      </c>
      <c r="EU121" s="4"/>
      <c r="EV121" s="4">
        <f t="shared" si="92"/>
        <v>4087.6</v>
      </c>
      <c r="EW121" s="4">
        <f t="shared" si="93"/>
        <v>4241.25</v>
      </c>
      <c r="EX121" s="4">
        <f t="shared" si="94"/>
        <v>4326.8181818181802</v>
      </c>
      <c r="EY121" s="4"/>
      <c r="EZ121" s="4">
        <f t="shared" si="95"/>
        <v>4298.625</v>
      </c>
      <c r="FA121" s="4">
        <f t="shared" si="96"/>
        <v>4442.3333333333303</v>
      </c>
      <c r="FB121" s="4">
        <f t="shared" si="97"/>
        <v>4540.8181818181802</v>
      </c>
      <c r="FC121" s="4"/>
      <c r="FD121" s="4">
        <f t="shared" si="167"/>
        <v>4484.3999999999996</v>
      </c>
      <c r="FE121" s="4">
        <f t="shared" si="131"/>
        <v>4729</v>
      </c>
      <c r="FF121" s="4">
        <f t="shared" si="132"/>
        <v>4762.875</v>
      </c>
      <c r="FH121" s="16">
        <f t="shared" si="133"/>
        <v>3481.5</v>
      </c>
      <c r="FI121" s="16">
        <f t="shared" si="99"/>
        <v>4021</v>
      </c>
      <c r="FJ121" s="16"/>
      <c r="FK121" s="16">
        <f t="shared" si="134"/>
        <v>4087.6</v>
      </c>
      <c r="FL121" s="16">
        <f t="shared" si="135"/>
        <v>4241.25</v>
      </c>
      <c r="FM121" s="16">
        <f t="shared" si="136"/>
        <v>4326.8181818181802</v>
      </c>
      <c r="FN121" s="16"/>
      <c r="FO121" s="16">
        <f t="shared" si="137"/>
        <v>4298.625</v>
      </c>
      <c r="FP121" s="16">
        <f t="shared" si="138"/>
        <v>4442.3333333333303</v>
      </c>
      <c r="FQ121" s="16">
        <f t="shared" si="139"/>
        <v>4540.8181818181802</v>
      </c>
      <c r="FS121" s="4">
        <f t="shared" si="100"/>
        <v>3692.2</v>
      </c>
      <c r="FT121" s="4">
        <f t="shared" si="101"/>
        <v>4036.7</v>
      </c>
      <c r="FU121" s="4"/>
      <c r="FV121" s="4">
        <f t="shared" si="102"/>
        <v>4176.2142857142899</v>
      </c>
      <c r="FW121" s="4">
        <f t="shared" si="103"/>
        <v>4332.3636363636397</v>
      </c>
      <c r="FX121" s="4">
        <f t="shared" si="104"/>
        <v>4424.8125</v>
      </c>
      <c r="FY121" s="4"/>
      <c r="FZ121" s="4">
        <f t="shared" si="105"/>
        <v>4427.2727272727298</v>
      </c>
      <c r="GA121" s="4">
        <f t="shared" si="106"/>
        <v>4513.7142857142899</v>
      </c>
      <c r="GB121" s="4">
        <f t="shared" si="107"/>
        <v>4605.25</v>
      </c>
      <c r="GC121" s="4"/>
      <c r="GD121" s="4">
        <f t="shared" si="108"/>
        <v>4761</v>
      </c>
      <c r="GE121" s="4">
        <f t="shared" si="109"/>
        <v>4846.8888888888905</v>
      </c>
      <c r="GF121" s="4">
        <f t="shared" si="110"/>
        <v>4865.0909090909099</v>
      </c>
      <c r="GH121" s="16">
        <f t="shared" si="140"/>
        <v>3692.2</v>
      </c>
      <c r="GI121" s="16">
        <f t="shared" si="111"/>
        <v>4036.7</v>
      </c>
      <c r="GJ121" s="16"/>
      <c r="GK121" s="16">
        <f t="shared" si="141"/>
        <v>4176.2142857142899</v>
      </c>
      <c r="GL121" s="16">
        <f t="shared" si="142"/>
        <v>4332.3636363636397</v>
      </c>
      <c r="GM121" s="16">
        <f t="shared" si="143"/>
        <v>4424.8125</v>
      </c>
      <c r="GN121" s="16"/>
      <c r="GO121" s="16">
        <f t="shared" si="112"/>
        <v>4427.2727272727298</v>
      </c>
      <c r="GP121" s="16">
        <f t="shared" si="113"/>
        <v>4513.7142857142899</v>
      </c>
      <c r="GQ121" s="16">
        <f t="shared" si="144"/>
        <v>4605.25</v>
      </c>
    </row>
    <row r="122" spans="2:199" ht="14.45" customHeight="1" x14ac:dyDescent="0.25">
      <c r="B122" s="28" t="s">
        <v>44</v>
      </c>
      <c r="C122" s="28" t="s">
        <v>641</v>
      </c>
      <c r="D122" s="23" t="str">
        <f>IFERROR(IF(MATCH($B122,Compounders!$A:$A,0),"yes"),"")</f>
        <v/>
      </c>
      <c r="F122" s="66"/>
      <c r="G122" s="66"/>
      <c r="H122" s="66"/>
      <c r="I122" s="66" t="s">
        <v>544</v>
      </c>
      <c r="J122" s="121" t="str">
        <f t="shared" si="114"/>
        <v/>
      </c>
      <c r="K122" s="70">
        <f t="shared" si="145"/>
        <v>6</v>
      </c>
      <c r="L122" s="70">
        <f t="shared" si="146"/>
        <v>26</v>
      </c>
      <c r="M122" s="70">
        <f t="shared" si="147"/>
        <v>2</v>
      </c>
      <c r="N122" s="70">
        <f t="shared" si="148"/>
        <v>3</v>
      </c>
      <c r="O122" s="66"/>
      <c r="P122" s="83"/>
      <c r="Q122" s="70">
        <f t="shared" si="166"/>
        <v>5</v>
      </c>
      <c r="R122" s="70">
        <f t="shared" si="166"/>
        <v>4</v>
      </c>
      <c r="S122" s="70">
        <f t="shared" si="166"/>
        <v>3</v>
      </c>
      <c r="T122" s="70">
        <f t="shared" si="166"/>
        <v>2</v>
      </c>
      <c r="U122" s="70">
        <f t="shared" si="166"/>
        <v>2</v>
      </c>
      <c r="V122" s="70">
        <f t="shared" si="166"/>
        <v>3</v>
      </c>
      <c r="W122" s="70">
        <f t="shared" si="166"/>
        <v>4</v>
      </c>
      <c r="X122" s="70">
        <f t="shared" si="166"/>
        <v>2</v>
      </c>
      <c r="Y122" s="70">
        <f t="shared" si="166"/>
        <v>1</v>
      </c>
      <c r="AA122" s="39">
        <v>146.50581399999999</v>
      </c>
      <c r="AB122" s="39">
        <v>98.252936000000005</v>
      </c>
      <c r="AC122" s="40">
        <v>104.77268199999999</v>
      </c>
      <c r="AE122" s="4">
        <f t="shared" si="116"/>
        <v>-41.733131999999998</v>
      </c>
      <c r="AF122" s="4">
        <f t="shared" si="117"/>
        <v>6.5197459999999836</v>
      </c>
      <c r="AH122" s="11">
        <f t="shared" si="118"/>
        <v>-0.28485649040522043</v>
      </c>
      <c r="AI122" s="11">
        <f t="shared" si="119"/>
        <v>6.6356754977784815E-2</v>
      </c>
      <c r="AK122" s="3">
        <v>5560</v>
      </c>
      <c r="AL122" s="7">
        <v>7130</v>
      </c>
      <c r="AM122" s="7"/>
      <c r="AN122" s="3">
        <v>7405.6785714285697</v>
      </c>
      <c r="AO122" s="3">
        <v>7332.28</v>
      </c>
      <c r="AP122" s="7">
        <v>7324.5</v>
      </c>
      <c r="AQ122" s="113"/>
      <c r="AR122" s="3">
        <v>8251.2592592592609</v>
      </c>
      <c r="AS122" s="3">
        <v>8207.2000000000007</v>
      </c>
      <c r="AT122" s="7">
        <v>8191.8928571428605</v>
      </c>
      <c r="AU122" s="7"/>
      <c r="AV122" s="3">
        <v>9213.0833333333303</v>
      </c>
      <c r="AW122" s="3">
        <v>8977.4285714285706</v>
      </c>
      <c r="AX122" s="7">
        <v>9128.4615384615408</v>
      </c>
      <c r="AY122" s="113"/>
      <c r="AZ122" s="3">
        <v>8281</v>
      </c>
      <c r="BA122" s="7">
        <v>8941</v>
      </c>
      <c r="BB122" s="7"/>
      <c r="BC122" s="3">
        <v>9525.1612903225796</v>
      </c>
      <c r="BD122" s="3">
        <v>9481.1333333333296</v>
      </c>
      <c r="BE122" s="7">
        <v>9494.1818181818198</v>
      </c>
      <c r="BF122" s="113"/>
      <c r="BG122" s="3">
        <v>10487.5666666667</v>
      </c>
      <c r="BH122" s="3">
        <v>10355.233333333299</v>
      </c>
      <c r="BI122" s="7">
        <v>10375.4242424242</v>
      </c>
      <c r="BJ122" s="113"/>
      <c r="BK122" s="3">
        <v>11488.5454545455</v>
      </c>
      <c r="BL122" s="3">
        <v>11269.8666666667</v>
      </c>
      <c r="BM122" s="7">
        <v>11280.8666666667</v>
      </c>
      <c r="BO122" s="2">
        <f t="shared" si="157"/>
        <v>8340.6712328767117</v>
      </c>
      <c r="BP122" s="2">
        <f t="shared" si="158"/>
        <v>8991.0136986301386</v>
      </c>
      <c r="BQ122" s="2"/>
      <c r="BR122" s="2">
        <f t="shared" si="159"/>
        <v>9612.173283252323</v>
      </c>
      <c r="BS122" s="2">
        <f t="shared" si="160"/>
        <v>9560.1615525114103</v>
      </c>
      <c r="BT122" s="2">
        <f t="shared" si="161"/>
        <v>9573.8557907845552</v>
      </c>
      <c r="BU122" s="2"/>
      <c r="BV122" s="2">
        <f t="shared" si="162"/>
        <v>10578.066118721497</v>
      </c>
      <c r="BW122" s="2">
        <f t="shared" si="163"/>
        <v>10437.926210045634</v>
      </c>
      <c r="BX122" s="2">
        <f t="shared" si="164"/>
        <v>10457.286160232426</v>
      </c>
      <c r="BZ122" s="16">
        <f t="shared" si="149"/>
        <v>650.34246575342695</v>
      </c>
      <c r="CA122" s="16">
        <f t="shared" si="150"/>
        <v>582.8420921544166</v>
      </c>
      <c r="CB122" s="16">
        <f t="shared" si="151"/>
        <v>883.43036944787127</v>
      </c>
      <c r="CD122" s="5">
        <f t="shared" si="120"/>
        <v>7.7972437420857688E-2</v>
      </c>
      <c r="CE122" s="5">
        <f t="shared" si="121"/>
        <v>6.4824958752228046E-2</v>
      </c>
      <c r="CF122" s="5">
        <f t="shared" si="122"/>
        <v>9.2275295215771713E-2</v>
      </c>
      <c r="CH122" s="11">
        <f t="shared" si="152"/>
        <v>-5.4110271640165353E-3</v>
      </c>
      <c r="CI122" s="11">
        <f t="shared" si="153"/>
        <v>-3.9863505721988712E-3</v>
      </c>
      <c r="CK122" s="11">
        <f t="shared" si="154"/>
        <v>-1.3248159644969282E-2</v>
      </c>
      <c r="CL122" s="11">
        <f t="shared" si="155"/>
        <v>-1.1417962142939331E-2</v>
      </c>
      <c r="CN122" s="16">
        <f t="shared" si="123"/>
        <v>-52.011730740912753</v>
      </c>
      <c r="CO122" s="16">
        <f t="shared" si="124"/>
        <v>-38.317492467767806</v>
      </c>
      <c r="CP122" s="11"/>
      <c r="CQ122" s="16">
        <f t="shared" si="125"/>
        <v>-140.1399086758629</v>
      </c>
      <c r="CR122" s="16">
        <f t="shared" si="126"/>
        <v>-120.77995848907085</v>
      </c>
      <c r="CT122" s="106">
        <v>9606.4230769230799</v>
      </c>
      <c r="CU122" s="104">
        <v>9599.2980769230799</v>
      </c>
      <c r="CV122" s="104">
        <v>9525.1612903225796</v>
      </c>
      <c r="CW122" s="104">
        <v>9468.9560439560391</v>
      </c>
      <c r="CX122" s="104">
        <v>9214.0701058201103</v>
      </c>
      <c r="CY122" s="104">
        <v>9018.43</v>
      </c>
      <c r="CZ122" s="104">
        <v>8884.03125</v>
      </c>
      <c r="DA122" s="104">
        <v>8790.4340659340705</v>
      </c>
      <c r="DB122" s="104">
        <v>8537.5392592592598</v>
      </c>
      <c r="DC122" s="104">
        <v>8307.3286713286707</v>
      </c>
      <c r="DD122" s="104">
        <v>8164.4285714285697</v>
      </c>
      <c r="DE122" s="104">
        <v>7939.0174825174809</v>
      </c>
      <c r="DF122" s="104">
        <v>7580.68648829431</v>
      </c>
      <c r="DG122" s="104">
        <v>7228.2104347826098</v>
      </c>
      <c r="DH122" s="104">
        <v>6997.15625</v>
      </c>
      <c r="DI122" s="104">
        <v>6938.9710144927594</v>
      </c>
      <c r="DJ122" s="104">
        <v>6755.2632034632097</v>
      </c>
      <c r="DK122" s="104">
        <v>6659.4679271708701</v>
      </c>
      <c r="DL122" s="104">
        <v>6586.0833333333303</v>
      </c>
      <c r="DM122" s="104">
        <v>6562.57017543859</v>
      </c>
      <c r="DN122" s="104">
        <v>6200.3627450980393</v>
      </c>
      <c r="DO122" s="104">
        <v>5787.1791666666695</v>
      </c>
      <c r="DP122" s="104">
        <v>5407.4117647058802</v>
      </c>
      <c r="DR122" s="4">
        <f t="shared" si="127"/>
        <v>104.77268199999999</v>
      </c>
      <c r="DS122" s="39">
        <v>98.252936000000005</v>
      </c>
      <c r="DT122" s="39">
        <v>146.50581399999999</v>
      </c>
      <c r="DU122" s="39">
        <v>147.66114999999999</v>
      </c>
      <c r="DV122" s="39">
        <v>164.11449599999997</v>
      </c>
      <c r="DW122" s="39">
        <v>163.46048599999997</v>
      </c>
      <c r="DX122" s="39">
        <v>195.74813599999999</v>
      </c>
      <c r="DY122" s="39">
        <v>227.92675600000001</v>
      </c>
      <c r="DZ122" s="39">
        <v>246.32643599999997</v>
      </c>
      <c r="EA122" s="39">
        <v>226.06080000000003</v>
      </c>
      <c r="EB122" s="39">
        <v>271.63198000000006</v>
      </c>
      <c r="EC122" s="39">
        <v>232.15746999999999</v>
      </c>
      <c r="ED122" s="39">
        <v>222.88164200000003</v>
      </c>
      <c r="EE122" s="39">
        <v>176.76921899999999</v>
      </c>
      <c r="EF122" s="39">
        <v>156.452797</v>
      </c>
      <c r="EG122" s="39">
        <v>127.94047999999998</v>
      </c>
      <c r="EH122" s="39">
        <v>171.31608</v>
      </c>
      <c r="EI122" s="39">
        <v>215.28045</v>
      </c>
      <c r="EJ122" s="39">
        <v>269.80714799999998</v>
      </c>
      <c r="EK122" s="39">
        <v>273.92757599999999</v>
      </c>
      <c r="EL122" s="39">
        <v>279.93592000000001</v>
      </c>
      <c r="EM122" s="39">
        <v>227.85700666903998</v>
      </c>
      <c r="EN122" s="39">
        <v>239.91705777796</v>
      </c>
      <c r="EP122" s="111">
        <v>45989</v>
      </c>
      <c r="EQ122" s="114">
        <f t="shared" si="156"/>
        <v>9.0410958904109592E-2</v>
      </c>
      <c r="ER122" s="114"/>
      <c r="ES122" s="4">
        <f t="shared" si="128"/>
        <v>5560</v>
      </c>
      <c r="ET122" s="4">
        <f t="shared" si="129"/>
        <v>7130</v>
      </c>
      <c r="EU122" s="4"/>
      <c r="EV122" s="4">
        <f t="shared" si="92"/>
        <v>7405.6785714285697</v>
      </c>
      <c r="EW122" s="4">
        <f t="shared" si="93"/>
        <v>7332.28</v>
      </c>
      <c r="EX122" s="4">
        <f t="shared" si="94"/>
        <v>7324.5</v>
      </c>
      <c r="EY122" s="4"/>
      <c r="EZ122" s="4">
        <f t="shared" si="95"/>
        <v>8251.2592592592609</v>
      </c>
      <c r="FA122" s="4">
        <f t="shared" si="96"/>
        <v>8207.2000000000007</v>
      </c>
      <c r="FB122" s="4">
        <f t="shared" si="97"/>
        <v>8191.8928571428605</v>
      </c>
      <c r="FC122" s="4"/>
      <c r="FD122" s="4">
        <f t="shared" si="167"/>
        <v>9213.0833333333303</v>
      </c>
      <c r="FE122" s="4">
        <f t="shared" si="131"/>
        <v>8977.4285714285706</v>
      </c>
      <c r="FF122" s="4">
        <f t="shared" si="132"/>
        <v>9128.4615384615408</v>
      </c>
      <c r="FH122" s="16">
        <f t="shared" si="133"/>
        <v>5701.9452054794519</v>
      </c>
      <c r="FI122" s="16">
        <f t="shared" si="99"/>
        <v>7147.5849315068499</v>
      </c>
      <c r="FJ122" s="16"/>
      <c r="FK122" s="16">
        <f t="shared" si="134"/>
        <v>7482.1283322461395</v>
      </c>
      <c r="FL122" s="16">
        <f t="shared" si="135"/>
        <v>7411.382356164384</v>
      </c>
      <c r="FM122" s="16">
        <f t="shared" si="136"/>
        <v>7402.9218199608622</v>
      </c>
      <c r="FN122" s="16"/>
      <c r="FO122" s="16">
        <f t="shared" si="137"/>
        <v>8338.2186960933559</v>
      </c>
      <c r="FP122" s="16">
        <f t="shared" si="138"/>
        <v>8276.8371037182005</v>
      </c>
      <c r="FQ122" s="16">
        <f t="shared" si="139"/>
        <v>8276.568929700441</v>
      </c>
      <c r="FS122" s="4">
        <f t="shared" si="100"/>
        <v>8281</v>
      </c>
      <c r="FT122" s="4">
        <f t="shared" si="101"/>
        <v>8941</v>
      </c>
      <c r="FU122" s="4"/>
      <c r="FV122" s="4">
        <f t="shared" si="102"/>
        <v>9525.1612903225796</v>
      </c>
      <c r="FW122" s="4">
        <f t="shared" si="103"/>
        <v>9481.1333333333296</v>
      </c>
      <c r="FX122" s="4">
        <f t="shared" si="104"/>
        <v>9494.1818181818198</v>
      </c>
      <c r="FY122" s="4"/>
      <c r="FZ122" s="4">
        <f t="shared" si="105"/>
        <v>10487.5666666667</v>
      </c>
      <c r="GA122" s="4">
        <f t="shared" si="106"/>
        <v>10355.233333333299</v>
      </c>
      <c r="GB122" s="4">
        <f t="shared" si="107"/>
        <v>10375.4242424242</v>
      </c>
      <c r="GC122" s="4"/>
      <c r="GD122" s="4">
        <f t="shared" si="108"/>
        <v>11488.5454545455</v>
      </c>
      <c r="GE122" s="4">
        <f t="shared" si="109"/>
        <v>11269.8666666667</v>
      </c>
      <c r="GF122" s="4">
        <f t="shared" si="110"/>
        <v>11280.8666666667</v>
      </c>
      <c r="GH122" s="16">
        <f t="shared" si="140"/>
        <v>8340.6712328767117</v>
      </c>
      <c r="GI122" s="16">
        <f t="shared" si="111"/>
        <v>8991.0136986301386</v>
      </c>
      <c r="GJ122" s="16"/>
      <c r="GK122" s="16">
        <f t="shared" si="141"/>
        <v>9612.173283252323</v>
      </c>
      <c r="GL122" s="16">
        <f t="shared" si="142"/>
        <v>9560.1615525114103</v>
      </c>
      <c r="GM122" s="16">
        <f t="shared" si="143"/>
        <v>9573.8557907845552</v>
      </c>
      <c r="GN122" s="16"/>
      <c r="GO122" s="16">
        <f t="shared" si="112"/>
        <v>10578.066118721497</v>
      </c>
      <c r="GP122" s="16">
        <f t="shared" si="113"/>
        <v>10437.926210045634</v>
      </c>
      <c r="GQ122" s="16">
        <f t="shared" si="144"/>
        <v>10457.286160232426</v>
      </c>
    </row>
    <row r="123" spans="2:199" ht="14.45" customHeight="1" x14ac:dyDescent="0.25">
      <c r="B123" s="28" t="s">
        <v>225</v>
      </c>
      <c r="C123" s="28" t="s">
        <v>642</v>
      </c>
      <c r="D123" s="23" t="str">
        <f>IFERROR(IF(MATCH($B123,Compounders!$A:$A,0),"yes"),"")</f>
        <v/>
      </c>
      <c r="F123" s="66"/>
      <c r="G123" s="66"/>
      <c r="H123" s="66"/>
      <c r="I123" s="66"/>
      <c r="J123" s="121" t="str">
        <f t="shared" si="114"/>
        <v>yes</v>
      </c>
      <c r="K123" s="70">
        <f t="shared" si="145"/>
        <v>6</v>
      </c>
      <c r="L123" s="70">
        <f t="shared" si="146"/>
        <v>26</v>
      </c>
      <c r="M123" s="70">
        <f t="shared" si="147"/>
        <v>2</v>
      </c>
      <c r="N123" s="70">
        <f t="shared" si="148"/>
        <v>3</v>
      </c>
      <c r="O123" s="66"/>
      <c r="P123" s="83"/>
      <c r="Q123" s="70">
        <f t="shared" si="166"/>
        <v>5</v>
      </c>
      <c r="R123" s="70">
        <f t="shared" si="166"/>
        <v>4</v>
      </c>
      <c r="S123" s="70">
        <f t="shared" si="166"/>
        <v>3</v>
      </c>
      <c r="T123" s="70">
        <f t="shared" si="166"/>
        <v>2</v>
      </c>
      <c r="U123" s="70">
        <f t="shared" si="166"/>
        <v>2</v>
      </c>
      <c r="V123" s="70">
        <f t="shared" si="166"/>
        <v>3</v>
      </c>
      <c r="W123" s="70">
        <f t="shared" si="166"/>
        <v>4</v>
      </c>
      <c r="X123" s="70">
        <f t="shared" si="166"/>
        <v>2</v>
      </c>
      <c r="Y123" s="70">
        <f t="shared" si="166"/>
        <v>1</v>
      </c>
      <c r="AA123" s="39">
        <v>91.149672065039994</v>
      </c>
      <c r="AB123" s="39">
        <v>101.89969103168001</v>
      </c>
      <c r="AC123" s="40">
        <v>95.510532154559996</v>
      </c>
      <c r="AE123" s="4">
        <f t="shared" si="116"/>
        <v>4.3608600895200027</v>
      </c>
      <c r="AF123" s="4">
        <f t="shared" si="117"/>
        <v>-6.3891588771200105</v>
      </c>
      <c r="AH123" s="11">
        <f t="shared" si="118"/>
        <v>4.7842850014954585E-2</v>
      </c>
      <c r="AI123" s="11">
        <f t="shared" si="119"/>
        <v>-6.2700473499312737E-2</v>
      </c>
      <c r="AK123" s="3">
        <v>4402</v>
      </c>
      <c r="AL123" s="7">
        <v>4912</v>
      </c>
      <c r="AM123" s="7"/>
      <c r="AN123" s="3">
        <v>5352.9090909090901</v>
      </c>
      <c r="AO123" s="3">
        <v>5288.6923076923104</v>
      </c>
      <c r="AP123" s="7">
        <v>5255.2666666666701</v>
      </c>
      <c r="AQ123" s="113"/>
      <c r="AR123" s="3">
        <v>5697.6666666666697</v>
      </c>
      <c r="AS123" s="3">
        <v>5680.25</v>
      </c>
      <c r="AT123" s="7">
        <v>5669.3333333333303</v>
      </c>
      <c r="AU123" s="7"/>
      <c r="AV123" s="3">
        <v>6154.6</v>
      </c>
      <c r="AW123" s="3">
        <v>6164.7</v>
      </c>
      <c r="AX123" s="7">
        <v>6187</v>
      </c>
      <c r="AY123" s="113"/>
      <c r="AZ123" s="3">
        <v>4542</v>
      </c>
      <c r="BA123" s="7">
        <v>4911</v>
      </c>
      <c r="BB123" s="7"/>
      <c r="BC123" s="3">
        <v>5272.7857142857101</v>
      </c>
      <c r="BD123" s="3">
        <v>5258</v>
      </c>
      <c r="BE123" s="7">
        <v>5235.0952380952394</v>
      </c>
      <c r="BF123" s="113"/>
      <c r="BG123" s="3">
        <v>5704.1538461538494</v>
      </c>
      <c r="BH123" s="3">
        <v>5682.6470588235306</v>
      </c>
      <c r="BI123" s="7">
        <v>5657.95</v>
      </c>
      <c r="BJ123" s="113"/>
      <c r="BK123" s="3">
        <v>6116.6666666666697</v>
      </c>
      <c r="BL123" s="3">
        <v>6179.0714285714303</v>
      </c>
      <c r="BM123" s="7">
        <v>6167.5789473684199</v>
      </c>
      <c r="BO123" s="2">
        <f t="shared" si="157"/>
        <v>4542</v>
      </c>
      <c r="BP123" s="2">
        <f t="shared" si="158"/>
        <v>4911</v>
      </c>
      <c r="BQ123" s="2"/>
      <c r="BR123" s="2">
        <f t="shared" si="159"/>
        <v>5272.7857142857101</v>
      </c>
      <c r="BS123" s="2">
        <f t="shared" si="160"/>
        <v>5258</v>
      </c>
      <c r="BT123" s="2">
        <f t="shared" si="161"/>
        <v>5235.0952380952394</v>
      </c>
      <c r="BU123" s="2"/>
      <c r="BV123" s="2">
        <f t="shared" si="162"/>
        <v>5704.1538461538494</v>
      </c>
      <c r="BW123" s="2">
        <f t="shared" si="163"/>
        <v>5682.6470588235306</v>
      </c>
      <c r="BX123" s="2">
        <f t="shared" si="164"/>
        <v>5657.95</v>
      </c>
      <c r="BZ123" s="16">
        <f t="shared" si="149"/>
        <v>369</v>
      </c>
      <c r="CA123" s="16">
        <f t="shared" si="150"/>
        <v>324.09523809523944</v>
      </c>
      <c r="CB123" s="16">
        <f t="shared" si="151"/>
        <v>422.85476190476038</v>
      </c>
      <c r="CD123" s="5">
        <f t="shared" si="120"/>
        <v>8.1241743725231075E-2</v>
      </c>
      <c r="CE123" s="5">
        <f t="shared" si="121"/>
        <v>6.5993736122019753E-2</v>
      </c>
      <c r="CF123" s="5">
        <f t="shared" si="122"/>
        <v>8.077307912713616E-2</v>
      </c>
      <c r="CH123" s="11">
        <f t="shared" si="152"/>
        <v>-2.8041561115693669E-3</v>
      </c>
      <c r="CI123" s="11">
        <f t="shared" si="153"/>
        <v>-7.1481145323912809E-3</v>
      </c>
      <c r="CK123" s="11">
        <f t="shared" si="154"/>
        <v>-3.7703729440642375E-3</v>
      </c>
      <c r="CL123" s="11">
        <f t="shared" si="155"/>
        <v>-8.100035062168498E-3</v>
      </c>
      <c r="CN123" s="16">
        <f t="shared" si="123"/>
        <v>-14.785714285710128</v>
      </c>
      <c r="CO123" s="16">
        <f t="shared" si="124"/>
        <v>-37.69047619047069</v>
      </c>
      <c r="CP123" s="11"/>
      <c r="CQ123" s="16">
        <f t="shared" si="125"/>
        <v>-21.50678733031873</v>
      </c>
      <c r="CR123" s="16">
        <f t="shared" si="126"/>
        <v>-46.203846153849554</v>
      </c>
      <c r="CT123" s="106">
        <v>5222.8888888888905</v>
      </c>
      <c r="CU123" s="104">
        <v>5258</v>
      </c>
      <c r="CV123" s="104">
        <v>5040.0952380952367</v>
      </c>
      <c r="CW123" s="104">
        <v>4972.125</v>
      </c>
      <c r="CX123" s="104">
        <v>4946.1666666666697</v>
      </c>
      <c r="CY123" s="104">
        <v>4923.2857142857101</v>
      </c>
      <c r="CZ123" s="104">
        <v>4893.8333333333303</v>
      </c>
      <c r="DA123" s="104">
        <v>4705.4523809523735</v>
      </c>
      <c r="DB123" s="104">
        <v>4735.05</v>
      </c>
      <c r="DC123" s="104">
        <v>4618.6153846153902</v>
      </c>
      <c r="DD123" s="104">
        <v>4358.8999999999996</v>
      </c>
      <c r="DE123" s="104">
        <v>4507.0083333333332</v>
      </c>
      <c r="DF123" s="104">
        <v>4452.0444444444502</v>
      </c>
      <c r="DG123" s="104">
        <v>4350.25</v>
      </c>
      <c r="DH123" s="104">
        <v>4033.5250000000001</v>
      </c>
      <c r="DI123" s="104">
        <v>4159.7343434343438</v>
      </c>
      <c r="DJ123" s="104">
        <v>4284.8636363636351</v>
      </c>
      <c r="DK123" s="104">
        <v>4197.8235294117594</v>
      </c>
      <c r="DL123" s="104">
        <v>4070.8</v>
      </c>
      <c r="DM123" s="104">
        <v>4080.7333333333331</v>
      </c>
      <c r="DN123" s="104">
        <v>4070.1833333333329</v>
      </c>
      <c r="DO123" s="104">
        <v>3968.1666666666697</v>
      </c>
      <c r="DP123" s="104">
        <v>3972.4333333333329</v>
      </c>
      <c r="DR123" s="4">
        <f t="shared" si="127"/>
        <v>95.510532154559996</v>
      </c>
      <c r="DS123" s="39">
        <v>101.89969103168001</v>
      </c>
      <c r="DT123" s="39">
        <v>91.149672065039994</v>
      </c>
      <c r="DU123" s="39">
        <v>96.156433271249995</v>
      </c>
      <c r="DV123" s="39">
        <v>91.688558594</v>
      </c>
      <c r="DW123" s="39">
        <v>94.773334675510014</v>
      </c>
      <c r="DX123" s="39">
        <v>83.067539999999994</v>
      </c>
      <c r="DY123" s="39">
        <v>88.896299999999997</v>
      </c>
      <c r="DZ123" s="39">
        <v>77.277330000000006</v>
      </c>
      <c r="EA123" s="39">
        <v>74.56340999999999</v>
      </c>
      <c r="EB123" s="39">
        <v>74.817840000000018</v>
      </c>
      <c r="EC123" s="39">
        <v>68.048460000000006</v>
      </c>
      <c r="ED123" s="39">
        <v>69.189539999999994</v>
      </c>
      <c r="EE123" s="39">
        <v>74.344433011639993</v>
      </c>
      <c r="EF123" s="39">
        <v>79.302300000000002</v>
      </c>
      <c r="EG123" s="39">
        <v>71.625399999999999</v>
      </c>
      <c r="EH123" s="39">
        <v>82.551699999999997</v>
      </c>
      <c r="EI123" s="39">
        <v>85.966974485220007</v>
      </c>
      <c r="EJ123" s="39">
        <v>80.668099999999995</v>
      </c>
      <c r="EK123" s="39">
        <v>75.046710000000004</v>
      </c>
      <c r="EL123" s="39">
        <v>75.937054656959987</v>
      </c>
      <c r="EM123" s="39">
        <v>74.252470482539991</v>
      </c>
      <c r="EN123" s="39">
        <v>67.388159999999999</v>
      </c>
      <c r="EP123" s="111">
        <v>46022</v>
      </c>
      <c r="EQ123" s="114">
        <f t="shared" si="156"/>
        <v>0</v>
      </c>
      <c r="ER123" s="114"/>
      <c r="ES123" s="4">
        <f t="shared" si="128"/>
        <v>4402</v>
      </c>
      <c r="ET123" s="4">
        <f t="shared" si="129"/>
        <v>4912</v>
      </c>
      <c r="EU123" s="4"/>
      <c r="EV123" s="4">
        <f t="shared" si="92"/>
        <v>5352.9090909090901</v>
      </c>
      <c r="EW123" s="4">
        <f t="shared" si="93"/>
        <v>5288.6923076923104</v>
      </c>
      <c r="EX123" s="4">
        <f t="shared" si="94"/>
        <v>5255.2666666666701</v>
      </c>
      <c r="EY123" s="4"/>
      <c r="EZ123" s="4">
        <f t="shared" si="95"/>
        <v>5697.6666666666697</v>
      </c>
      <c r="FA123" s="4">
        <f t="shared" si="96"/>
        <v>5680.25</v>
      </c>
      <c r="FB123" s="4">
        <f t="shared" si="97"/>
        <v>5669.3333333333303</v>
      </c>
      <c r="FC123" s="4"/>
      <c r="FD123" s="4">
        <f t="shared" si="167"/>
        <v>6154.6</v>
      </c>
      <c r="FE123" s="4">
        <f t="shared" si="131"/>
        <v>6164.7</v>
      </c>
      <c r="FF123" s="4">
        <f t="shared" si="132"/>
        <v>6187</v>
      </c>
      <c r="FH123" s="16">
        <f t="shared" si="133"/>
        <v>4402</v>
      </c>
      <c r="FI123" s="16">
        <f t="shared" si="99"/>
        <v>4912</v>
      </c>
      <c r="FJ123" s="16"/>
      <c r="FK123" s="16">
        <f t="shared" si="134"/>
        <v>5352.9090909090901</v>
      </c>
      <c r="FL123" s="16">
        <f t="shared" si="135"/>
        <v>5288.6923076923104</v>
      </c>
      <c r="FM123" s="16">
        <f t="shared" si="136"/>
        <v>5255.2666666666701</v>
      </c>
      <c r="FN123" s="16"/>
      <c r="FO123" s="16">
        <f t="shared" si="137"/>
        <v>5697.6666666666697</v>
      </c>
      <c r="FP123" s="16">
        <f t="shared" si="138"/>
        <v>5680.25</v>
      </c>
      <c r="FQ123" s="16">
        <f t="shared" si="139"/>
        <v>5669.3333333333303</v>
      </c>
      <c r="FS123" s="4">
        <f t="shared" si="100"/>
        <v>4542</v>
      </c>
      <c r="FT123" s="4">
        <f t="shared" si="101"/>
        <v>4911</v>
      </c>
      <c r="FU123" s="4"/>
      <c r="FV123" s="4">
        <f t="shared" si="102"/>
        <v>5272.7857142857101</v>
      </c>
      <c r="FW123" s="4">
        <f t="shared" si="103"/>
        <v>5258</v>
      </c>
      <c r="FX123" s="4">
        <f t="shared" si="104"/>
        <v>5235.0952380952394</v>
      </c>
      <c r="FY123" s="4"/>
      <c r="FZ123" s="4">
        <f t="shared" si="105"/>
        <v>5704.1538461538494</v>
      </c>
      <c r="GA123" s="4">
        <f t="shared" si="106"/>
        <v>5682.6470588235306</v>
      </c>
      <c r="GB123" s="4">
        <f t="shared" si="107"/>
        <v>5657.95</v>
      </c>
      <c r="GC123" s="4"/>
      <c r="GD123" s="4">
        <f t="shared" si="108"/>
        <v>6116.6666666666697</v>
      </c>
      <c r="GE123" s="4">
        <f t="shared" si="109"/>
        <v>6179.0714285714303</v>
      </c>
      <c r="GF123" s="4">
        <f t="shared" si="110"/>
        <v>6167.5789473684199</v>
      </c>
      <c r="GH123" s="16">
        <f t="shared" si="140"/>
        <v>4542</v>
      </c>
      <c r="GI123" s="16">
        <f t="shared" si="111"/>
        <v>4911</v>
      </c>
      <c r="GJ123" s="16"/>
      <c r="GK123" s="16">
        <f t="shared" si="141"/>
        <v>5272.7857142857101</v>
      </c>
      <c r="GL123" s="16">
        <f t="shared" si="142"/>
        <v>5258</v>
      </c>
      <c r="GM123" s="16">
        <f t="shared" si="143"/>
        <v>5235.0952380952394</v>
      </c>
      <c r="GN123" s="16"/>
      <c r="GO123" s="16">
        <f t="shared" si="112"/>
        <v>5704.1538461538494</v>
      </c>
      <c r="GP123" s="16">
        <f t="shared" si="113"/>
        <v>5682.6470588235306</v>
      </c>
      <c r="GQ123" s="16">
        <f t="shared" si="144"/>
        <v>5657.95</v>
      </c>
    </row>
    <row r="124" spans="2:199" ht="14.45" customHeight="1" x14ac:dyDescent="0.25">
      <c r="B124" s="28" t="s">
        <v>124</v>
      </c>
      <c r="C124" s="28" t="s">
        <v>972</v>
      </c>
      <c r="D124" s="23" t="str">
        <f>IFERROR(IF(MATCH($B124,Compounders!$A:$A,0),"yes"),"")</f>
        <v/>
      </c>
      <c r="F124" s="66"/>
      <c r="G124" s="66"/>
      <c r="H124" s="66"/>
      <c r="I124" s="66"/>
      <c r="J124" s="121" t="str">
        <f t="shared" si="114"/>
        <v>yes</v>
      </c>
      <c r="K124" s="70">
        <f t="shared" si="145"/>
        <v>6</v>
      </c>
      <c r="L124" s="70">
        <f t="shared" si="146"/>
        <v>26</v>
      </c>
      <c r="M124" s="70">
        <f t="shared" si="147"/>
        <v>2</v>
      </c>
      <c r="N124" s="70">
        <f t="shared" si="148"/>
        <v>3</v>
      </c>
      <c r="O124" s="66"/>
      <c r="P124" s="83"/>
      <c r="Q124" s="70">
        <f t="shared" ref="Q124:Y139" si="168">Q123+IF(Q$10=$P124,1)</f>
        <v>5</v>
      </c>
      <c r="R124" s="70">
        <f t="shared" si="168"/>
        <v>4</v>
      </c>
      <c r="S124" s="70">
        <f t="shared" si="168"/>
        <v>3</v>
      </c>
      <c r="T124" s="70">
        <f t="shared" si="168"/>
        <v>2</v>
      </c>
      <c r="U124" s="70">
        <f t="shared" si="168"/>
        <v>2</v>
      </c>
      <c r="V124" s="70">
        <f t="shared" si="168"/>
        <v>3</v>
      </c>
      <c r="W124" s="70">
        <f t="shared" si="168"/>
        <v>4</v>
      </c>
      <c r="X124" s="70">
        <f t="shared" si="168"/>
        <v>2</v>
      </c>
      <c r="Y124" s="70">
        <f t="shared" si="168"/>
        <v>1</v>
      </c>
      <c r="AA124" s="39">
        <v>123.15028482048001</v>
      </c>
      <c r="AB124" s="39">
        <v>111.24863213060001</v>
      </c>
      <c r="AC124" s="40">
        <v>94.763549192840017</v>
      </c>
      <c r="AE124" s="4">
        <f t="shared" si="116"/>
        <v>-28.386735627639993</v>
      </c>
      <c r="AF124" s="4">
        <f t="shared" si="117"/>
        <v>-16.485082937759998</v>
      </c>
      <c r="AH124" s="11">
        <f t="shared" si="118"/>
        <v>-0.23050483130445232</v>
      </c>
      <c r="AI124" s="11">
        <f t="shared" si="119"/>
        <v>-0.14818234275822273</v>
      </c>
      <c r="AK124" s="3">
        <v>3676</v>
      </c>
      <c r="AL124" s="7">
        <v>4662</v>
      </c>
      <c r="AM124" s="7"/>
      <c r="AN124" s="3">
        <v>5689.6818181818198</v>
      </c>
      <c r="AO124" s="3">
        <v>5331.9523809523798</v>
      </c>
      <c r="AP124" s="7">
        <v>5367.25</v>
      </c>
      <c r="AQ124" s="113"/>
      <c r="AR124" s="3">
        <v>6511.2608695652198</v>
      </c>
      <c r="AS124" s="3">
        <v>6344.04347826087</v>
      </c>
      <c r="AT124" s="7">
        <v>6375.8095238095202</v>
      </c>
      <c r="AU124" s="7"/>
      <c r="AV124" s="3">
        <v>7022.3888888888905</v>
      </c>
      <c r="AW124" s="3">
        <v>6862.7142857142899</v>
      </c>
      <c r="AX124" s="7">
        <v>6838.21052631579</v>
      </c>
      <c r="AY124" s="113"/>
      <c r="AZ124" s="3">
        <v>6918</v>
      </c>
      <c r="BA124" s="7">
        <v>7079</v>
      </c>
      <c r="BB124" s="7"/>
      <c r="BC124" s="3">
        <v>7267.9642857142899</v>
      </c>
      <c r="BD124" s="3">
        <v>7232.4230769230808</v>
      </c>
      <c r="BE124" s="7">
        <v>7141.64</v>
      </c>
      <c r="BF124" s="113"/>
      <c r="BG124" s="3">
        <v>7858.3448275862102</v>
      </c>
      <c r="BH124" s="3">
        <v>7813.5384615384601</v>
      </c>
      <c r="BI124" s="7">
        <v>7768.7692307692296</v>
      </c>
      <c r="BJ124" s="113"/>
      <c r="BK124" s="3">
        <v>8387.1363636363603</v>
      </c>
      <c r="BL124" s="3">
        <v>8381</v>
      </c>
      <c r="BM124" s="7">
        <v>8278.9545454545496</v>
      </c>
      <c r="BO124" s="2">
        <f t="shared" si="157"/>
        <v>7028.2739726027394</v>
      </c>
      <c r="BP124" s="2">
        <f t="shared" si="158"/>
        <v>7121.9041095890407</v>
      </c>
      <c r="BQ124" s="2"/>
      <c r="BR124" s="2">
        <f t="shared" si="159"/>
        <v>7672.3345198731395</v>
      </c>
      <c r="BS124" s="2">
        <f t="shared" si="160"/>
        <v>7630.4473129610114</v>
      </c>
      <c r="BT124" s="2">
        <f t="shared" si="161"/>
        <v>7571.1805690200199</v>
      </c>
      <c r="BU124" s="2"/>
      <c r="BV124" s="2">
        <f t="shared" si="162"/>
        <v>8220.5308111822033</v>
      </c>
      <c r="BW124" s="2">
        <f t="shared" si="163"/>
        <v>8202.2107481559524</v>
      </c>
      <c r="BX124" s="2">
        <f t="shared" si="164"/>
        <v>8118.211227129038</v>
      </c>
      <c r="BZ124" s="16">
        <f t="shared" si="149"/>
        <v>93.630136986301295</v>
      </c>
      <c r="CA124" s="16">
        <f t="shared" si="150"/>
        <v>449.27645943097923</v>
      </c>
      <c r="CB124" s="16">
        <f t="shared" si="151"/>
        <v>547.03065810901808</v>
      </c>
      <c r="CD124" s="5">
        <f t="shared" si="120"/>
        <v>1.3321924750128611E-2</v>
      </c>
      <c r="CE124" s="5">
        <f t="shared" si="121"/>
        <v>6.3083755764987925E-2</v>
      </c>
      <c r="CF124" s="5">
        <f t="shared" si="122"/>
        <v>7.2251698810007925E-2</v>
      </c>
      <c r="CH124" s="11">
        <f t="shared" si="152"/>
        <v>-5.4595125908066811E-3</v>
      </c>
      <c r="CI124" s="11">
        <f t="shared" si="153"/>
        <v>-1.3184246671089084E-2</v>
      </c>
      <c r="CK124" s="11">
        <f t="shared" si="154"/>
        <v>-2.2285742182646118E-3</v>
      </c>
      <c r="CL124" s="11">
        <f t="shared" si="155"/>
        <v>-1.2446834201263801E-2</v>
      </c>
      <c r="CN124" s="16">
        <f t="shared" si="123"/>
        <v>-41.887206912128022</v>
      </c>
      <c r="CO124" s="16">
        <f t="shared" si="124"/>
        <v>-101.15395085311957</v>
      </c>
      <c r="CP124" s="11"/>
      <c r="CQ124" s="16">
        <f t="shared" si="125"/>
        <v>-18.320063026250864</v>
      </c>
      <c r="CR124" s="16">
        <f t="shared" si="126"/>
        <v>-102.31958405316527</v>
      </c>
      <c r="CT124" s="106">
        <v>7537.3760869565203</v>
      </c>
      <c r="CU124" s="104">
        <v>7622.9</v>
      </c>
      <c r="CV124" s="104">
        <v>7513.9067543859592</v>
      </c>
      <c r="CW124" s="104">
        <v>7369.6988235294093</v>
      </c>
      <c r="CX124" s="104">
        <v>7134.8965517241404</v>
      </c>
      <c r="CY124" s="104">
        <v>7364.3288888888801</v>
      </c>
      <c r="CZ124" s="104">
        <v>7282.3159420289803</v>
      </c>
      <c r="DA124" s="104">
        <v>7148.8158333333395</v>
      </c>
      <c r="DB124" s="104">
        <v>7144.4482758620697</v>
      </c>
      <c r="DC124" s="104">
        <v>7094.1390145801788</v>
      </c>
      <c r="DD124" s="104">
        <v>7031.9825000000001</v>
      </c>
      <c r="DE124" s="104">
        <v>6883.0309615384595</v>
      </c>
      <c r="DF124" s="104">
        <v>6684.9642857142899</v>
      </c>
      <c r="DG124" s="104">
        <v>7031.5585393577803</v>
      </c>
      <c r="DH124" s="104">
        <v>7184.1640692640694</v>
      </c>
      <c r="DI124" s="104">
        <v>7538.2092731829507</v>
      </c>
      <c r="DJ124" s="104">
        <v>7466.5217391304304</v>
      </c>
      <c r="DK124" s="104">
        <v>7791.0590062111796</v>
      </c>
      <c r="DL124" s="104">
        <v>7964.9047619047606</v>
      </c>
      <c r="DM124" s="104">
        <v>7837.6565656565599</v>
      </c>
      <c r="DN124" s="104">
        <v>7710</v>
      </c>
      <c r="DO124" s="104">
        <v>7591.3666666666695</v>
      </c>
      <c r="DP124" s="104">
        <v>7223.5470588235303</v>
      </c>
      <c r="DR124" s="4">
        <f t="shared" si="127"/>
        <v>94.763549192840017</v>
      </c>
      <c r="DS124" s="39">
        <v>111.24863213060001</v>
      </c>
      <c r="DT124" s="39">
        <v>123.15028482048001</v>
      </c>
      <c r="DU124" s="39">
        <v>122.16300340167999</v>
      </c>
      <c r="DV124" s="39">
        <v>111.68784416051001</v>
      </c>
      <c r="DW124" s="39">
        <v>115.24935935930002</v>
      </c>
      <c r="DX124" s="39">
        <v>102.42898019828</v>
      </c>
      <c r="DY124" s="39">
        <v>115.46261908478999</v>
      </c>
      <c r="DZ124" s="39">
        <v>100.92745461992999</v>
      </c>
      <c r="EA124" s="39">
        <v>115.71973427385001</v>
      </c>
      <c r="EB124" s="39">
        <v>109.53692214018</v>
      </c>
      <c r="EC124" s="39">
        <v>104.26062175068</v>
      </c>
      <c r="ED124" s="39">
        <v>117.2087182068</v>
      </c>
      <c r="EE124" s="39">
        <v>107.25875933896</v>
      </c>
      <c r="EF124" s="39">
        <v>103.38158789015999</v>
      </c>
      <c r="EG124" s="39">
        <v>107.32912808675</v>
      </c>
      <c r="EH124" s="39">
        <v>119.2516605725</v>
      </c>
      <c r="EI124" s="39">
        <v>148.84377179910001</v>
      </c>
      <c r="EJ124" s="39">
        <v>139.0945027548</v>
      </c>
      <c r="EK124" s="39">
        <v>168.69728036625</v>
      </c>
      <c r="EL124" s="39">
        <v>166.81882586340001</v>
      </c>
      <c r="EM124" s="39">
        <v>159.24784541610998</v>
      </c>
      <c r="EN124" s="39">
        <v>157.67277682585998</v>
      </c>
      <c r="EP124" s="111">
        <v>45772</v>
      </c>
      <c r="EQ124" s="114">
        <f t="shared" si="156"/>
        <v>0.68493150684931503</v>
      </c>
      <c r="ER124" s="114"/>
      <c r="ES124" s="4">
        <f t="shared" si="128"/>
        <v>3676</v>
      </c>
      <c r="ET124" s="4">
        <f t="shared" si="129"/>
        <v>4662</v>
      </c>
      <c r="EU124" s="4"/>
      <c r="EV124" s="4">
        <f t="shared" si="92"/>
        <v>5689.6818181818198</v>
      </c>
      <c r="EW124" s="4">
        <f t="shared" si="93"/>
        <v>5331.9523809523798</v>
      </c>
      <c r="EX124" s="4">
        <f t="shared" si="94"/>
        <v>5367.25</v>
      </c>
      <c r="EY124" s="4"/>
      <c r="EZ124" s="4">
        <f t="shared" si="95"/>
        <v>6511.2608695652198</v>
      </c>
      <c r="FA124" s="4">
        <f t="shared" si="96"/>
        <v>6344.04347826087</v>
      </c>
      <c r="FB124" s="4">
        <f t="shared" si="97"/>
        <v>6375.8095238095202</v>
      </c>
      <c r="FC124" s="4"/>
      <c r="FD124" s="4">
        <f t="shared" si="167"/>
        <v>7022.3888888888905</v>
      </c>
      <c r="FE124" s="4">
        <f t="shared" si="131"/>
        <v>6862.7142857142899</v>
      </c>
      <c r="FF124" s="4">
        <f t="shared" si="132"/>
        <v>6838.21052631579</v>
      </c>
      <c r="FH124" s="16">
        <f t="shared" si="133"/>
        <v>4351.3424657534242</v>
      </c>
      <c r="FI124" s="16">
        <f t="shared" si="99"/>
        <v>5145.0479452054797</v>
      </c>
      <c r="FJ124" s="16"/>
      <c r="FK124" s="16">
        <f t="shared" si="134"/>
        <v>6252.4071958416826</v>
      </c>
      <c r="FL124" s="16">
        <f t="shared" si="135"/>
        <v>6025.1654613006613</v>
      </c>
      <c r="FM124" s="16">
        <f t="shared" si="136"/>
        <v>6058.0441943900823</v>
      </c>
      <c r="FN124" s="16"/>
      <c r="FO124" s="16">
        <f t="shared" si="137"/>
        <v>6861.3485540334877</v>
      </c>
      <c r="FP124" s="16">
        <f t="shared" si="138"/>
        <v>6699.2974559686918</v>
      </c>
      <c r="FQ124" s="16">
        <f t="shared" si="139"/>
        <v>6692.522539224773</v>
      </c>
      <c r="FS124" s="4">
        <f t="shared" si="100"/>
        <v>6918</v>
      </c>
      <c r="FT124" s="4">
        <f t="shared" si="101"/>
        <v>7079</v>
      </c>
      <c r="FU124" s="4"/>
      <c r="FV124" s="4">
        <f t="shared" si="102"/>
        <v>7267.9642857142899</v>
      </c>
      <c r="FW124" s="4">
        <f t="shared" si="103"/>
        <v>7232.4230769230808</v>
      </c>
      <c r="FX124" s="4">
        <f t="shared" si="104"/>
        <v>7141.64</v>
      </c>
      <c r="FY124" s="4"/>
      <c r="FZ124" s="4">
        <f t="shared" si="105"/>
        <v>7858.3448275862102</v>
      </c>
      <c r="GA124" s="4">
        <f t="shared" si="106"/>
        <v>7813.5384615384601</v>
      </c>
      <c r="GB124" s="4">
        <f t="shared" si="107"/>
        <v>7768.7692307692296</v>
      </c>
      <c r="GC124" s="4"/>
      <c r="GD124" s="4">
        <f t="shared" si="108"/>
        <v>8387.1363636363603</v>
      </c>
      <c r="GE124" s="4">
        <f t="shared" si="109"/>
        <v>8381</v>
      </c>
      <c r="GF124" s="4">
        <f t="shared" si="110"/>
        <v>8278.9545454545496</v>
      </c>
      <c r="GH124" s="16">
        <f t="shared" si="140"/>
        <v>7028.2739726027394</v>
      </c>
      <c r="GI124" s="16">
        <f t="shared" si="111"/>
        <v>7121.9041095890407</v>
      </c>
      <c r="GJ124" s="16"/>
      <c r="GK124" s="16">
        <f t="shared" si="141"/>
        <v>7672.3345198731395</v>
      </c>
      <c r="GL124" s="16">
        <f t="shared" si="142"/>
        <v>7630.4473129610114</v>
      </c>
      <c r="GM124" s="16">
        <f t="shared" si="143"/>
        <v>7571.1805690200199</v>
      </c>
      <c r="GN124" s="16"/>
      <c r="GO124" s="16">
        <f t="shared" si="112"/>
        <v>8220.5308111822033</v>
      </c>
      <c r="GP124" s="16">
        <f t="shared" si="113"/>
        <v>8202.2107481559524</v>
      </c>
      <c r="GQ124" s="16">
        <f t="shared" si="144"/>
        <v>8118.211227129038</v>
      </c>
    </row>
    <row r="125" spans="2:199" ht="14.45" customHeight="1" x14ac:dyDescent="0.25">
      <c r="B125" s="28" t="s">
        <v>539</v>
      </c>
      <c r="C125" s="28" t="s">
        <v>973</v>
      </c>
      <c r="D125" s="23" t="str">
        <f>IFERROR(IF(MATCH($B125,Compounders!$A:$A,0),"yes"),"")</f>
        <v/>
      </c>
      <c r="F125" s="66"/>
      <c r="G125" s="66"/>
      <c r="H125" s="66"/>
      <c r="I125" s="66"/>
      <c r="J125" s="121" t="str">
        <f t="shared" si="114"/>
        <v>yes</v>
      </c>
      <c r="K125" s="70">
        <f t="shared" si="145"/>
        <v>6</v>
      </c>
      <c r="L125" s="70">
        <f t="shared" si="146"/>
        <v>26</v>
      </c>
      <c r="M125" s="70">
        <f t="shared" si="147"/>
        <v>2</v>
      </c>
      <c r="N125" s="70">
        <f t="shared" si="148"/>
        <v>3</v>
      </c>
      <c r="O125" s="66"/>
      <c r="P125" s="83"/>
      <c r="Q125" s="70">
        <f t="shared" si="168"/>
        <v>5</v>
      </c>
      <c r="R125" s="70">
        <f t="shared" si="168"/>
        <v>4</v>
      </c>
      <c r="S125" s="70">
        <f t="shared" si="168"/>
        <v>3</v>
      </c>
      <c r="T125" s="70">
        <f t="shared" si="168"/>
        <v>2</v>
      </c>
      <c r="U125" s="70">
        <f t="shared" si="168"/>
        <v>2</v>
      </c>
      <c r="V125" s="70">
        <f t="shared" si="168"/>
        <v>3</v>
      </c>
      <c r="W125" s="70">
        <f t="shared" si="168"/>
        <v>4</v>
      </c>
      <c r="X125" s="70">
        <f t="shared" si="168"/>
        <v>2</v>
      </c>
      <c r="Y125" s="70">
        <f t="shared" si="168"/>
        <v>1</v>
      </c>
      <c r="AA125" s="39">
        <v>80.955259805159983</v>
      </c>
      <c r="AB125" s="39">
        <v>81.644366874660008</v>
      </c>
      <c r="AC125" s="40">
        <v>95.70183024435002</v>
      </c>
      <c r="AE125" s="4">
        <f t="shared" si="116"/>
        <v>14.746570439190037</v>
      </c>
      <c r="AF125" s="4">
        <f t="shared" si="117"/>
        <v>14.057463369690012</v>
      </c>
      <c r="AH125" s="11">
        <f t="shared" si="118"/>
        <v>0.18215703926689275</v>
      </c>
      <c r="AI125" s="11">
        <f t="shared" si="119"/>
        <v>0.17217921955682436</v>
      </c>
      <c r="AK125" s="3">
        <v>4336</v>
      </c>
      <c r="AL125" s="7">
        <v>5306</v>
      </c>
      <c r="AM125" s="7"/>
      <c r="AN125" s="3">
        <v>5613.0769230769192</v>
      </c>
      <c r="AO125" s="3">
        <v>5743.4166666666697</v>
      </c>
      <c r="AP125" s="7">
        <v>6025.8333333333303</v>
      </c>
      <c r="AQ125" s="113"/>
      <c r="AR125" s="3">
        <v>5954.25</v>
      </c>
      <c r="AS125" s="3">
        <v>6163.8461538461506</v>
      </c>
      <c r="AT125" s="7">
        <v>6329.1666666666697</v>
      </c>
      <c r="AU125" s="7"/>
      <c r="AV125" s="3">
        <v>6428.6666666666697</v>
      </c>
      <c r="AW125" s="3">
        <v>6503</v>
      </c>
      <c r="AX125" s="7">
        <v>6627.25</v>
      </c>
      <c r="AY125" s="113"/>
      <c r="AZ125" s="3">
        <v>4512</v>
      </c>
      <c r="BA125" s="7">
        <v>5375</v>
      </c>
      <c r="BB125" s="7"/>
      <c r="BC125" s="3">
        <v>5655.0588235294108</v>
      </c>
      <c r="BD125" s="3">
        <v>5786</v>
      </c>
      <c r="BE125" s="7">
        <v>6097.875</v>
      </c>
      <c r="BF125" s="113"/>
      <c r="BG125" s="3">
        <v>6012</v>
      </c>
      <c r="BH125" s="3">
        <v>6212.0588235294108</v>
      </c>
      <c r="BI125" s="7">
        <v>6399.625</v>
      </c>
      <c r="BJ125" s="113"/>
      <c r="BK125" s="3">
        <v>6391.75</v>
      </c>
      <c r="BL125" s="3">
        <v>6608.7142857142899</v>
      </c>
      <c r="BM125" s="7">
        <v>6800</v>
      </c>
      <c r="BO125" s="2">
        <f t="shared" si="157"/>
        <v>4512</v>
      </c>
      <c r="BP125" s="2">
        <f t="shared" si="158"/>
        <v>5375</v>
      </c>
      <c r="BQ125" s="2"/>
      <c r="BR125" s="2">
        <f t="shared" si="159"/>
        <v>5655.0588235294108</v>
      </c>
      <c r="BS125" s="2">
        <f t="shared" si="160"/>
        <v>5786</v>
      </c>
      <c r="BT125" s="2">
        <f t="shared" si="161"/>
        <v>6097.875</v>
      </c>
      <c r="BU125" s="2"/>
      <c r="BV125" s="2">
        <f t="shared" si="162"/>
        <v>6012</v>
      </c>
      <c r="BW125" s="2">
        <f t="shared" si="163"/>
        <v>6212.0588235294108</v>
      </c>
      <c r="BX125" s="2">
        <f t="shared" si="164"/>
        <v>6399.625</v>
      </c>
      <c r="BZ125" s="16">
        <f t="shared" si="149"/>
        <v>863</v>
      </c>
      <c r="CA125" s="16">
        <f t="shared" si="150"/>
        <v>722.875</v>
      </c>
      <c r="CB125" s="16">
        <f t="shared" si="151"/>
        <v>301.75</v>
      </c>
      <c r="CD125" s="5">
        <f t="shared" si="120"/>
        <v>0.19126773049645385</v>
      </c>
      <c r="CE125" s="5">
        <f t="shared" si="121"/>
        <v>0.13448837209302322</v>
      </c>
      <c r="CF125" s="5">
        <f t="shared" si="122"/>
        <v>4.9484451550745101E-2</v>
      </c>
      <c r="CH125" s="11">
        <f t="shared" si="152"/>
        <v>2.3154697511858391E-2</v>
      </c>
      <c r="CI125" s="11">
        <f t="shared" si="153"/>
        <v>7.8304433302821108E-2</v>
      </c>
      <c r="CK125" s="11">
        <f t="shared" si="154"/>
        <v>3.32765840867284E-2</v>
      </c>
      <c r="CL125" s="11">
        <f t="shared" si="155"/>
        <v>6.4475216234198163E-2</v>
      </c>
      <c r="CN125" s="16">
        <f t="shared" si="123"/>
        <v>130.9411764705892</v>
      </c>
      <c r="CO125" s="16">
        <f t="shared" si="124"/>
        <v>442.8161764705892</v>
      </c>
      <c r="CP125" s="11"/>
      <c r="CQ125" s="16">
        <f t="shared" si="125"/>
        <v>200.0588235294108</v>
      </c>
      <c r="CR125" s="16">
        <f t="shared" si="126"/>
        <v>387.625</v>
      </c>
      <c r="CT125" s="106">
        <v>6003.8803418803409</v>
      </c>
      <c r="CU125" s="104">
        <v>5786</v>
      </c>
      <c r="CV125" s="104">
        <v>5576.7637362637397</v>
      </c>
      <c r="CW125" s="104">
        <v>5145.7692307692296</v>
      </c>
      <c r="CX125" s="104">
        <v>4831.8076923076997</v>
      </c>
      <c r="CY125" s="104">
        <v>4910.375</v>
      </c>
      <c r="CZ125" s="104">
        <v>4542.8055555555493</v>
      </c>
      <c r="DA125" s="104">
        <v>4213.5833333333394</v>
      </c>
      <c r="DB125" s="104">
        <v>4059.474358974353</v>
      </c>
      <c r="DC125" s="104">
        <v>3967.3529411764698</v>
      </c>
      <c r="DD125" s="104">
        <v>3598.124708624709</v>
      </c>
      <c r="DE125" s="104">
        <v>3648.9890109890107</v>
      </c>
      <c r="DF125" s="104">
        <v>3716.2857142857142</v>
      </c>
      <c r="DG125" s="104">
        <v>3873.21052631579</v>
      </c>
      <c r="DH125" s="104">
        <v>3633.1428571428569</v>
      </c>
      <c r="DI125" s="104">
        <v>3686.2249999999999</v>
      </c>
      <c r="DJ125" s="104">
        <v>3818.6648351648359</v>
      </c>
      <c r="DK125" s="104">
        <v>3676.4117647058802</v>
      </c>
      <c r="DL125" s="104">
        <v>3469.9923076923078</v>
      </c>
      <c r="DM125" s="104">
        <v>3417.3699633699634</v>
      </c>
      <c r="DN125" s="104">
        <v>3500.2820512820508</v>
      </c>
      <c r="DO125" s="104">
        <v>3385.8125</v>
      </c>
      <c r="DP125" s="104">
        <v>3329.5571428571429</v>
      </c>
      <c r="DR125" s="4">
        <f t="shared" si="127"/>
        <v>95.70183024435002</v>
      </c>
      <c r="DS125" s="39">
        <v>81.644366874660008</v>
      </c>
      <c r="DT125" s="39">
        <v>80.955259805159983</v>
      </c>
      <c r="DU125" s="39">
        <v>76.843039311360002</v>
      </c>
      <c r="DV125" s="39">
        <v>65.183217706350007</v>
      </c>
      <c r="DW125" s="39">
        <v>60.216472418790012</v>
      </c>
      <c r="DX125" s="39">
        <v>55.86142732559999</v>
      </c>
      <c r="DY125" s="39">
        <v>53.029625878140003</v>
      </c>
      <c r="DZ125" s="39">
        <v>44.786690358150004</v>
      </c>
      <c r="EA125" s="39">
        <v>43.470682469420005</v>
      </c>
      <c r="EB125" s="39">
        <v>40.030264119900004</v>
      </c>
      <c r="EC125" s="39">
        <v>33.215072260199996</v>
      </c>
      <c r="ED125" s="39">
        <v>35.132237310240001</v>
      </c>
      <c r="EE125" s="39">
        <v>36.735740800000002</v>
      </c>
      <c r="EF125" s="39">
        <v>36.792903278480004</v>
      </c>
      <c r="EG125" s="39">
        <v>31.128136149960003</v>
      </c>
      <c r="EH125" s="39">
        <v>33.693264715529999</v>
      </c>
      <c r="EI125" s="39">
        <v>40.056682393419997</v>
      </c>
      <c r="EJ125" s="39">
        <v>47.96368733904</v>
      </c>
      <c r="EK125" s="39">
        <v>44.746923467520006</v>
      </c>
      <c r="EL125" s="39">
        <v>44.850883791809999</v>
      </c>
      <c r="EM125" s="39">
        <v>41.471032462639997</v>
      </c>
      <c r="EN125" s="39">
        <v>37.607603564199998</v>
      </c>
      <c r="EP125" s="111">
        <v>46022</v>
      </c>
      <c r="EQ125" s="114">
        <f t="shared" si="156"/>
        <v>0</v>
      </c>
      <c r="ER125" s="114"/>
      <c r="ES125" s="4">
        <f t="shared" si="128"/>
        <v>4336</v>
      </c>
      <c r="ET125" s="4">
        <f t="shared" si="129"/>
        <v>5306</v>
      </c>
      <c r="EU125" s="4"/>
      <c r="EV125" s="4">
        <f t="shared" si="92"/>
        <v>5613.0769230769192</v>
      </c>
      <c r="EW125" s="4">
        <f t="shared" si="93"/>
        <v>5743.4166666666697</v>
      </c>
      <c r="EX125" s="4">
        <f t="shared" si="94"/>
        <v>6025.8333333333303</v>
      </c>
      <c r="EY125" s="4"/>
      <c r="EZ125" s="4">
        <f t="shared" si="95"/>
        <v>5954.25</v>
      </c>
      <c r="FA125" s="4">
        <f t="shared" si="96"/>
        <v>6163.8461538461506</v>
      </c>
      <c r="FB125" s="4">
        <f t="shared" si="97"/>
        <v>6329.1666666666697</v>
      </c>
      <c r="FC125" s="4"/>
      <c r="FD125" s="4">
        <f t="shared" si="167"/>
        <v>6428.6666666666697</v>
      </c>
      <c r="FE125" s="4">
        <f t="shared" si="131"/>
        <v>6503</v>
      </c>
      <c r="FF125" s="4">
        <f t="shared" si="132"/>
        <v>6627.25</v>
      </c>
      <c r="FH125" s="16">
        <f t="shared" si="133"/>
        <v>4336</v>
      </c>
      <c r="FI125" s="16">
        <f t="shared" si="99"/>
        <v>5306</v>
      </c>
      <c r="FJ125" s="16"/>
      <c r="FK125" s="16">
        <f t="shared" si="134"/>
        <v>5613.0769230769192</v>
      </c>
      <c r="FL125" s="16">
        <f t="shared" si="135"/>
        <v>5743.4166666666697</v>
      </c>
      <c r="FM125" s="16">
        <f t="shared" si="136"/>
        <v>6025.8333333333303</v>
      </c>
      <c r="FN125" s="16"/>
      <c r="FO125" s="16">
        <f t="shared" si="137"/>
        <v>5954.25</v>
      </c>
      <c r="FP125" s="16">
        <f t="shared" si="138"/>
        <v>6163.8461538461506</v>
      </c>
      <c r="FQ125" s="16">
        <f t="shared" si="139"/>
        <v>6329.1666666666697</v>
      </c>
      <c r="FS125" s="4">
        <f t="shared" si="100"/>
        <v>4512</v>
      </c>
      <c r="FT125" s="4">
        <f t="shared" si="101"/>
        <v>5375</v>
      </c>
      <c r="FU125" s="4"/>
      <c r="FV125" s="4">
        <f t="shared" si="102"/>
        <v>5655.0588235294108</v>
      </c>
      <c r="FW125" s="4">
        <f t="shared" si="103"/>
        <v>5786</v>
      </c>
      <c r="FX125" s="4">
        <f t="shared" si="104"/>
        <v>6097.875</v>
      </c>
      <c r="FY125" s="4"/>
      <c r="FZ125" s="4">
        <f t="shared" si="105"/>
        <v>6012</v>
      </c>
      <c r="GA125" s="4">
        <f t="shared" si="106"/>
        <v>6212.0588235294108</v>
      </c>
      <c r="GB125" s="4">
        <f t="shared" si="107"/>
        <v>6399.625</v>
      </c>
      <c r="GC125" s="4"/>
      <c r="GD125" s="4">
        <f t="shared" si="108"/>
        <v>6391.75</v>
      </c>
      <c r="GE125" s="4">
        <f t="shared" si="109"/>
        <v>6608.7142857142899</v>
      </c>
      <c r="GF125" s="4">
        <f t="shared" si="110"/>
        <v>6800</v>
      </c>
      <c r="GH125" s="16">
        <f t="shared" si="140"/>
        <v>4512</v>
      </c>
      <c r="GI125" s="16">
        <f t="shared" si="111"/>
        <v>5375</v>
      </c>
      <c r="GJ125" s="16"/>
      <c r="GK125" s="16">
        <f t="shared" si="141"/>
        <v>5655.0588235294108</v>
      </c>
      <c r="GL125" s="16">
        <f t="shared" si="142"/>
        <v>5786</v>
      </c>
      <c r="GM125" s="16">
        <f t="shared" si="143"/>
        <v>6097.875</v>
      </c>
      <c r="GN125" s="16"/>
      <c r="GO125" s="16">
        <f t="shared" si="112"/>
        <v>6012</v>
      </c>
      <c r="GP125" s="16">
        <f t="shared" si="113"/>
        <v>6212.0588235294108</v>
      </c>
      <c r="GQ125" s="16">
        <f t="shared" si="144"/>
        <v>6399.625</v>
      </c>
    </row>
    <row r="126" spans="2:199" ht="14.45" customHeight="1" x14ac:dyDescent="0.25">
      <c r="B126" s="28" t="s">
        <v>149</v>
      </c>
      <c r="C126" s="28" t="s">
        <v>974</v>
      </c>
      <c r="D126" s="23" t="str">
        <f>IFERROR(IF(MATCH($B126,Compounders!$A:$A,0),"yes"),"")</f>
        <v/>
      </c>
      <c r="F126" s="66"/>
      <c r="G126" s="66"/>
      <c r="H126" s="66"/>
      <c r="I126" s="66"/>
      <c r="J126" s="121" t="str">
        <f t="shared" si="114"/>
        <v>yes</v>
      </c>
      <c r="K126" s="70">
        <f t="shared" si="145"/>
        <v>6</v>
      </c>
      <c r="L126" s="70">
        <f t="shared" si="146"/>
        <v>26</v>
      </c>
      <c r="M126" s="70">
        <f t="shared" si="147"/>
        <v>2</v>
      </c>
      <c r="N126" s="70">
        <f t="shared" si="148"/>
        <v>3</v>
      </c>
      <c r="O126" s="66"/>
      <c r="P126" s="83"/>
      <c r="Q126" s="70">
        <f t="shared" si="168"/>
        <v>5</v>
      </c>
      <c r="R126" s="70">
        <f t="shared" si="168"/>
        <v>4</v>
      </c>
      <c r="S126" s="70">
        <f t="shared" si="168"/>
        <v>3</v>
      </c>
      <c r="T126" s="70">
        <f t="shared" si="168"/>
        <v>2</v>
      </c>
      <c r="U126" s="70">
        <f t="shared" si="168"/>
        <v>2</v>
      </c>
      <c r="V126" s="70">
        <f t="shared" si="168"/>
        <v>3</v>
      </c>
      <c r="W126" s="70">
        <f t="shared" si="168"/>
        <v>4</v>
      </c>
      <c r="X126" s="70">
        <f t="shared" si="168"/>
        <v>2</v>
      </c>
      <c r="Y126" s="70">
        <f t="shared" si="168"/>
        <v>1</v>
      </c>
      <c r="AA126" s="39">
        <v>101.24564672850001</v>
      </c>
      <c r="AB126" s="39">
        <v>105.99574492416001</v>
      </c>
      <c r="AC126" s="40">
        <v>89.244295624440014</v>
      </c>
      <c r="AE126" s="4">
        <f t="shared" si="116"/>
        <v>-12.001351104059992</v>
      </c>
      <c r="AF126" s="4">
        <f t="shared" si="117"/>
        <v>-16.751449299719994</v>
      </c>
      <c r="AH126" s="11">
        <f t="shared" si="118"/>
        <v>-0.11853695928520047</v>
      </c>
      <c r="AI126" s="11">
        <f t="shared" si="119"/>
        <v>-0.15803888459584547</v>
      </c>
      <c r="AK126" s="3">
        <v>3002</v>
      </c>
      <c r="AL126" s="7">
        <v>3295</v>
      </c>
      <c r="AM126" s="7"/>
      <c r="AN126" s="3">
        <v>4558.5</v>
      </c>
      <c r="AO126" s="3">
        <v>4586.6000000000004</v>
      </c>
      <c r="AP126" s="7">
        <v>4762</v>
      </c>
      <c r="AQ126" s="113"/>
      <c r="AR126" s="3">
        <v>5336</v>
      </c>
      <c r="AS126" s="3">
        <v>5042.6000000000004</v>
      </c>
      <c r="AT126" s="7">
        <v>5028.1666666666697</v>
      </c>
      <c r="AU126" s="7"/>
      <c r="AV126" s="3">
        <v>6035.6</v>
      </c>
      <c r="AW126" s="3">
        <v>5637</v>
      </c>
      <c r="AX126" s="7">
        <v>5541.8333333333303</v>
      </c>
      <c r="AY126" s="113"/>
      <c r="AZ126" s="3">
        <v>3679</v>
      </c>
      <c r="BA126" s="7">
        <v>4234</v>
      </c>
      <c r="BB126" s="7"/>
      <c r="BC126" s="3">
        <v>4796.5333333333301</v>
      </c>
      <c r="BD126" s="3">
        <v>4840.2857142857101</v>
      </c>
      <c r="BE126" s="7">
        <v>4853</v>
      </c>
      <c r="BF126" s="113"/>
      <c r="BG126" s="3">
        <v>5279.2666666666701</v>
      </c>
      <c r="BH126" s="3">
        <v>5348.9333333333298</v>
      </c>
      <c r="BI126" s="7">
        <v>5190.5333333333301</v>
      </c>
      <c r="BJ126" s="113"/>
      <c r="BK126" s="3">
        <v>5810.5</v>
      </c>
      <c r="BL126" s="3">
        <v>5861.9285714285697</v>
      </c>
      <c r="BM126" s="7">
        <v>5702.6</v>
      </c>
      <c r="BO126" s="2">
        <f t="shared" si="157"/>
        <v>4097.1506849315065</v>
      </c>
      <c r="BP126" s="2">
        <f t="shared" si="158"/>
        <v>4700.3698630136987</v>
      </c>
      <c r="BQ126" s="2"/>
      <c r="BR126" s="2">
        <f t="shared" si="159"/>
        <v>5160.2365296803673</v>
      </c>
      <c r="BS126" s="2">
        <f t="shared" si="160"/>
        <v>5223.5133724722727</v>
      </c>
      <c r="BT126" s="2">
        <f t="shared" si="161"/>
        <v>5107.3059360730567</v>
      </c>
      <c r="BU126" s="2"/>
      <c r="BV126" s="2">
        <f t="shared" si="162"/>
        <v>5679.5109589041103</v>
      </c>
      <c r="BW126" s="2">
        <f t="shared" si="163"/>
        <v>5735.4365949119347</v>
      </c>
      <c r="BX126" s="2">
        <f t="shared" si="164"/>
        <v>5576.3369863013695</v>
      </c>
      <c r="BZ126" s="16">
        <f t="shared" si="149"/>
        <v>603.21917808219223</v>
      </c>
      <c r="CA126" s="16">
        <f t="shared" si="150"/>
        <v>406.93607305935802</v>
      </c>
      <c r="CB126" s="16">
        <f t="shared" si="151"/>
        <v>469.03105022831278</v>
      </c>
      <c r="CD126" s="5">
        <f t="shared" si="120"/>
        <v>0.14722894627739969</v>
      </c>
      <c r="CE126" s="5">
        <f t="shared" si="121"/>
        <v>8.6575330222725455E-2</v>
      </c>
      <c r="CF126" s="5">
        <f t="shared" si="122"/>
        <v>9.1835315154224828E-2</v>
      </c>
      <c r="CH126" s="11">
        <f t="shared" si="152"/>
        <v>1.2262391932608807E-2</v>
      </c>
      <c r="CI126" s="11">
        <f t="shared" si="153"/>
        <v>-1.0257396788474149E-2</v>
      </c>
      <c r="CK126" s="11">
        <f t="shared" si="154"/>
        <v>9.8469104844576272E-3</v>
      </c>
      <c r="CL126" s="11">
        <f t="shared" si="155"/>
        <v>-1.8165995866420315E-2</v>
      </c>
      <c r="CN126" s="16">
        <f t="shared" si="123"/>
        <v>63.276842791905437</v>
      </c>
      <c r="CO126" s="16">
        <f t="shared" si="124"/>
        <v>-52.930593607310584</v>
      </c>
      <c r="CP126" s="11"/>
      <c r="CQ126" s="16">
        <f t="shared" si="125"/>
        <v>55.925636007824323</v>
      </c>
      <c r="CR126" s="16">
        <f t="shared" si="126"/>
        <v>-103.17397260274083</v>
      </c>
      <c r="CT126" s="106">
        <v>5190.5333333333301</v>
      </c>
      <c r="CU126" s="104">
        <v>5230.3846153846198</v>
      </c>
      <c r="CV126" s="104">
        <v>5022.1428571428596</v>
      </c>
      <c r="CW126" s="104">
        <v>4886.0897435897505</v>
      </c>
      <c r="CX126" s="104">
        <v>4643.5833333333303</v>
      </c>
      <c r="CY126" s="104">
        <v>4506.1136363636397</v>
      </c>
      <c r="CZ126" s="104">
        <v>4331.1785714285697</v>
      </c>
      <c r="DA126" s="104">
        <v>4091.4583333333303</v>
      </c>
      <c r="DB126" s="104">
        <v>4074.5384615384596</v>
      </c>
      <c r="DC126" s="104">
        <v>3750.0538461538458</v>
      </c>
      <c r="DD126" s="104">
        <v>3676.7023809523812</v>
      </c>
      <c r="DE126" s="104">
        <v>3548.6333333333332</v>
      </c>
      <c r="DF126" s="104">
        <v>3523.6666666666697</v>
      </c>
      <c r="DG126" s="104">
        <v>3545.3611111111109</v>
      </c>
      <c r="DH126" s="104">
        <v>3483.742424242424</v>
      </c>
      <c r="DI126" s="104">
        <v>3468.6090909090908</v>
      </c>
      <c r="DJ126" s="104">
        <v>3306.0769230769201</v>
      </c>
      <c r="DK126" s="104">
        <v>3220.1428571428569</v>
      </c>
      <c r="DL126" s="104">
        <v>3282.5714285714294</v>
      </c>
      <c r="DM126" s="104">
        <v>3043.7777777777783</v>
      </c>
      <c r="DN126" s="104">
        <v>2943.75</v>
      </c>
      <c r="DO126" s="104">
        <v>2912.3654761904759</v>
      </c>
      <c r="DP126" s="104">
        <v>2647.5119047619037</v>
      </c>
      <c r="DR126" s="4">
        <f t="shared" si="127"/>
        <v>89.244295624440014</v>
      </c>
      <c r="DS126" s="39">
        <v>105.99574492416001</v>
      </c>
      <c r="DT126" s="39">
        <v>101.24564672850001</v>
      </c>
      <c r="DU126" s="39">
        <v>96.09191896822</v>
      </c>
      <c r="DV126" s="39">
        <v>91.674238187159986</v>
      </c>
      <c r="DW126" s="39">
        <v>84.343397784240011</v>
      </c>
      <c r="DX126" s="39">
        <v>72.344430681269984</v>
      </c>
      <c r="DY126" s="39">
        <v>64.114784668040002</v>
      </c>
      <c r="DZ126" s="39">
        <v>75.756304392599986</v>
      </c>
      <c r="EA126" s="39">
        <v>70.54653833910001</v>
      </c>
      <c r="EB126" s="39">
        <v>61.605269305300006</v>
      </c>
      <c r="EC126" s="39">
        <v>58.662299943000001</v>
      </c>
      <c r="ED126" s="39">
        <v>57.906057893449997</v>
      </c>
      <c r="EE126" s="39">
        <v>48.757211773350001</v>
      </c>
      <c r="EF126" s="39">
        <v>53.1895702176</v>
      </c>
      <c r="EG126" s="39">
        <v>48.849669740850004</v>
      </c>
      <c r="EH126" s="39">
        <v>46.837512014390001</v>
      </c>
      <c r="EI126" s="39">
        <v>45.857777457140003</v>
      </c>
      <c r="EJ126" s="39">
        <v>37.952206002619995</v>
      </c>
      <c r="EK126" s="39">
        <v>30.839015965979996</v>
      </c>
      <c r="EL126" s="39">
        <v>29.578461237920003</v>
      </c>
      <c r="EM126" s="39">
        <v>31.044016327359998</v>
      </c>
      <c r="EN126" s="39">
        <v>27.925364795999997</v>
      </c>
      <c r="EP126" s="111">
        <v>46112</v>
      </c>
      <c r="EQ126" s="114">
        <f t="shared" si="156"/>
        <v>-0.24657534246575341</v>
      </c>
      <c r="ER126" s="114"/>
      <c r="ES126" s="4">
        <f t="shared" si="128"/>
        <v>3002</v>
      </c>
      <c r="ET126" s="4">
        <f t="shared" si="129"/>
        <v>3295</v>
      </c>
      <c r="EU126" s="4"/>
      <c r="EV126" s="4">
        <f t="shared" si="92"/>
        <v>4558.5</v>
      </c>
      <c r="EW126" s="4">
        <f t="shared" si="93"/>
        <v>4586.6000000000004</v>
      </c>
      <c r="EX126" s="4">
        <f t="shared" si="94"/>
        <v>4762</v>
      </c>
      <c r="EY126" s="4"/>
      <c r="EZ126" s="4">
        <f t="shared" si="95"/>
        <v>5336</v>
      </c>
      <c r="FA126" s="4">
        <f t="shared" si="96"/>
        <v>5042.6000000000004</v>
      </c>
      <c r="FB126" s="4">
        <f t="shared" si="97"/>
        <v>5028.1666666666697</v>
      </c>
      <c r="FC126" s="4"/>
      <c r="FD126" s="4">
        <f t="shared" si="167"/>
        <v>6035.6</v>
      </c>
      <c r="FE126" s="4">
        <f t="shared" si="131"/>
        <v>5637</v>
      </c>
      <c r="FF126" s="4">
        <f t="shared" si="132"/>
        <v>5541.8333333333303</v>
      </c>
      <c r="FH126" s="16">
        <f t="shared" si="133"/>
        <v>3222.7534246575342</v>
      </c>
      <c r="FI126" s="16">
        <f t="shared" si="99"/>
        <v>4400.2739726027394</v>
      </c>
      <c r="FJ126" s="16"/>
      <c r="FK126" s="16">
        <f t="shared" si="134"/>
        <v>5144.2876712328771</v>
      </c>
      <c r="FL126" s="16">
        <f t="shared" si="135"/>
        <v>4930.1616438356168</v>
      </c>
      <c r="FM126" s="16">
        <f t="shared" si="136"/>
        <v>4962.5365296803675</v>
      </c>
      <c r="FN126" s="16"/>
      <c r="FO126" s="16">
        <f t="shared" si="137"/>
        <v>5863.0958904109593</v>
      </c>
      <c r="FP126" s="16">
        <f t="shared" si="138"/>
        <v>5490.4356164383562</v>
      </c>
      <c r="FQ126" s="16">
        <f t="shared" si="139"/>
        <v>5415.1757990867563</v>
      </c>
      <c r="FS126" s="4">
        <f t="shared" si="100"/>
        <v>3679</v>
      </c>
      <c r="FT126" s="4">
        <f t="shared" si="101"/>
        <v>4234</v>
      </c>
      <c r="FU126" s="4"/>
      <c r="FV126" s="4">
        <f t="shared" si="102"/>
        <v>4796.5333333333301</v>
      </c>
      <c r="FW126" s="4">
        <f t="shared" si="103"/>
        <v>4840.2857142857101</v>
      </c>
      <c r="FX126" s="4">
        <f t="shared" si="104"/>
        <v>4853</v>
      </c>
      <c r="FY126" s="4"/>
      <c r="FZ126" s="4">
        <f t="shared" si="105"/>
        <v>5279.2666666666701</v>
      </c>
      <c r="GA126" s="4">
        <f t="shared" si="106"/>
        <v>5348.9333333333298</v>
      </c>
      <c r="GB126" s="4">
        <f t="shared" si="107"/>
        <v>5190.5333333333301</v>
      </c>
      <c r="GC126" s="4"/>
      <c r="GD126" s="4">
        <f t="shared" si="108"/>
        <v>5810.5</v>
      </c>
      <c r="GE126" s="4">
        <f t="shared" si="109"/>
        <v>5861.9285714285697</v>
      </c>
      <c r="GF126" s="4">
        <f t="shared" si="110"/>
        <v>5702.6</v>
      </c>
      <c r="GH126" s="16">
        <f t="shared" si="140"/>
        <v>4097.1506849315065</v>
      </c>
      <c r="GI126" s="16">
        <f t="shared" si="111"/>
        <v>4700.3698630136987</v>
      </c>
      <c r="GJ126" s="16"/>
      <c r="GK126" s="16">
        <f t="shared" si="141"/>
        <v>5160.2365296803673</v>
      </c>
      <c r="GL126" s="16">
        <f t="shared" si="142"/>
        <v>5223.5133724722727</v>
      </c>
      <c r="GM126" s="16">
        <f t="shared" si="143"/>
        <v>5107.3059360730567</v>
      </c>
      <c r="GN126" s="16"/>
      <c r="GO126" s="16">
        <f t="shared" si="112"/>
        <v>5679.5109589041103</v>
      </c>
      <c r="GP126" s="16">
        <f t="shared" si="113"/>
        <v>5735.4365949119347</v>
      </c>
      <c r="GQ126" s="16">
        <f t="shared" si="144"/>
        <v>5576.3369863013695</v>
      </c>
    </row>
    <row r="127" spans="2:199" ht="14.45" customHeight="1" x14ac:dyDescent="0.25">
      <c r="B127" s="28" t="s">
        <v>212</v>
      </c>
      <c r="C127" s="28" t="s">
        <v>643</v>
      </c>
      <c r="D127" s="23" t="str">
        <f>IFERROR(IF(MATCH($B127,Compounders!$A:$A,0),"yes"),"")</f>
        <v>yes</v>
      </c>
      <c r="F127" s="66"/>
      <c r="G127" s="66" t="s">
        <v>544</v>
      </c>
      <c r="H127" s="66"/>
      <c r="I127" s="66"/>
      <c r="J127" s="121" t="str">
        <f t="shared" si="114"/>
        <v/>
      </c>
      <c r="K127" s="70">
        <f t="shared" si="145"/>
        <v>6</v>
      </c>
      <c r="L127" s="70">
        <f t="shared" si="146"/>
        <v>27</v>
      </c>
      <c r="M127" s="70">
        <f t="shared" si="147"/>
        <v>2</v>
      </c>
      <c r="N127" s="70">
        <f t="shared" si="148"/>
        <v>3</v>
      </c>
      <c r="O127" s="66"/>
      <c r="P127" s="83" t="s">
        <v>941</v>
      </c>
      <c r="Q127" s="70">
        <f t="shared" si="168"/>
        <v>5</v>
      </c>
      <c r="R127" s="70">
        <f t="shared" si="168"/>
        <v>4</v>
      </c>
      <c r="S127" s="70">
        <f t="shared" si="168"/>
        <v>3</v>
      </c>
      <c r="T127" s="70">
        <f t="shared" si="168"/>
        <v>2</v>
      </c>
      <c r="U127" s="70">
        <f t="shared" si="168"/>
        <v>2</v>
      </c>
      <c r="V127" s="70">
        <f t="shared" si="168"/>
        <v>4</v>
      </c>
      <c r="W127" s="70">
        <f t="shared" si="168"/>
        <v>4</v>
      </c>
      <c r="X127" s="70">
        <f t="shared" si="168"/>
        <v>2</v>
      </c>
      <c r="Y127" s="70">
        <f t="shared" si="168"/>
        <v>1</v>
      </c>
      <c r="AA127" s="39">
        <v>70.460605343849991</v>
      </c>
      <c r="AB127" s="39">
        <v>74.335782403259998</v>
      </c>
      <c r="AC127" s="40">
        <v>89.227870394209987</v>
      </c>
      <c r="AE127" s="4">
        <f t="shared" si="116"/>
        <v>18.767265050359995</v>
      </c>
      <c r="AF127" s="4">
        <f t="shared" si="117"/>
        <v>14.892087990949989</v>
      </c>
      <c r="AH127" s="11">
        <f t="shared" si="118"/>
        <v>0.26635117536636455</v>
      </c>
      <c r="AI127" s="11">
        <f t="shared" si="119"/>
        <v>0.20033539043367754</v>
      </c>
      <c r="AK127" s="3">
        <v>3946</v>
      </c>
      <c r="AL127" s="7">
        <v>2843</v>
      </c>
      <c r="AM127" s="7"/>
      <c r="AN127" s="3">
        <v>3599.9285714285697</v>
      </c>
      <c r="AO127" s="3">
        <v>3627.9375</v>
      </c>
      <c r="AP127" s="7">
        <v>3906.3571428571399</v>
      </c>
      <c r="AQ127" s="113"/>
      <c r="AR127" s="3">
        <v>4254.25</v>
      </c>
      <c r="AS127" s="3">
        <v>4323.375</v>
      </c>
      <c r="AT127" s="7">
        <v>4649.6428571428605</v>
      </c>
      <c r="AU127" s="7"/>
      <c r="AV127" s="3">
        <v>4907</v>
      </c>
      <c r="AW127" s="3">
        <v>4994.3333333333303</v>
      </c>
      <c r="AX127" s="7">
        <v>5437.125</v>
      </c>
      <c r="AY127" s="113"/>
      <c r="AZ127" s="3">
        <v>2989</v>
      </c>
      <c r="BA127" s="7">
        <v>3298</v>
      </c>
      <c r="BB127" s="7"/>
      <c r="BC127" s="3">
        <v>3628</v>
      </c>
      <c r="BD127" s="3">
        <v>3621.3157894736801</v>
      </c>
      <c r="BE127" s="7">
        <v>3982.1764705882401</v>
      </c>
      <c r="BF127" s="113"/>
      <c r="BG127" s="3">
        <v>4291.0625</v>
      </c>
      <c r="BH127" s="3">
        <v>4313.6842105263204</v>
      </c>
      <c r="BI127" s="7">
        <v>4634.8235294117694</v>
      </c>
      <c r="BJ127" s="113"/>
      <c r="BK127" s="3">
        <v>4870.3333333333303</v>
      </c>
      <c r="BL127" s="3">
        <v>4961.7272727272702</v>
      </c>
      <c r="BM127" s="7">
        <v>5421.2</v>
      </c>
      <c r="BO127" s="2">
        <f t="shared" si="157"/>
        <v>2989</v>
      </c>
      <c r="BP127" s="2">
        <f t="shared" si="158"/>
        <v>3298</v>
      </c>
      <c r="BQ127" s="2"/>
      <c r="BR127" s="2">
        <f t="shared" si="159"/>
        <v>3628</v>
      </c>
      <c r="BS127" s="2">
        <f t="shared" si="160"/>
        <v>3621.3157894736801</v>
      </c>
      <c r="BT127" s="2">
        <f t="shared" si="161"/>
        <v>3982.1764705882401</v>
      </c>
      <c r="BU127" s="2"/>
      <c r="BV127" s="2">
        <f t="shared" si="162"/>
        <v>4291.0625</v>
      </c>
      <c r="BW127" s="2">
        <f t="shared" si="163"/>
        <v>4313.6842105263204</v>
      </c>
      <c r="BX127" s="2">
        <f t="shared" si="164"/>
        <v>4634.8235294117694</v>
      </c>
      <c r="BZ127" s="16">
        <f t="shared" si="149"/>
        <v>309</v>
      </c>
      <c r="CA127" s="16">
        <f t="shared" si="150"/>
        <v>684.17647058824014</v>
      </c>
      <c r="CB127" s="16">
        <f t="shared" si="151"/>
        <v>652.64705882352928</v>
      </c>
      <c r="CD127" s="5">
        <f t="shared" si="120"/>
        <v>0.10337905654064894</v>
      </c>
      <c r="CE127" s="5">
        <f t="shared" si="121"/>
        <v>0.20745193165198317</v>
      </c>
      <c r="CF127" s="5">
        <f t="shared" si="122"/>
        <v>0.16389204839209981</v>
      </c>
      <c r="CH127" s="11">
        <f t="shared" si="152"/>
        <v>-1.8423954041675294E-3</v>
      </c>
      <c r="CI127" s="11">
        <f t="shared" si="153"/>
        <v>9.7623062455413523E-2</v>
      </c>
      <c r="CK127" s="11">
        <f t="shared" si="154"/>
        <v>5.2718203303541156E-3</v>
      </c>
      <c r="CL127" s="11">
        <f t="shared" si="155"/>
        <v>8.0110935091663116E-2</v>
      </c>
      <c r="CN127" s="16">
        <f t="shared" si="123"/>
        <v>-6.6842105263199301</v>
      </c>
      <c r="CO127" s="16">
        <f t="shared" si="124"/>
        <v>354.17647058824014</v>
      </c>
      <c r="CP127" s="11"/>
      <c r="CQ127" s="16">
        <f t="shared" si="125"/>
        <v>22.621710526320385</v>
      </c>
      <c r="CR127" s="16">
        <f t="shared" si="126"/>
        <v>343.76102941176941</v>
      </c>
      <c r="CT127" s="106">
        <v>4163.0749999999998</v>
      </c>
      <c r="CU127" s="104">
        <v>3621.3157894736801</v>
      </c>
      <c r="CV127" s="104">
        <v>3302.2624434389145</v>
      </c>
      <c r="CW127" s="104">
        <v>2961.0982142857151</v>
      </c>
      <c r="CX127" s="104">
        <v>2858.3166666666671</v>
      </c>
      <c r="CY127" s="104">
        <v>3075.78947368421</v>
      </c>
      <c r="CZ127" s="104">
        <v>2953.0476190476188</v>
      </c>
      <c r="DA127" s="104">
        <v>2780.4322344322327</v>
      </c>
      <c r="DB127" s="104">
        <v>2596.9238095238097</v>
      </c>
      <c r="DC127" s="104">
        <v>2600.8235294117699</v>
      </c>
      <c r="DD127" s="104">
        <v>2716.7857142857142</v>
      </c>
      <c r="DE127" s="104">
        <v>2732.166666666667</v>
      </c>
      <c r="DF127" s="104">
        <v>2769.5972222222217</v>
      </c>
      <c r="DG127" s="104">
        <v>2638.96</v>
      </c>
      <c r="DH127" s="104">
        <v>2738.3724696356271</v>
      </c>
      <c r="DI127" s="104">
        <v>2698.8611111111109</v>
      </c>
      <c r="DJ127" s="104">
        <v>2585.0089285714294</v>
      </c>
      <c r="DK127" s="104">
        <v>2489.6111111111104</v>
      </c>
      <c r="DL127" s="104">
        <v>2331.529914529915</v>
      </c>
      <c r="DM127" s="104">
        <v>2503.5047619047623</v>
      </c>
      <c r="DN127" s="104">
        <v>2412.4285714285706</v>
      </c>
      <c r="DO127" s="104">
        <v>2062.1764705882297</v>
      </c>
      <c r="DP127" s="104">
        <v>1947.9083333333331</v>
      </c>
      <c r="DR127" s="4">
        <f t="shared" si="127"/>
        <v>89.227870394209987</v>
      </c>
      <c r="DS127" s="39">
        <v>74.335782403259998</v>
      </c>
      <c r="DT127" s="39">
        <v>70.460605343849991</v>
      </c>
      <c r="DU127" s="39">
        <v>58.196688870060001</v>
      </c>
      <c r="DV127" s="39">
        <v>45.114728767499997</v>
      </c>
      <c r="DW127" s="39">
        <v>43.092096044160002</v>
      </c>
      <c r="DX127" s="39">
        <v>47.821593607199993</v>
      </c>
      <c r="DY127" s="39">
        <v>44.374657298339997</v>
      </c>
      <c r="DZ127" s="39">
        <v>37.878450783749997</v>
      </c>
      <c r="EA127" s="39">
        <v>41.798119968549997</v>
      </c>
      <c r="EB127" s="39">
        <v>33.957816828909998</v>
      </c>
      <c r="EC127" s="39">
        <v>32.36070309134</v>
      </c>
      <c r="ED127" s="39">
        <v>34.705286965439996</v>
      </c>
      <c r="EE127" s="39">
        <v>33.811010941279996</v>
      </c>
      <c r="EF127" s="39">
        <v>34.168332317980003</v>
      </c>
      <c r="EG127" s="39">
        <v>28.693347653729997</v>
      </c>
      <c r="EH127" s="39">
        <v>27.306660524009999</v>
      </c>
      <c r="EI127" s="39">
        <v>29.140913822040005</v>
      </c>
      <c r="EJ127" s="39">
        <v>31.200967322719997</v>
      </c>
      <c r="EK127" s="39">
        <v>32.248424298719996</v>
      </c>
      <c r="EL127" s="39">
        <v>35.645650542179993</v>
      </c>
      <c r="EM127" s="39">
        <v>37.971137103480004</v>
      </c>
      <c r="EN127" s="39">
        <v>33.612294545100006</v>
      </c>
      <c r="EP127" s="111">
        <v>46022</v>
      </c>
      <c r="EQ127" s="114">
        <f t="shared" si="156"/>
        <v>0</v>
      </c>
      <c r="ER127" s="114"/>
      <c r="ES127" s="4">
        <f t="shared" si="128"/>
        <v>3946</v>
      </c>
      <c r="ET127" s="4">
        <f t="shared" si="129"/>
        <v>2843</v>
      </c>
      <c r="EU127" s="4"/>
      <c r="EV127" s="4">
        <f t="shared" si="92"/>
        <v>3599.9285714285697</v>
      </c>
      <c r="EW127" s="4">
        <f t="shared" si="93"/>
        <v>3627.9375</v>
      </c>
      <c r="EX127" s="4">
        <f t="shared" si="94"/>
        <v>3906.3571428571399</v>
      </c>
      <c r="EY127" s="4"/>
      <c r="EZ127" s="4">
        <f t="shared" si="95"/>
        <v>4254.25</v>
      </c>
      <c r="FA127" s="4">
        <f t="shared" si="96"/>
        <v>4323.375</v>
      </c>
      <c r="FB127" s="4">
        <f t="shared" si="97"/>
        <v>4649.6428571428605</v>
      </c>
      <c r="FC127" s="4"/>
      <c r="FD127" s="4">
        <f t="shared" si="167"/>
        <v>4907</v>
      </c>
      <c r="FE127" s="4">
        <f t="shared" si="131"/>
        <v>4994.3333333333303</v>
      </c>
      <c r="FF127" s="4">
        <f t="shared" si="132"/>
        <v>5437.125</v>
      </c>
      <c r="FH127" s="16">
        <f t="shared" si="133"/>
        <v>3946</v>
      </c>
      <c r="FI127" s="16">
        <f t="shared" si="99"/>
        <v>2843</v>
      </c>
      <c r="FJ127" s="16"/>
      <c r="FK127" s="16">
        <f t="shared" si="134"/>
        <v>3599.9285714285697</v>
      </c>
      <c r="FL127" s="16">
        <f t="shared" si="135"/>
        <v>3627.9375</v>
      </c>
      <c r="FM127" s="16">
        <f t="shared" si="136"/>
        <v>3906.3571428571399</v>
      </c>
      <c r="FN127" s="16"/>
      <c r="FO127" s="16">
        <f t="shared" si="137"/>
        <v>4254.25</v>
      </c>
      <c r="FP127" s="16">
        <f t="shared" si="138"/>
        <v>4323.375</v>
      </c>
      <c r="FQ127" s="16">
        <f t="shared" si="139"/>
        <v>4649.6428571428605</v>
      </c>
      <c r="FS127" s="4">
        <f t="shared" si="100"/>
        <v>2989</v>
      </c>
      <c r="FT127" s="4">
        <f t="shared" si="101"/>
        <v>3298</v>
      </c>
      <c r="FU127" s="4"/>
      <c r="FV127" s="4">
        <f t="shared" si="102"/>
        <v>3628</v>
      </c>
      <c r="FW127" s="4">
        <f t="shared" si="103"/>
        <v>3621.3157894736801</v>
      </c>
      <c r="FX127" s="4">
        <f t="shared" si="104"/>
        <v>3982.1764705882401</v>
      </c>
      <c r="FY127" s="4"/>
      <c r="FZ127" s="4">
        <f t="shared" si="105"/>
        <v>4291.0625</v>
      </c>
      <c r="GA127" s="4">
        <f t="shared" si="106"/>
        <v>4313.6842105263204</v>
      </c>
      <c r="GB127" s="4">
        <f t="shared" si="107"/>
        <v>4634.8235294117694</v>
      </c>
      <c r="GC127" s="4"/>
      <c r="GD127" s="4">
        <f t="shared" si="108"/>
        <v>4870.3333333333303</v>
      </c>
      <c r="GE127" s="4">
        <f t="shared" si="109"/>
        <v>4961.7272727272702</v>
      </c>
      <c r="GF127" s="4">
        <f t="shared" si="110"/>
        <v>5421.2</v>
      </c>
      <c r="GH127" s="16">
        <f t="shared" si="140"/>
        <v>2989</v>
      </c>
      <c r="GI127" s="16">
        <f t="shared" si="111"/>
        <v>3298</v>
      </c>
      <c r="GJ127" s="16"/>
      <c r="GK127" s="16">
        <f t="shared" si="141"/>
        <v>3628</v>
      </c>
      <c r="GL127" s="16">
        <f t="shared" si="142"/>
        <v>3621.3157894736801</v>
      </c>
      <c r="GM127" s="16">
        <f t="shared" si="143"/>
        <v>3982.1764705882401</v>
      </c>
      <c r="GN127" s="16"/>
      <c r="GO127" s="16">
        <f t="shared" si="112"/>
        <v>4291.0625</v>
      </c>
      <c r="GP127" s="16">
        <f t="shared" si="113"/>
        <v>4313.6842105263204</v>
      </c>
      <c r="GQ127" s="16">
        <f t="shared" si="144"/>
        <v>4634.8235294117694</v>
      </c>
    </row>
    <row r="128" spans="2:199" ht="14.45" customHeight="1" x14ac:dyDescent="0.25">
      <c r="B128" s="28" t="s">
        <v>99</v>
      </c>
      <c r="C128" s="28" t="s">
        <v>975</v>
      </c>
      <c r="D128" s="23" t="str">
        <f>IFERROR(IF(MATCH($B128,Compounders!$A:$A,0),"yes"),"")</f>
        <v/>
      </c>
      <c r="F128" s="66"/>
      <c r="G128" s="66"/>
      <c r="H128" s="66"/>
      <c r="I128" s="66"/>
      <c r="J128" s="121" t="str">
        <f t="shared" si="114"/>
        <v>yes</v>
      </c>
      <c r="K128" s="70">
        <f t="shared" si="145"/>
        <v>6</v>
      </c>
      <c r="L128" s="70">
        <f t="shared" si="146"/>
        <v>27</v>
      </c>
      <c r="M128" s="70">
        <f t="shared" si="147"/>
        <v>2</v>
      </c>
      <c r="N128" s="70">
        <f t="shared" si="148"/>
        <v>3</v>
      </c>
      <c r="O128" s="66"/>
      <c r="P128" s="83"/>
      <c r="Q128" s="70">
        <f t="shared" si="168"/>
        <v>5</v>
      </c>
      <c r="R128" s="70">
        <f t="shared" si="168"/>
        <v>4</v>
      </c>
      <c r="S128" s="70">
        <f t="shared" si="168"/>
        <v>3</v>
      </c>
      <c r="T128" s="70">
        <f t="shared" si="168"/>
        <v>2</v>
      </c>
      <c r="U128" s="70">
        <f t="shared" si="168"/>
        <v>2</v>
      </c>
      <c r="V128" s="70">
        <f t="shared" si="168"/>
        <v>4</v>
      </c>
      <c r="W128" s="70">
        <f t="shared" si="168"/>
        <v>4</v>
      </c>
      <c r="X128" s="70">
        <f t="shared" si="168"/>
        <v>2</v>
      </c>
      <c r="Y128" s="70">
        <f t="shared" si="168"/>
        <v>1</v>
      </c>
      <c r="AA128" s="39">
        <v>72.930918221400006</v>
      </c>
      <c r="AB128" s="39">
        <v>84.478710400680015</v>
      </c>
      <c r="AC128" s="40">
        <v>94.462058729149973</v>
      </c>
      <c r="AE128" s="4">
        <f t="shared" si="116"/>
        <v>21.531140507749967</v>
      </c>
      <c r="AF128" s="4">
        <f t="shared" si="117"/>
        <v>9.9833483284699582</v>
      </c>
      <c r="AH128" s="11">
        <f t="shared" si="118"/>
        <v>0.29522651068764572</v>
      </c>
      <c r="AI128" s="11">
        <f t="shared" si="119"/>
        <v>0.11817590823912005</v>
      </c>
      <c r="AK128" s="3">
        <v>1889</v>
      </c>
      <c r="AL128" s="7">
        <v>2204</v>
      </c>
      <c r="AM128" s="7"/>
      <c r="AN128" s="3">
        <v>3073.6470588235302</v>
      </c>
      <c r="AO128" s="3">
        <v>3906.6</v>
      </c>
      <c r="AP128" s="7">
        <v>3169.4</v>
      </c>
      <c r="AQ128" s="113"/>
      <c r="AR128" s="3">
        <v>4177.0714285714303</v>
      </c>
      <c r="AS128" s="3">
        <v>5233.1333333333305</v>
      </c>
      <c r="AT128" s="7">
        <v>4757.9333333333298</v>
      </c>
      <c r="AU128" s="7"/>
      <c r="AV128" s="3">
        <v>4752.75</v>
      </c>
      <c r="AW128" s="3">
        <v>5424.3</v>
      </c>
      <c r="AX128" s="7">
        <v>5818.6363636363603</v>
      </c>
      <c r="AY128" s="113"/>
      <c r="AZ128" s="3">
        <v>2146</v>
      </c>
      <c r="BA128" s="7">
        <v>2558</v>
      </c>
      <c r="BB128" s="7"/>
      <c r="BC128" s="3">
        <v>3206.9444444444398</v>
      </c>
      <c r="BD128" s="3">
        <v>4306.6111111111095</v>
      </c>
      <c r="BE128" s="7">
        <v>3809.89473684211</v>
      </c>
      <c r="BF128" s="113"/>
      <c r="BG128" s="3">
        <v>4297.1428571428605</v>
      </c>
      <c r="BH128" s="3">
        <v>5636.5555555555602</v>
      </c>
      <c r="BI128" s="7">
        <v>5489.2631578947403</v>
      </c>
      <c r="BJ128" s="113"/>
      <c r="BK128" s="3">
        <v>4566</v>
      </c>
      <c r="BL128" s="3">
        <v>6083</v>
      </c>
      <c r="BM128" s="7">
        <v>6066.2857142857101</v>
      </c>
      <c r="BO128" s="2">
        <f t="shared" si="157"/>
        <v>2146</v>
      </c>
      <c r="BP128" s="2">
        <f t="shared" si="158"/>
        <v>2558</v>
      </c>
      <c r="BQ128" s="2"/>
      <c r="BR128" s="2">
        <f t="shared" si="159"/>
        <v>3206.9444444444398</v>
      </c>
      <c r="BS128" s="2">
        <f t="shared" si="160"/>
        <v>4306.6111111111095</v>
      </c>
      <c r="BT128" s="2">
        <f t="shared" si="161"/>
        <v>3809.89473684211</v>
      </c>
      <c r="BU128" s="2"/>
      <c r="BV128" s="2">
        <f t="shared" si="162"/>
        <v>4297.1428571428605</v>
      </c>
      <c r="BW128" s="2">
        <f t="shared" si="163"/>
        <v>5636.5555555555602</v>
      </c>
      <c r="BX128" s="2">
        <f t="shared" si="164"/>
        <v>5489.2631578947403</v>
      </c>
      <c r="BZ128" s="16">
        <f t="shared" si="149"/>
        <v>412</v>
      </c>
      <c r="CA128" s="16">
        <f t="shared" si="150"/>
        <v>1251.89473684211</v>
      </c>
      <c r="CB128" s="16">
        <f t="shared" si="151"/>
        <v>1679.3684210526303</v>
      </c>
      <c r="CD128" s="5">
        <f t="shared" si="120"/>
        <v>0.19198508853681262</v>
      </c>
      <c r="CE128" s="5">
        <f t="shared" si="121"/>
        <v>0.48940372824163791</v>
      </c>
      <c r="CF128" s="5">
        <f t="shared" si="122"/>
        <v>0.44079129137425999</v>
      </c>
      <c r="CH128" s="11">
        <f t="shared" si="152"/>
        <v>0.3429016890428771</v>
      </c>
      <c r="CI128" s="11">
        <f t="shared" si="153"/>
        <v>0.18801394998974574</v>
      </c>
      <c r="CK128" s="11">
        <f t="shared" si="154"/>
        <v>0.31169843380614659</v>
      </c>
      <c r="CL128" s="11">
        <f t="shared" si="155"/>
        <v>0.27742161254199305</v>
      </c>
      <c r="CN128" s="16">
        <f t="shared" si="123"/>
        <v>1099.6666666666697</v>
      </c>
      <c r="CO128" s="16">
        <f t="shared" si="124"/>
        <v>602.95029239767018</v>
      </c>
      <c r="CP128" s="11"/>
      <c r="CQ128" s="16">
        <f t="shared" si="125"/>
        <v>1339.4126984126997</v>
      </c>
      <c r="CR128" s="16">
        <f t="shared" si="126"/>
        <v>1192.1203007518798</v>
      </c>
      <c r="CT128" s="106">
        <v>4190.480769230765</v>
      </c>
      <c r="CU128" s="104">
        <v>4306.6111111111095</v>
      </c>
      <c r="CV128" s="104">
        <v>2611.545454545455</v>
      </c>
      <c r="CW128" s="104">
        <v>2238.2539682539682</v>
      </c>
      <c r="CX128" s="104">
        <v>2499.083333333333</v>
      </c>
      <c r="CY128" s="104">
        <v>2339.6666666666697</v>
      </c>
      <c r="CZ128" s="104">
        <v>2437.6527777777783</v>
      </c>
      <c r="DA128" s="104">
        <v>2627.7142857142858</v>
      </c>
      <c r="DB128" s="104">
        <v>2423.5841269841271</v>
      </c>
      <c r="DC128" s="104">
        <v>2232.2941176470599</v>
      </c>
      <c r="DD128" s="104">
        <v>2031.908888888888</v>
      </c>
      <c r="DE128" s="104">
        <v>2254.791666666667</v>
      </c>
      <c r="DF128" s="104">
        <v>2498.6488095238101</v>
      </c>
      <c r="DG128" s="104">
        <v>2566.2142857142903</v>
      </c>
      <c r="DH128" s="104">
        <v>1908.825</v>
      </c>
      <c r="DI128" s="104">
        <v>2696.0277777777778</v>
      </c>
      <c r="DJ128" s="104">
        <v>4968.3999999999996</v>
      </c>
      <c r="DK128" s="104">
        <v>5495.3529411764694</v>
      </c>
      <c r="DL128" s="104">
        <v>5120.2321428571395</v>
      </c>
      <c r="DM128" s="104">
        <v>5121.0666666666702</v>
      </c>
      <c r="DN128" s="104">
        <v>5057.1666666666697</v>
      </c>
      <c r="DO128" s="104">
        <v>3391.9166666666697</v>
      </c>
      <c r="DP128" s="104">
        <v>2203.875</v>
      </c>
      <c r="DR128" s="4">
        <f t="shared" si="127"/>
        <v>94.462058729149973</v>
      </c>
      <c r="DS128" s="39">
        <v>84.478710400680015</v>
      </c>
      <c r="DT128" s="39">
        <v>72.930918221400006</v>
      </c>
      <c r="DU128" s="39">
        <v>56.311061535479993</v>
      </c>
      <c r="DV128" s="39">
        <v>62.259280967550005</v>
      </c>
      <c r="DW128" s="39">
        <v>54.407584007160004</v>
      </c>
      <c r="DX128" s="39">
        <v>54.718207196799995</v>
      </c>
      <c r="DY128" s="39">
        <v>71.727867294720014</v>
      </c>
      <c r="DZ128" s="39">
        <v>69.813412882200012</v>
      </c>
      <c r="EA128" s="39">
        <v>67.445911650200017</v>
      </c>
      <c r="EB128" s="39">
        <v>61.044411277080002</v>
      </c>
      <c r="EC128" s="39">
        <v>53.460272530830004</v>
      </c>
      <c r="ED128" s="39">
        <v>57.331451199999997</v>
      </c>
      <c r="EE128" s="39">
        <v>58.52967881699</v>
      </c>
      <c r="EF128" s="39">
        <v>54.314433258000008</v>
      </c>
      <c r="EG128" s="39">
        <v>39.061957681619994</v>
      </c>
      <c r="EH128" s="39">
        <v>42.40541729732</v>
      </c>
      <c r="EI128" s="39">
        <v>72.360809675699997</v>
      </c>
      <c r="EJ128" s="39">
        <v>61.279399822679991</v>
      </c>
      <c r="EK128" s="39">
        <v>47.756134378989998</v>
      </c>
      <c r="EL128" s="39">
        <v>54.385700401530002</v>
      </c>
      <c r="EM128" s="39">
        <v>48.027761086780004</v>
      </c>
      <c r="EN128" s="39">
        <v>37.80363631441999</v>
      </c>
      <c r="EP128" s="111">
        <v>46022</v>
      </c>
      <c r="EQ128" s="114">
        <f t="shared" si="156"/>
        <v>0</v>
      </c>
      <c r="ER128" s="114"/>
      <c r="ES128" s="4">
        <f t="shared" si="128"/>
        <v>1889</v>
      </c>
      <c r="ET128" s="4">
        <f t="shared" si="129"/>
        <v>2204</v>
      </c>
      <c r="EU128" s="4"/>
      <c r="EV128" s="4">
        <f t="shared" si="92"/>
        <v>3073.6470588235302</v>
      </c>
      <c r="EW128" s="4">
        <f t="shared" si="93"/>
        <v>3906.6</v>
      </c>
      <c r="EX128" s="4">
        <f t="shared" si="94"/>
        <v>3169.4</v>
      </c>
      <c r="EY128" s="4"/>
      <c r="EZ128" s="4">
        <f t="shared" si="95"/>
        <v>4177.0714285714303</v>
      </c>
      <c r="FA128" s="4">
        <f t="shared" si="96"/>
        <v>5233.1333333333305</v>
      </c>
      <c r="FB128" s="4">
        <f t="shared" si="97"/>
        <v>4757.9333333333298</v>
      </c>
      <c r="FC128" s="4"/>
      <c r="FD128" s="4">
        <f t="shared" si="167"/>
        <v>4752.75</v>
      </c>
      <c r="FE128" s="4">
        <f t="shared" si="131"/>
        <v>5424.3</v>
      </c>
      <c r="FF128" s="4">
        <f t="shared" si="132"/>
        <v>5818.6363636363603</v>
      </c>
      <c r="FH128" s="16">
        <f t="shared" si="133"/>
        <v>1889</v>
      </c>
      <c r="FI128" s="16">
        <f t="shared" si="99"/>
        <v>2204</v>
      </c>
      <c r="FJ128" s="16"/>
      <c r="FK128" s="16">
        <f t="shared" si="134"/>
        <v>3073.6470588235302</v>
      </c>
      <c r="FL128" s="16">
        <f t="shared" si="135"/>
        <v>3906.6</v>
      </c>
      <c r="FM128" s="16">
        <f t="shared" si="136"/>
        <v>3169.4</v>
      </c>
      <c r="FN128" s="16"/>
      <c r="FO128" s="16">
        <f t="shared" si="137"/>
        <v>4177.0714285714303</v>
      </c>
      <c r="FP128" s="16">
        <f t="shared" si="138"/>
        <v>5233.1333333333305</v>
      </c>
      <c r="FQ128" s="16">
        <f t="shared" si="139"/>
        <v>4757.9333333333298</v>
      </c>
      <c r="FS128" s="4">
        <f t="shared" si="100"/>
        <v>2146</v>
      </c>
      <c r="FT128" s="4">
        <f t="shared" si="101"/>
        <v>2558</v>
      </c>
      <c r="FU128" s="4"/>
      <c r="FV128" s="4">
        <f t="shared" si="102"/>
        <v>3206.9444444444398</v>
      </c>
      <c r="FW128" s="4">
        <f t="shared" si="103"/>
        <v>4306.6111111111095</v>
      </c>
      <c r="FX128" s="4">
        <f t="shared" si="104"/>
        <v>3809.89473684211</v>
      </c>
      <c r="FY128" s="4"/>
      <c r="FZ128" s="4">
        <f t="shared" si="105"/>
        <v>4297.1428571428605</v>
      </c>
      <c r="GA128" s="4">
        <f t="shared" si="106"/>
        <v>5636.5555555555602</v>
      </c>
      <c r="GB128" s="4">
        <f t="shared" si="107"/>
        <v>5489.2631578947403</v>
      </c>
      <c r="GC128" s="4"/>
      <c r="GD128" s="4">
        <f t="shared" si="108"/>
        <v>4566</v>
      </c>
      <c r="GE128" s="4">
        <f t="shared" si="109"/>
        <v>6083</v>
      </c>
      <c r="GF128" s="4">
        <f t="shared" si="110"/>
        <v>6066.2857142857101</v>
      </c>
      <c r="GH128" s="16">
        <f t="shared" si="140"/>
        <v>2146</v>
      </c>
      <c r="GI128" s="16">
        <f t="shared" si="111"/>
        <v>2558</v>
      </c>
      <c r="GJ128" s="16"/>
      <c r="GK128" s="16">
        <f t="shared" si="141"/>
        <v>3206.9444444444398</v>
      </c>
      <c r="GL128" s="16">
        <f t="shared" si="142"/>
        <v>4306.6111111111095</v>
      </c>
      <c r="GM128" s="16">
        <f t="shared" si="143"/>
        <v>3809.89473684211</v>
      </c>
      <c r="GN128" s="16"/>
      <c r="GO128" s="16">
        <f t="shared" si="112"/>
        <v>4297.1428571428605</v>
      </c>
      <c r="GP128" s="16">
        <f t="shared" si="113"/>
        <v>5636.5555555555602</v>
      </c>
      <c r="GQ128" s="16">
        <f t="shared" si="144"/>
        <v>5489.2631578947403</v>
      </c>
    </row>
    <row r="129" spans="2:199" ht="14.45" customHeight="1" x14ac:dyDescent="0.25">
      <c r="B129" s="28" t="s">
        <v>216</v>
      </c>
      <c r="C129" s="28" t="s">
        <v>644</v>
      </c>
      <c r="D129" s="23" t="str">
        <f>IFERROR(IF(MATCH($B129,Compounders!$A:$A,0),"yes"),"")</f>
        <v/>
      </c>
      <c r="F129" s="66"/>
      <c r="G129" s="66"/>
      <c r="H129" s="66"/>
      <c r="I129" s="66"/>
      <c r="J129" s="121" t="str">
        <f t="shared" si="114"/>
        <v>yes</v>
      </c>
      <c r="K129" s="70">
        <f t="shared" si="145"/>
        <v>6</v>
      </c>
      <c r="L129" s="70">
        <f t="shared" si="146"/>
        <v>27</v>
      </c>
      <c r="M129" s="70">
        <f t="shared" si="147"/>
        <v>2</v>
      </c>
      <c r="N129" s="70">
        <f t="shared" si="148"/>
        <v>3</v>
      </c>
      <c r="O129" s="66"/>
      <c r="P129" s="83"/>
      <c r="Q129" s="70">
        <f t="shared" si="168"/>
        <v>5</v>
      </c>
      <c r="R129" s="70">
        <f t="shared" si="168"/>
        <v>4</v>
      </c>
      <c r="S129" s="70">
        <f t="shared" si="168"/>
        <v>3</v>
      </c>
      <c r="T129" s="70">
        <f t="shared" si="168"/>
        <v>2</v>
      </c>
      <c r="U129" s="70">
        <f t="shared" si="168"/>
        <v>2</v>
      </c>
      <c r="V129" s="70">
        <f t="shared" si="168"/>
        <v>4</v>
      </c>
      <c r="W129" s="70">
        <f t="shared" si="168"/>
        <v>4</v>
      </c>
      <c r="X129" s="70">
        <f t="shared" si="168"/>
        <v>2</v>
      </c>
      <c r="Y129" s="70">
        <f t="shared" si="168"/>
        <v>1</v>
      </c>
      <c r="AA129" s="39">
        <v>73.407466095370012</v>
      </c>
      <c r="AB129" s="39">
        <v>88.999528966560007</v>
      </c>
      <c r="AC129" s="40">
        <v>87.299757803280016</v>
      </c>
      <c r="AE129" s="4">
        <f t="shared" si="116"/>
        <v>13.892291707910005</v>
      </c>
      <c r="AF129" s="4">
        <f t="shared" si="117"/>
        <v>-1.6997711632799906</v>
      </c>
      <c r="AH129" s="11">
        <f t="shared" si="118"/>
        <v>0.18924902938157984</v>
      </c>
      <c r="AI129" s="11">
        <f t="shared" si="119"/>
        <v>-1.9098653476229632E-2</v>
      </c>
      <c r="AK129" s="3">
        <v>2225</v>
      </c>
      <c r="AL129" s="7">
        <v>2618</v>
      </c>
      <c r="AM129" s="7"/>
      <c r="AN129" s="3">
        <v>2984.6363636363603</v>
      </c>
      <c r="AO129" s="3">
        <v>2922.1538461538503</v>
      </c>
      <c r="AP129" s="7">
        <v>2977.4166666666697</v>
      </c>
      <c r="AQ129" s="113"/>
      <c r="AR129" s="3">
        <v>3527.4</v>
      </c>
      <c r="AS129" s="3">
        <v>3300.8461538461497</v>
      </c>
      <c r="AT129" s="7">
        <v>3234.3636363636397</v>
      </c>
      <c r="AU129" s="7"/>
      <c r="AV129" s="3">
        <v>4089.1666666666697</v>
      </c>
      <c r="AW129" s="3">
        <v>4016.125</v>
      </c>
      <c r="AX129" s="7">
        <v>3924.625</v>
      </c>
      <c r="AY129" s="113"/>
      <c r="AZ129" s="3">
        <v>2347</v>
      </c>
      <c r="BA129" s="7">
        <v>2571</v>
      </c>
      <c r="BB129" s="7"/>
      <c r="BC129" s="3">
        <v>2875.5625</v>
      </c>
      <c r="BD129" s="3">
        <v>2825.3529411764698</v>
      </c>
      <c r="BE129" s="7">
        <v>2946.7222222222199</v>
      </c>
      <c r="BF129" s="113"/>
      <c r="BG129" s="3">
        <v>3376.2666666666701</v>
      </c>
      <c r="BH129" s="3">
        <v>3166.1764705882401</v>
      </c>
      <c r="BI129" s="7">
        <v>3183.4117647058802</v>
      </c>
      <c r="BJ129" s="113"/>
      <c r="BK129" s="3">
        <v>3922.75</v>
      </c>
      <c r="BL129" s="3">
        <v>3790.0833333333303</v>
      </c>
      <c r="BM129" s="7">
        <v>3865.3571428571399</v>
      </c>
      <c r="BO129" s="2">
        <f t="shared" si="157"/>
        <v>2347</v>
      </c>
      <c r="BP129" s="2">
        <f t="shared" si="158"/>
        <v>2571</v>
      </c>
      <c r="BQ129" s="2"/>
      <c r="BR129" s="2">
        <f t="shared" si="159"/>
        <v>2875.5625</v>
      </c>
      <c r="BS129" s="2">
        <f t="shared" si="160"/>
        <v>2825.3529411764698</v>
      </c>
      <c r="BT129" s="2">
        <f t="shared" si="161"/>
        <v>2946.7222222222199</v>
      </c>
      <c r="BU129" s="2"/>
      <c r="BV129" s="2">
        <f t="shared" si="162"/>
        <v>3376.2666666666701</v>
      </c>
      <c r="BW129" s="2">
        <f t="shared" si="163"/>
        <v>3166.1764705882401</v>
      </c>
      <c r="BX129" s="2">
        <f t="shared" si="164"/>
        <v>3183.4117647058802</v>
      </c>
      <c r="BZ129" s="16">
        <f t="shared" si="149"/>
        <v>224</v>
      </c>
      <c r="CA129" s="16">
        <f t="shared" si="150"/>
        <v>375.7222222222199</v>
      </c>
      <c r="CB129" s="16">
        <f t="shared" si="151"/>
        <v>236.68954248366026</v>
      </c>
      <c r="CD129" s="5">
        <f t="shared" si="120"/>
        <v>9.5440988495952173E-2</v>
      </c>
      <c r="CE129" s="5">
        <f t="shared" si="121"/>
        <v>0.14613855395652275</v>
      </c>
      <c r="CF129" s="5">
        <f t="shared" si="122"/>
        <v>8.0322990982558462E-2</v>
      </c>
      <c r="CH129" s="11">
        <f t="shared" si="152"/>
        <v>-1.746077813420166E-2</v>
      </c>
      <c r="CI129" s="11">
        <f t="shared" si="153"/>
        <v>2.4746366049153812E-2</v>
      </c>
      <c r="CK129" s="11">
        <f t="shared" si="154"/>
        <v>-6.2225593183327654E-2</v>
      </c>
      <c r="CL129" s="11">
        <f t="shared" si="155"/>
        <v>-5.7120755260481881E-2</v>
      </c>
      <c r="CN129" s="16">
        <f t="shared" si="123"/>
        <v>-50.209558823530188</v>
      </c>
      <c r="CO129" s="16">
        <f t="shared" si="124"/>
        <v>71.159722222219898</v>
      </c>
      <c r="CP129" s="11"/>
      <c r="CQ129" s="16">
        <f t="shared" si="125"/>
        <v>-210.09019607842993</v>
      </c>
      <c r="CR129" s="16">
        <f t="shared" si="126"/>
        <v>-192.8549019607899</v>
      </c>
      <c r="CT129" s="106">
        <v>2878.25</v>
      </c>
      <c r="CU129" s="104">
        <v>2825.3529411764698</v>
      </c>
      <c r="CV129" s="104">
        <v>2810.6153846153852</v>
      </c>
      <c r="CW129" s="104">
        <v>2784.3714285714291</v>
      </c>
      <c r="CX129" s="104">
        <v>2715.8257575757571</v>
      </c>
      <c r="CY129" s="104">
        <v>2675.3125</v>
      </c>
      <c r="CZ129" s="104">
        <v>2478.054545454545</v>
      </c>
      <c r="DA129" s="104">
        <v>2265.666666666667</v>
      </c>
      <c r="DB129" s="104">
        <v>2153.2545454545452</v>
      </c>
      <c r="DC129" s="104">
        <v>2141</v>
      </c>
      <c r="DD129" s="104">
        <v>2246</v>
      </c>
      <c r="DE129" s="104">
        <v>2134.2206959706964</v>
      </c>
      <c r="DF129" s="104">
        <v>2231.4265734265728</v>
      </c>
      <c r="DG129" s="104">
        <v>2171.1904761904802</v>
      </c>
      <c r="DH129" s="104">
        <v>2135.3435897435897</v>
      </c>
      <c r="DI129" s="104">
        <v>1986.7863636363641</v>
      </c>
      <c r="DJ129" s="104">
        <v>1882.135353535353</v>
      </c>
      <c r="DK129" s="104">
        <v>1749.13333333333</v>
      </c>
      <c r="DL129" s="104">
        <v>1539.4920634920632</v>
      </c>
      <c r="DM129" s="104">
        <v>1477.45</v>
      </c>
      <c r="DN129" s="104">
        <v>1440.375</v>
      </c>
      <c r="DO129" s="104">
        <v>1416.42857142857</v>
      </c>
      <c r="DP129" s="104">
        <v>1385.3392857142849</v>
      </c>
      <c r="DR129" s="4">
        <f t="shared" si="127"/>
        <v>87.299757803280016</v>
      </c>
      <c r="DS129" s="39">
        <v>88.999528966560007</v>
      </c>
      <c r="DT129" s="39">
        <v>73.407466095370012</v>
      </c>
      <c r="DU129" s="39">
        <v>77.361590000449993</v>
      </c>
      <c r="DV129" s="39">
        <v>76.691410664989988</v>
      </c>
      <c r="DW129" s="39">
        <v>72.948240000719991</v>
      </c>
      <c r="DX129" s="39">
        <v>65.972918507759999</v>
      </c>
      <c r="DY129" s="39">
        <v>55.644208869149992</v>
      </c>
      <c r="DZ129" s="39">
        <v>51.797045807499998</v>
      </c>
      <c r="EA129" s="39">
        <v>47.482020925019995</v>
      </c>
      <c r="EB129" s="39">
        <v>42.370648745759993</v>
      </c>
      <c r="EC129" s="39">
        <v>40.981239088469991</v>
      </c>
      <c r="ED129" s="39">
        <v>39.749445529820008</v>
      </c>
      <c r="EE129" s="39">
        <v>36.393720198700002</v>
      </c>
      <c r="EF129" s="39">
        <v>40.083380341199998</v>
      </c>
      <c r="EG129" s="39">
        <v>34.88651739286</v>
      </c>
      <c r="EH129" s="39">
        <v>38.014142067210003</v>
      </c>
      <c r="EI129" s="39">
        <v>40.670439491240003</v>
      </c>
      <c r="EJ129" s="39">
        <v>31.639375965959996</v>
      </c>
      <c r="EK129" s="39">
        <v>31.516032024259999</v>
      </c>
      <c r="EL129" s="39">
        <v>32.251940445599999</v>
      </c>
      <c r="EM129" s="39">
        <v>28.77759411177</v>
      </c>
      <c r="EN129" s="39">
        <v>24.332393625849999</v>
      </c>
      <c r="EP129" s="111">
        <v>46022</v>
      </c>
      <c r="EQ129" s="114">
        <f t="shared" si="156"/>
        <v>0</v>
      </c>
      <c r="ER129" s="114"/>
      <c r="ES129" s="4">
        <f t="shared" si="128"/>
        <v>2225</v>
      </c>
      <c r="ET129" s="4">
        <f t="shared" si="129"/>
        <v>2618</v>
      </c>
      <c r="EU129" s="4"/>
      <c r="EV129" s="4">
        <f t="shared" si="92"/>
        <v>2984.6363636363603</v>
      </c>
      <c r="EW129" s="4">
        <f t="shared" si="93"/>
        <v>2922.1538461538503</v>
      </c>
      <c r="EX129" s="4">
        <f t="shared" si="94"/>
        <v>2977.4166666666697</v>
      </c>
      <c r="EY129" s="4"/>
      <c r="EZ129" s="4">
        <f t="shared" si="95"/>
        <v>3527.4</v>
      </c>
      <c r="FA129" s="4">
        <f t="shared" si="96"/>
        <v>3300.8461538461497</v>
      </c>
      <c r="FB129" s="4">
        <f t="shared" si="97"/>
        <v>3234.3636363636397</v>
      </c>
      <c r="FC129" s="4"/>
      <c r="FD129" s="4">
        <f t="shared" si="167"/>
        <v>4089.1666666666697</v>
      </c>
      <c r="FE129" s="4">
        <f t="shared" si="131"/>
        <v>4016.125</v>
      </c>
      <c r="FF129" s="4">
        <f t="shared" si="132"/>
        <v>3924.625</v>
      </c>
      <c r="FH129" s="16">
        <f t="shared" si="133"/>
        <v>2225</v>
      </c>
      <c r="FI129" s="16">
        <f t="shared" si="99"/>
        <v>2618</v>
      </c>
      <c r="FJ129" s="16"/>
      <c r="FK129" s="16">
        <f t="shared" si="134"/>
        <v>2984.6363636363603</v>
      </c>
      <c r="FL129" s="16">
        <f t="shared" si="135"/>
        <v>2922.1538461538503</v>
      </c>
      <c r="FM129" s="16">
        <f t="shared" si="136"/>
        <v>2977.4166666666697</v>
      </c>
      <c r="FN129" s="16"/>
      <c r="FO129" s="16">
        <f t="shared" si="137"/>
        <v>3527.4</v>
      </c>
      <c r="FP129" s="16">
        <f t="shared" si="138"/>
        <v>3300.8461538461497</v>
      </c>
      <c r="FQ129" s="16">
        <f t="shared" si="139"/>
        <v>3234.3636363636397</v>
      </c>
      <c r="FS129" s="4">
        <f t="shared" si="100"/>
        <v>2347</v>
      </c>
      <c r="FT129" s="4">
        <f t="shared" si="101"/>
        <v>2571</v>
      </c>
      <c r="FU129" s="4"/>
      <c r="FV129" s="4">
        <f t="shared" si="102"/>
        <v>2875.5625</v>
      </c>
      <c r="FW129" s="4">
        <f t="shared" si="103"/>
        <v>2825.3529411764698</v>
      </c>
      <c r="FX129" s="4">
        <f t="shared" si="104"/>
        <v>2946.7222222222199</v>
      </c>
      <c r="FY129" s="4"/>
      <c r="FZ129" s="4">
        <f t="shared" si="105"/>
        <v>3376.2666666666701</v>
      </c>
      <c r="GA129" s="4">
        <f t="shared" si="106"/>
        <v>3166.1764705882401</v>
      </c>
      <c r="GB129" s="4">
        <f t="shared" si="107"/>
        <v>3183.4117647058802</v>
      </c>
      <c r="GC129" s="4"/>
      <c r="GD129" s="4">
        <f t="shared" si="108"/>
        <v>3922.75</v>
      </c>
      <c r="GE129" s="4">
        <f t="shared" si="109"/>
        <v>3790.0833333333303</v>
      </c>
      <c r="GF129" s="4">
        <f t="shared" si="110"/>
        <v>3865.3571428571399</v>
      </c>
      <c r="GH129" s="16">
        <f t="shared" si="140"/>
        <v>2347</v>
      </c>
      <c r="GI129" s="16">
        <f t="shared" si="111"/>
        <v>2571</v>
      </c>
      <c r="GJ129" s="16"/>
      <c r="GK129" s="16">
        <f t="shared" si="141"/>
        <v>2875.5625</v>
      </c>
      <c r="GL129" s="16">
        <f t="shared" si="142"/>
        <v>2825.3529411764698</v>
      </c>
      <c r="GM129" s="16">
        <f t="shared" si="143"/>
        <v>2946.7222222222199</v>
      </c>
      <c r="GN129" s="16"/>
      <c r="GO129" s="16">
        <f t="shared" si="112"/>
        <v>3376.2666666666701</v>
      </c>
      <c r="GP129" s="16">
        <f t="shared" si="113"/>
        <v>3166.1764705882401</v>
      </c>
      <c r="GQ129" s="16">
        <f t="shared" si="144"/>
        <v>3183.4117647058802</v>
      </c>
    </row>
    <row r="130" spans="2:199" ht="14.45" customHeight="1" x14ac:dyDescent="0.25">
      <c r="B130" s="28" t="s">
        <v>93</v>
      </c>
      <c r="C130" s="28" t="s">
        <v>645</v>
      </c>
      <c r="D130" s="23" t="str">
        <f>IFERROR(IF(MATCH($B130,Compounders!$A:$A,0),"yes"),"")</f>
        <v/>
      </c>
      <c r="F130" s="66"/>
      <c r="G130" s="66" t="s">
        <v>544</v>
      </c>
      <c r="H130" s="66"/>
      <c r="I130" s="66"/>
      <c r="J130" s="121" t="str">
        <f t="shared" si="114"/>
        <v/>
      </c>
      <c r="K130" s="70">
        <f t="shared" si="145"/>
        <v>6</v>
      </c>
      <c r="L130" s="70">
        <f t="shared" si="146"/>
        <v>28</v>
      </c>
      <c r="M130" s="70">
        <f t="shared" si="147"/>
        <v>2</v>
      </c>
      <c r="N130" s="70">
        <f t="shared" si="148"/>
        <v>3</v>
      </c>
      <c r="O130" s="66"/>
      <c r="P130" s="83" t="s">
        <v>940</v>
      </c>
      <c r="Q130" s="70">
        <f t="shared" si="168"/>
        <v>5</v>
      </c>
      <c r="R130" s="70">
        <f t="shared" si="168"/>
        <v>4</v>
      </c>
      <c r="S130" s="70">
        <f t="shared" si="168"/>
        <v>3</v>
      </c>
      <c r="T130" s="70">
        <f t="shared" si="168"/>
        <v>2</v>
      </c>
      <c r="U130" s="70">
        <f t="shared" si="168"/>
        <v>2</v>
      </c>
      <c r="V130" s="70">
        <f t="shared" si="168"/>
        <v>4</v>
      </c>
      <c r="W130" s="70">
        <f t="shared" si="168"/>
        <v>5</v>
      </c>
      <c r="X130" s="70">
        <f t="shared" si="168"/>
        <v>2</v>
      </c>
      <c r="Y130" s="70">
        <f t="shared" si="168"/>
        <v>1</v>
      </c>
      <c r="AA130" s="39">
        <v>84.723316353480016</v>
      </c>
      <c r="AB130" s="39">
        <v>105.98964760262999</v>
      </c>
      <c r="AC130" s="40">
        <v>273.40978768117003</v>
      </c>
      <c r="AE130" s="4">
        <f t="shared" si="116"/>
        <v>188.68647132769001</v>
      </c>
      <c r="AF130" s="4">
        <f t="shared" si="117"/>
        <v>167.42014007854004</v>
      </c>
      <c r="AH130" s="11">
        <f t="shared" si="118"/>
        <v>2.2270902444429597</v>
      </c>
      <c r="AI130" s="11">
        <f t="shared" si="119"/>
        <v>1.5795895529931525</v>
      </c>
      <c r="AK130" s="3">
        <v>3195</v>
      </c>
      <c r="AL130" s="7">
        <v>4592</v>
      </c>
      <c r="AM130" s="7"/>
      <c r="AN130" s="3">
        <v>5424</v>
      </c>
      <c r="AO130" s="3">
        <v>5936</v>
      </c>
      <c r="AP130" s="7">
        <v>5936</v>
      </c>
      <c r="AQ130" s="113"/>
      <c r="AR130" s="3">
        <v>6569.1538461538494</v>
      </c>
      <c r="AS130" s="3">
        <v>7410.5454545454504</v>
      </c>
      <c r="AT130" s="7">
        <v>8831.3571428571395</v>
      </c>
      <c r="AU130" s="7"/>
      <c r="AV130" s="3">
        <v>7460.8</v>
      </c>
      <c r="AW130" s="3">
        <v>8372.4</v>
      </c>
      <c r="AX130" s="7">
        <v>12308.333333333299</v>
      </c>
      <c r="AY130" s="113"/>
      <c r="AZ130" s="3">
        <v>5245</v>
      </c>
      <c r="BA130" s="7">
        <v>5865</v>
      </c>
      <c r="BB130" s="7"/>
      <c r="BC130" s="3">
        <v>6802.3333333333303</v>
      </c>
      <c r="BD130" s="3">
        <v>7046</v>
      </c>
      <c r="BE130" s="7">
        <v>7046</v>
      </c>
      <c r="BF130" s="113"/>
      <c r="BG130" s="3">
        <v>7646.4285714285697</v>
      </c>
      <c r="BH130" s="3">
        <v>8512.9047619047597</v>
      </c>
      <c r="BI130" s="7">
        <v>10394.1363636364</v>
      </c>
      <c r="BJ130" s="113"/>
      <c r="BK130" s="3">
        <v>8518.3333333333303</v>
      </c>
      <c r="BL130" s="3">
        <v>9444.5499999999993</v>
      </c>
      <c r="BM130" s="7">
        <v>11848.727272727301</v>
      </c>
      <c r="BO130" s="2">
        <f t="shared" si="157"/>
        <v>5814.0410958904104</v>
      </c>
      <c r="BP130" s="2">
        <f t="shared" si="158"/>
        <v>6948.9315068493152</v>
      </c>
      <c r="BQ130" s="2"/>
      <c r="BR130" s="2">
        <f t="shared" si="159"/>
        <v>7577.0508806262214</v>
      </c>
      <c r="BS130" s="2">
        <f t="shared" si="160"/>
        <v>8392.3372472276551</v>
      </c>
      <c r="BT130" s="2">
        <f t="shared" si="161"/>
        <v>10118.947073474505</v>
      </c>
      <c r="BU130" s="2"/>
      <c r="BV130" s="2">
        <f t="shared" si="162"/>
        <v>8446.6699282452682</v>
      </c>
      <c r="BW130" s="2">
        <f t="shared" si="163"/>
        <v>9367.9764187866913</v>
      </c>
      <c r="BX130" s="2">
        <f t="shared" si="164"/>
        <v>11729.171855541748</v>
      </c>
      <c r="BZ130" s="16">
        <f t="shared" si="149"/>
        <v>1134.8904109589048</v>
      </c>
      <c r="CA130" s="16">
        <f t="shared" si="150"/>
        <v>3170.0155666251894</v>
      </c>
      <c r="CB130" s="16">
        <f t="shared" si="151"/>
        <v>1610.2247820672437</v>
      </c>
      <c r="CD130" s="5">
        <f t="shared" si="120"/>
        <v>0.19519820934205123</v>
      </c>
      <c r="CE130" s="5">
        <f t="shared" si="121"/>
        <v>0.45618748198922643</v>
      </c>
      <c r="CF130" s="5">
        <f t="shared" si="122"/>
        <v>0.15912967726535876</v>
      </c>
      <c r="CH130" s="11">
        <f t="shared" si="152"/>
        <v>0.10759943142074468</v>
      </c>
      <c r="CI130" s="11">
        <f t="shared" si="153"/>
        <v>0.3354730267613304</v>
      </c>
      <c r="CK130" s="11">
        <f t="shared" si="154"/>
        <v>0.10907333876757952</v>
      </c>
      <c r="CL130" s="11">
        <f t="shared" si="155"/>
        <v>0.38861491631393674</v>
      </c>
      <c r="CN130" s="16">
        <f t="shared" si="123"/>
        <v>815.28636660143366</v>
      </c>
      <c r="CO130" s="16">
        <f t="shared" si="124"/>
        <v>2541.8961928482831</v>
      </c>
      <c r="CP130" s="11"/>
      <c r="CQ130" s="16">
        <f t="shared" si="125"/>
        <v>921.30649054142305</v>
      </c>
      <c r="CR130" s="16">
        <f t="shared" si="126"/>
        <v>3282.5019272964801</v>
      </c>
      <c r="CT130" s="106">
        <v>11413.942105263161</v>
      </c>
      <c r="CU130" s="104">
        <v>8512.9047619047597</v>
      </c>
      <c r="CV130" s="104">
        <v>7703.6746031746097</v>
      </c>
      <c r="CW130" s="104">
        <v>6958.9375</v>
      </c>
      <c r="CX130" s="104">
        <v>6764.2450396825398</v>
      </c>
      <c r="CY130" s="104">
        <v>6590.2380952381</v>
      </c>
      <c r="CZ130" s="104">
        <v>6251.7692307692296</v>
      </c>
      <c r="DA130" s="104">
        <v>6224.9160947712398</v>
      </c>
      <c r="DB130" s="104">
        <v>5983.9047619047606</v>
      </c>
      <c r="DC130" s="104">
        <v>5433.6470588235306</v>
      </c>
      <c r="DD130" s="104">
        <v>4849.0320512820599</v>
      </c>
      <c r="DE130" s="104">
        <v>4652.82121212122</v>
      </c>
      <c r="DF130" s="104">
        <v>4070.2333333333368</v>
      </c>
      <c r="DG130" s="104">
        <v>3961.7777777777801</v>
      </c>
      <c r="DH130" s="104">
        <v>4475.1820054945028</v>
      </c>
      <c r="DI130" s="104">
        <v>4926.3606060606007</v>
      </c>
      <c r="DJ130" s="104">
        <v>5252.3040404040394</v>
      </c>
      <c r="DK130" s="104">
        <v>5241.0666666666702</v>
      </c>
      <c r="DL130" s="104">
        <v>5607.75</v>
      </c>
      <c r="DM130" s="104">
        <v>7364.6030303030202</v>
      </c>
      <c r="DN130" s="104">
        <v>6411.4576923076893</v>
      </c>
      <c r="DO130" s="104">
        <v>6067.2777777777792</v>
      </c>
      <c r="DP130" s="104">
        <v>5761.0666666666702</v>
      </c>
      <c r="DR130" s="4">
        <f t="shared" si="127"/>
        <v>273.40978768117003</v>
      </c>
      <c r="DS130" s="39">
        <v>105.98964760262999</v>
      </c>
      <c r="DT130" s="39">
        <v>84.723316353480016</v>
      </c>
      <c r="DU130" s="39">
        <v>95.841493716910023</v>
      </c>
      <c r="DV130" s="39">
        <v>83.226945512400007</v>
      </c>
      <c r="DW130" s="39">
        <v>63.608190834150001</v>
      </c>
      <c r="DX130" s="39">
        <v>80.720912561239984</v>
      </c>
      <c r="DY130" s="39">
        <v>83.883860038860007</v>
      </c>
      <c r="DZ130" s="39">
        <v>97.820132982030003</v>
      </c>
      <c r="EA130" s="39">
        <v>81.450615126849996</v>
      </c>
      <c r="EB130" s="39">
        <v>54.437484991500007</v>
      </c>
      <c r="EC130" s="39">
        <v>49.844095702700002</v>
      </c>
      <c r="ED130" s="39">
        <v>39.351144378139999</v>
      </c>
      <c r="EE130" s="39">
        <v>29.401747139130002</v>
      </c>
      <c r="EF130" s="39">
        <v>28.802680065120001</v>
      </c>
      <c r="EG130" s="39">
        <v>25.045242619110002</v>
      </c>
      <c r="EH130" s="39">
        <v>34.173108296000002</v>
      </c>
      <c r="EI130" s="39">
        <v>38.164393136309997</v>
      </c>
      <c r="EJ130" s="39">
        <v>42.907416124909993</v>
      </c>
      <c r="EK130" s="39">
        <v>79.602684350039993</v>
      </c>
      <c r="EL130" s="39">
        <v>76.116998147529998</v>
      </c>
      <c r="EM130" s="39">
        <v>67.229130428500014</v>
      </c>
      <c r="EN130" s="39">
        <v>54.953162863620001</v>
      </c>
      <c r="EP130" s="111">
        <v>46052</v>
      </c>
      <c r="EQ130" s="114">
        <f t="shared" si="156"/>
        <v>-8.2191780821917804E-2</v>
      </c>
      <c r="ER130" s="114"/>
      <c r="ES130" s="4">
        <f t="shared" si="128"/>
        <v>3195</v>
      </c>
      <c r="ET130" s="4">
        <f t="shared" si="129"/>
        <v>4592</v>
      </c>
      <c r="EU130" s="4"/>
      <c r="EV130" s="4">
        <f t="shared" si="92"/>
        <v>5424</v>
      </c>
      <c r="EW130" s="4">
        <f t="shared" si="93"/>
        <v>5936</v>
      </c>
      <c r="EX130" s="4">
        <f t="shared" si="94"/>
        <v>5936</v>
      </c>
      <c r="EY130" s="4"/>
      <c r="EZ130" s="4">
        <f t="shared" si="95"/>
        <v>6569.1538461538494</v>
      </c>
      <c r="FA130" s="4">
        <f t="shared" si="96"/>
        <v>7410.5454545454504</v>
      </c>
      <c r="FB130" s="4">
        <f t="shared" si="97"/>
        <v>8831.3571428571395</v>
      </c>
      <c r="FC130" s="4"/>
      <c r="FD130" s="4">
        <f t="shared" si="167"/>
        <v>7460.8</v>
      </c>
      <c r="FE130" s="4">
        <f t="shared" si="131"/>
        <v>8372.4</v>
      </c>
      <c r="FF130" s="4">
        <f t="shared" si="132"/>
        <v>12308.333333333299</v>
      </c>
      <c r="FH130" s="16">
        <f t="shared" si="133"/>
        <v>4477.178082191781</v>
      </c>
      <c r="FI130" s="16">
        <f t="shared" si="99"/>
        <v>5825.5342465753429</v>
      </c>
      <c r="FJ130" s="16"/>
      <c r="FK130" s="16">
        <f t="shared" si="134"/>
        <v>6475.0316122233962</v>
      </c>
      <c r="FL130" s="16">
        <f t="shared" si="135"/>
        <v>7289.3499377334956</v>
      </c>
      <c r="FM130" s="16">
        <f t="shared" si="136"/>
        <v>8593.3825831702525</v>
      </c>
      <c r="FN130" s="16"/>
      <c r="FO130" s="16">
        <f t="shared" si="137"/>
        <v>7387.5140147523716</v>
      </c>
      <c r="FP130" s="16">
        <f t="shared" si="138"/>
        <v>8293.3434620174339</v>
      </c>
      <c r="FQ130" s="16">
        <f t="shared" si="139"/>
        <v>12022.554468362656</v>
      </c>
      <c r="FS130" s="4">
        <f t="shared" si="100"/>
        <v>5245</v>
      </c>
      <c r="FT130" s="4">
        <f t="shared" si="101"/>
        <v>5865</v>
      </c>
      <c r="FU130" s="4"/>
      <c r="FV130" s="4">
        <f t="shared" si="102"/>
        <v>6802.3333333333303</v>
      </c>
      <c r="FW130" s="4">
        <f t="shared" si="103"/>
        <v>7046</v>
      </c>
      <c r="FX130" s="4">
        <f t="shared" si="104"/>
        <v>7046</v>
      </c>
      <c r="FY130" s="4"/>
      <c r="FZ130" s="4">
        <f t="shared" si="105"/>
        <v>7646.4285714285697</v>
      </c>
      <c r="GA130" s="4">
        <f t="shared" si="106"/>
        <v>8512.9047619047597</v>
      </c>
      <c r="GB130" s="4">
        <f t="shared" si="107"/>
        <v>10394.1363636364</v>
      </c>
      <c r="GC130" s="4"/>
      <c r="GD130" s="4">
        <f t="shared" si="108"/>
        <v>8518.3333333333303</v>
      </c>
      <c r="GE130" s="4">
        <f t="shared" si="109"/>
        <v>9444.5499999999993</v>
      </c>
      <c r="GF130" s="4">
        <f t="shared" si="110"/>
        <v>11848.727272727301</v>
      </c>
      <c r="GH130" s="16">
        <f t="shared" si="140"/>
        <v>5814.0410958904104</v>
      </c>
      <c r="GI130" s="16">
        <f t="shared" si="111"/>
        <v>6948.9315068493152</v>
      </c>
      <c r="GJ130" s="16"/>
      <c r="GK130" s="16">
        <f t="shared" si="141"/>
        <v>7577.0508806262214</v>
      </c>
      <c r="GL130" s="16">
        <f t="shared" si="142"/>
        <v>8392.3372472276551</v>
      </c>
      <c r="GM130" s="16">
        <f t="shared" si="143"/>
        <v>10118.947073474505</v>
      </c>
      <c r="GN130" s="16"/>
      <c r="GO130" s="16">
        <f t="shared" si="112"/>
        <v>8446.6699282452682</v>
      </c>
      <c r="GP130" s="16">
        <f t="shared" si="113"/>
        <v>9367.9764187866913</v>
      </c>
      <c r="GQ130" s="16">
        <f t="shared" si="144"/>
        <v>11729.171855541748</v>
      </c>
    </row>
    <row r="131" spans="2:199" ht="14.45" customHeight="1" x14ac:dyDescent="0.25">
      <c r="B131" s="28" t="s">
        <v>98</v>
      </c>
      <c r="C131" s="28" t="s">
        <v>646</v>
      </c>
      <c r="D131" s="23" t="str">
        <f>IFERROR(IF(MATCH($B131,Compounders!$A:$A,0),"yes"),"")</f>
        <v/>
      </c>
      <c r="F131" s="66"/>
      <c r="G131" s="66"/>
      <c r="H131" s="66"/>
      <c r="I131" s="66"/>
      <c r="J131" s="121" t="str">
        <f t="shared" si="114"/>
        <v>yes</v>
      </c>
      <c r="K131" s="70">
        <f t="shared" si="145"/>
        <v>6</v>
      </c>
      <c r="L131" s="70">
        <f t="shared" si="146"/>
        <v>28</v>
      </c>
      <c r="M131" s="70">
        <f t="shared" si="147"/>
        <v>2</v>
      </c>
      <c r="N131" s="70">
        <f t="shared" si="148"/>
        <v>3</v>
      </c>
      <c r="O131" s="66"/>
      <c r="P131" s="83"/>
      <c r="Q131" s="70">
        <f t="shared" si="168"/>
        <v>5</v>
      </c>
      <c r="R131" s="70">
        <f t="shared" si="168"/>
        <v>4</v>
      </c>
      <c r="S131" s="70">
        <f t="shared" si="168"/>
        <v>3</v>
      </c>
      <c r="T131" s="70">
        <f t="shared" si="168"/>
        <v>2</v>
      </c>
      <c r="U131" s="70">
        <f t="shared" si="168"/>
        <v>2</v>
      </c>
      <c r="V131" s="70">
        <f t="shared" si="168"/>
        <v>4</v>
      </c>
      <c r="W131" s="70">
        <f t="shared" si="168"/>
        <v>5</v>
      </c>
      <c r="X131" s="70">
        <f t="shared" si="168"/>
        <v>2</v>
      </c>
      <c r="Y131" s="70">
        <f t="shared" si="168"/>
        <v>1</v>
      </c>
      <c r="AA131" s="39">
        <v>108.91600675445001</v>
      </c>
      <c r="AB131" s="39">
        <v>103.29415848774002</v>
      </c>
      <c r="AC131" s="40">
        <v>88.841324212589996</v>
      </c>
      <c r="AE131" s="4">
        <f t="shared" si="116"/>
        <v>-20.074682541860014</v>
      </c>
      <c r="AF131" s="4">
        <f t="shared" si="117"/>
        <v>-14.452834275150025</v>
      </c>
      <c r="AH131" s="11">
        <f t="shared" si="118"/>
        <v>-0.18431342775096571</v>
      </c>
      <c r="AI131" s="11">
        <f t="shared" si="119"/>
        <v>-0.13991918310526175</v>
      </c>
      <c r="AK131" s="3">
        <v>16192</v>
      </c>
      <c r="AL131" s="7">
        <v>19998</v>
      </c>
      <c r="AM131" s="7"/>
      <c r="AN131" s="3">
        <v>12701.761904761899</v>
      </c>
      <c r="AO131" s="3">
        <v>10314.5789473684</v>
      </c>
      <c r="AP131" s="7">
        <v>10261.35</v>
      </c>
      <c r="AQ131" s="113"/>
      <c r="AR131" s="3">
        <v>12753.294117647101</v>
      </c>
      <c r="AS131" s="3">
        <v>10652.388888888901</v>
      </c>
      <c r="AT131" s="7">
        <v>10686.789473684201</v>
      </c>
      <c r="AU131" s="7"/>
      <c r="AV131" s="3">
        <v>13515</v>
      </c>
      <c r="AW131" s="3">
        <v>11069.5714285714</v>
      </c>
      <c r="AX131" s="7">
        <v>11252.6</v>
      </c>
      <c r="AY131" s="113"/>
      <c r="AZ131" s="3">
        <v>16937</v>
      </c>
      <c r="BA131" s="7">
        <v>15972</v>
      </c>
      <c r="BB131" s="7"/>
      <c r="BC131" s="3">
        <v>14519.588235294099</v>
      </c>
      <c r="BD131" s="3">
        <v>12720.8</v>
      </c>
      <c r="BE131" s="7">
        <v>12158.210526315799</v>
      </c>
      <c r="BF131" s="113"/>
      <c r="BG131" s="3">
        <v>14752.5333333333</v>
      </c>
      <c r="BH131" s="3">
        <v>12620.6875</v>
      </c>
      <c r="BI131" s="7">
        <v>12327.736842105302</v>
      </c>
      <c r="BJ131" s="113"/>
      <c r="BK131" s="3">
        <v>15216.222222222201</v>
      </c>
      <c r="BL131" s="3">
        <v>13188.692307692301</v>
      </c>
      <c r="BM131" s="7">
        <v>12978.8</v>
      </c>
      <c r="BO131" s="2">
        <f t="shared" si="157"/>
        <v>16937</v>
      </c>
      <c r="BP131" s="2">
        <f t="shared" si="158"/>
        <v>15972</v>
      </c>
      <c r="BQ131" s="2"/>
      <c r="BR131" s="2">
        <f t="shared" si="159"/>
        <v>14519.588235294099</v>
      </c>
      <c r="BS131" s="2">
        <f t="shared" si="160"/>
        <v>12720.8</v>
      </c>
      <c r="BT131" s="2">
        <f t="shared" si="161"/>
        <v>12158.210526315799</v>
      </c>
      <c r="BU131" s="2"/>
      <c r="BV131" s="2">
        <f t="shared" si="162"/>
        <v>14752.5333333333</v>
      </c>
      <c r="BW131" s="2">
        <f t="shared" si="163"/>
        <v>12620.6875</v>
      </c>
      <c r="BX131" s="2">
        <f t="shared" si="164"/>
        <v>12327.736842105302</v>
      </c>
      <c r="BZ131" s="16">
        <f t="shared" si="149"/>
        <v>-965</v>
      </c>
      <c r="CA131" s="16">
        <f t="shared" si="150"/>
        <v>-3813.7894736842009</v>
      </c>
      <c r="CB131" s="16">
        <f t="shared" si="151"/>
        <v>169.52631578950241</v>
      </c>
      <c r="CD131" s="5">
        <f t="shared" si="120"/>
        <v>-5.6975851685658663E-2</v>
      </c>
      <c r="CE131" s="5">
        <f t="shared" si="121"/>
        <v>-0.23877970659179815</v>
      </c>
      <c r="CF131" s="5">
        <f t="shared" si="122"/>
        <v>1.3943360778510216E-2</v>
      </c>
      <c r="CH131" s="11">
        <f t="shared" si="152"/>
        <v>-0.12388700052261947</v>
      </c>
      <c r="CI131" s="11">
        <f t="shared" si="153"/>
        <v>-0.16263393084648792</v>
      </c>
      <c r="CK131" s="11">
        <f t="shared" si="154"/>
        <v>-0.14450710160514613</v>
      </c>
      <c r="CL131" s="11">
        <f t="shared" si="155"/>
        <v>-0.16436475257772709</v>
      </c>
      <c r="CN131" s="16">
        <f t="shared" si="123"/>
        <v>-1798.7882352940996</v>
      </c>
      <c r="CO131" s="16">
        <f t="shared" si="124"/>
        <v>-2361.3777089782998</v>
      </c>
      <c r="CP131" s="11"/>
      <c r="CQ131" s="16">
        <f t="shared" si="125"/>
        <v>-2131.8458333333001</v>
      </c>
      <c r="CR131" s="16">
        <f t="shared" si="126"/>
        <v>-2424.7964912279986</v>
      </c>
      <c r="CT131" s="106">
        <v>12427.922222222222</v>
      </c>
      <c r="CU131" s="104">
        <v>12760.647058823499</v>
      </c>
      <c r="CV131" s="104">
        <v>14240.850267379681</v>
      </c>
      <c r="CW131" s="104">
        <v>15464.164215686269</v>
      </c>
      <c r="CX131" s="104">
        <v>15906.233333333339</v>
      </c>
      <c r="CY131" s="104">
        <v>15928.263157894698</v>
      </c>
      <c r="CZ131" s="104">
        <v>15844.36572890026</v>
      </c>
      <c r="DA131" s="104">
        <v>15935.945228684361</v>
      </c>
      <c r="DB131" s="104">
        <v>16196.88333333334</v>
      </c>
      <c r="DC131" s="104">
        <v>16470.9130434783</v>
      </c>
      <c r="DD131" s="104">
        <v>16287.652631578949</v>
      </c>
      <c r="DE131" s="104">
        <v>15849.020168067218</v>
      </c>
      <c r="DF131" s="104">
        <v>15118.621971595661</v>
      </c>
      <c r="DG131" s="104">
        <v>15169.130434782601</v>
      </c>
      <c r="DH131" s="104">
        <v>15346.352130325809</v>
      </c>
      <c r="DI131" s="104">
        <v>16130.07717282717</v>
      </c>
      <c r="DJ131" s="104">
        <v>16419.7</v>
      </c>
      <c r="DK131" s="104">
        <v>15977.409090909099</v>
      </c>
      <c r="DL131" s="104">
        <v>15995.18977272727</v>
      </c>
      <c r="DM131" s="104">
        <v>15771.05769230769</v>
      </c>
      <c r="DN131" s="104">
        <v>14419.45714285714</v>
      </c>
      <c r="DO131" s="104">
        <v>13012.1176470588</v>
      </c>
      <c r="DP131" s="104">
        <v>12200.769230769218</v>
      </c>
      <c r="DR131" s="4">
        <f t="shared" si="127"/>
        <v>88.841324212589996</v>
      </c>
      <c r="DS131" s="39">
        <v>103.29415848774002</v>
      </c>
      <c r="DT131" s="39">
        <v>108.91600675445001</v>
      </c>
      <c r="DU131" s="39">
        <v>116.00912829284</v>
      </c>
      <c r="DV131" s="39">
        <v>133.25589315463</v>
      </c>
      <c r="DW131" s="39">
        <v>139.5197339769</v>
      </c>
      <c r="DX131" s="39">
        <v>143.61004631258999</v>
      </c>
      <c r="DY131" s="39">
        <v>161.75439279271004</v>
      </c>
      <c r="DZ131" s="39">
        <v>153.64919603967999</v>
      </c>
      <c r="EA131" s="39">
        <v>172.18001564565003</v>
      </c>
      <c r="EB131" s="39">
        <v>176.49974699365004</v>
      </c>
      <c r="EC131" s="39">
        <v>182.90839385016002</v>
      </c>
      <c r="ED131" s="39">
        <v>173.21477797139997</v>
      </c>
      <c r="EE131" s="39">
        <v>159.83069539447996</v>
      </c>
      <c r="EF131" s="39">
        <v>151.18960202917998</v>
      </c>
      <c r="EG131" s="39">
        <v>129.44028095215</v>
      </c>
      <c r="EH131" s="39">
        <v>175.79577867228002</v>
      </c>
      <c r="EI131" s="39">
        <v>212.24584381650001</v>
      </c>
      <c r="EJ131" s="39">
        <v>229.95389685485</v>
      </c>
      <c r="EK131" s="39">
        <v>256.70400321797001</v>
      </c>
      <c r="EL131" s="39">
        <v>261.96636989890004</v>
      </c>
      <c r="EM131" s="39">
        <v>247.85930546692001</v>
      </c>
      <c r="EN131" s="39">
        <v>239.74693332199999</v>
      </c>
      <c r="EP131" s="111">
        <v>46022</v>
      </c>
      <c r="EQ131" s="114">
        <f t="shared" si="156"/>
        <v>0</v>
      </c>
      <c r="ER131" s="114"/>
      <c r="ES131" s="4">
        <f t="shared" si="128"/>
        <v>16192</v>
      </c>
      <c r="ET131" s="4">
        <f t="shared" si="129"/>
        <v>19998</v>
      </c>
      <c r="EU131" s="4"/>
      <c r="EV131" s="4">
        <f t="shared" si="92"/>
        <v>12701.761904761899</v>
      </c>
      <c r="EW131" s="4">
        <f t="shared" si="93"/>
        <v>10314.5789473684</v>
      </c>
      <c r="EX131" s="4">
        <f t="shared" si="94"/>
        <v>10261.35</v>
      </c>
      <c r="EY131" s="4"/>
      <c r="EZ131" s="4">
        <f t="shared" si="95"/>
        <v>12753.294117647101</v>
      </c>
      <c r="FA131" s="4">
        <f t="shared" si="96"/>
        <v>10652.388888888901</v>
      </c>
      <c r="FB131" s="4">
        <f t="shared" si="97"/>
        <v>10686.789473684201</v>
      </c>
      <c r="FC131" s="4"/>
      <c r="FD131" s="4">
        <f t="shared" si="167"/>
        <v>13515</v>
      </c>
      <c r="FE131" s="4">
        <f t="shared" si="131"/>
        <v>11069.5714285714</v>
      </c>
      <c r="FF131" s="4">
        <f t="shared" si="132"/>
        <v>11252.6</v>
      </c>
      <c r="FH131" s="16">
        <f t="shared" si="133"/>
        <v>16192</v>
      </c>
      <c r="FI131" s="16">
        <f t="shared" si="99"/>
        <v>19998</v>
      </c>
      <c r="FJ131" s="16"/>
      <c r="FK131" s="16">
        <f t="shared" si="134"/>
        <v>12701.761904761899</v>
      </c>
      <c r="FL131" s="16">
        <f t="shared" si="135"/>
        <v>10314.5789473684</v>
      </c>
      <c r="FM131" s="16">
        <f t="shared" si="136"/>
        <v>10261.35</v>
      </c>
      <c r="FN131" s="16"/>
      <c r="FO131" s="16">
        <f t="shared" si="137"/>
        <v>12753.294117647101</v>
      </c>
      <c r="FP131" s="16">
        <f t="shared" si="138"/>
        <v>10652.388888888901</v>
      </c>
      <c r="FQ131" s="16">
        <f t="shared" si="139"/>
        <v>10686.789473684201</v>
      </c>
      <c r="FS131" s="4">
        <f t="shared" si="100"/>
        <v>16937</v>
      </c>
      <c r="FT131" s="4">
        <f t="shared" si="101"/>
        <v>15972</v>
      </c>
      <c r="FU131" s="4"/>
      <c r="FV131" s="4">
        <f t="shared" si="102"/>
        <v>14519.588235294099</v>
      </c>
      <c r="FW131" s="4">
        <f t="shared" si="103"/>
        <v>12720.8</v>
      </c>
      <c r="FX131" s="4">
        <f t="shared" si="104"/>
        <v>12158.210526315799</v>
      </c>
      <c r="FY131" s="4"/>
      <c r="FZ131" s="4">
        <f t="shared" si="105"/>
        <v>14752.5333333333</v>
      </c>
      <c r="GA131" s="4">
        <f t="shared" si="106"/>
        <v>12620.6875</v>
      </c>
      <c r="GB131" s="4">
        <f t="shared" si="107"/>
        <v>12327.736842105302</v>
      </c>
      <c r="GC131" s="4"/>
      <c r="GD131" s="4">
        <f t="shared" si="108"/>
        <v>15216.222222222201</v>
      </c>
      <c r="GE131" s="4">
        <f t="shared" si="109"/>
        <v>13188.692307692301</v>
      </c>
      <c r="GF131" s="4">
        <f t="shared" si="110"/>
        <v>12978.8</v>
      </c>
      <c r="GH131" s="16">
        <f t="shared" si="140"/>
        <v>16937</v>
      </c>
      <c r="GI131" s="16">
        <f t="shared" si="111"/>
        <v>15972</v>
      </c>
      <c r="GJ131" s="16"/>
      <c r="GK131" s="16">
        <f t="shared" si="141"/>
        <v>14519.588235294099</v>
      </c>
      <c r="GL131" s="16">
        <f t="shared" si="142"/>
        <v>12720.8</v>
      </c>
      <c r="GM131" s="16">
        <f t="shared" si="143"/>
        <v>12158.210526315799</v>
      </c>
      <c r="GN131" s="16"/>
      <c r="GO131" s="16">
        <f t="shared" si="112"/>
        <v>14752.5333333333</v>
      </c>
      <c r="GP131" s="16">
        <f t="shared" si="113"/>
        <v>12620.6875</v>
      </c>
      <c r="GQ131" s="16">
        <f t="shared" si="144"/>
        <v>12327.736842105302</v>
      </c>
    </row>
    <row r="132" spans="2:199" ht="14.45" customHeight="1" x14ac:dyDescent="0.25">
      <c r="B132" s="28" t="s">
        <v>77</v>
      </c>
      <c r="C132" s="28" t="s">
        <v>976</v>
      </c>
      <c r="D132" s="23" t="str">
        <f>IFERROR(IF(MATCH($B132,Compounders!$A:$A,0),"yes"),"")</f>
        <v/>
      </c>
      <c r="F132" s="66"/>
      <c r="G132" s="66"/>
      <c r="H132" s="66"/>
      <c r="I132" s="66"/>
      <c r="J132" s="121" t="str">
        <f t="shared" si="114"/>
        <v>yes</v>
      </c>
      <c r="K132" s="70">
        <f t="shared" si="145"/>
        <v>6</v>
      </c>
      <c r="L132" s="70">
        <f t="shared" si="146"/>
        <v>28</v>
      </c>
      <c r="M132" s="70">
        <f t="shared" si="147"/>
        <v>2</v>
      </c>
      <c r="N132" s="70">
        <f t="shared" si="148"/>
        <v>3</v>
      </c>
      <c r="O132" s="66"/>
      <c r="P132" s="83"/>
      <c r="Q132" s="70">
        <f t="shared" si="168"/>
        <v>5</v>
      </c>
      <c r="R132" s="70">
        <f t="shared" si="168"/>
        <v>4</v>
      </c>
      <c r="S132" s="70">
        <f t="shared" si="168"/>
        <v>3</v>
      </c>
      <c r="T132" s="70">
        <f t="shared" si="168"/>
        <v>2</v>
      </c>
      <c r="U132" s="70">
        <f t="shared" si="168"/>
        <v>2</v>
      </c>
      <c r="V132" s="70">
        <f t="shared" si="168"/>
        <v>4</v>
      </c>
      <c r="W132" s="70">
        <f t="shared" si="168"/>
        <v>5</v>
      </c>
      <c r="X132" s="70">
        <f t="shared" si="168"/>
        <v>2</v>
      </c>
      <c r="Y132" s="70">
        <f t="shared" si="168"/>
        <v>1</v>
      </c>
      <c r="AA132" s="39">
        <v>227.10158534304</v>
      </c>
      <c r="AB132" s="39">
        <v>231.42423107216999</v>
      </c>
      <c r="AC132" s="40">
        <v>202.94585057901</v>
      </c>
      <c r="AE132" s="4">
        <f t="shared" si="116"/>
        <v>-24.155734764030001</v>
      </c>
      <c r="AF132" s="4">
        <f t="shared" si="117"/>
        <v>-28.478380493159989</v>
      </c>
      <c r="AH132" s="11">
        <f t="shared" si="118"/>
        <v>-0.10636532865916559</v>
      </c>
      <c r="AI132" s="11">
        <f t="shared" si="119"/>
        <v>-0.12305703841478455</v>
      </c>
      <c r="AK132" s="3">
        <v>11339</v>
      </c>
      <c r="AL132" s="7">
        <v>10992</v>
      </c>
      <c r="AM132" s="7"/>
      <c r="AN132" s="3">
        <v>12764.76</v>
      </c>
      <c r="AO132" s="3">
        <v>11160.227272727301</v>
      </c>
      <c r="AP132" s="7">
        <v>11246.4761904762</v>
      </c>
      <c r="AQ132" s="113"/>
      <c r="AR132" s="3">
        <v>15227</v>
      </c>
      <c r="AS132" s="3">
        <v>13797.380952381001</v>
      </c>
      <c r="AT132" s="7">
        <v>13899.4</v>
      </c>
      <c r="AU132" s="7"/>
      <c r="AV132" s="3">
        <v>17000.857142857101</v>
      </c>
      <c r="AW132" s="3">
        <v>15795</v>
      </c>
      <c r="AX132" s="7">
        <v>16290.4666666667</v>
      </c>
      <c r="AY132" s="113"/>
      <c r="AZ132" s="3">
        <v>11339</v>
      </c>
      <c r="BA132" s="7">
        <v>10992</v>
      </c>
      <c r="BB132" s="7"/>
      <c r="BC132" s="3">
        <v>12764.76</v>
      </c>
      <c r="BD132" s="3">
        <v>11764.5789473684</v>
      </c>
      <c r="BE132" s="7">
        <v>11657.45</v>
      </c>
      <c r="BF132" s="113"/>
      <c r="BG132" s="3">
        <v>15227</v>
      </c>
      <c r="BH132" s="3">
        <v>14423.777777777799</v>
      </c>
      <c r="BI132" s="7">
        <v>14241.3157894737</v>
      </c>
      <c r="BJ132" s="113"/>
      <c r="BK132" s="3">
        <v>17000.857142857101</v>
      </c>
      <c r="BL132" s="3">
        <v>16199.857142857099</v>
      </c>
      <c r="BM132" s="7">
        <v>16842.266666666699</v>
      </c>
      <c r="BO132" s="2">
        <f t="shared" si="157"/>
        <v>11339</v>
      </c>
      <c r="BP132" s="2">
        <f t="shared" si="158"/>
        <v>10992</v>
      </c>
      <c r="BQ132" s="2"/>
      <c r="BR132" s="2">
        <f t="shared" si="159"/>
        <v>12764.76</v>
      </c>
      <c r="BS132" s="2">
        <f t="shared" si="160"/>
        <v>11764.5789473684</v>
      </c>
      <c r="BT132" s="2">
        <f t="shared" si="161"/>
        <v>11657.45</v>
      </c>
      <c r="BU132" s="2"/>
      <c r="BV132" s="2">
        <f t="shared" si="162"/>
        <v>15227</v>
      </c>
      <c r="BW132" s="2">
        <f t="shared" si="163"/>
        <v>14423.777777777799</v>
      </c>
      <c r="BX132" s="2">
        <f t="shared" si="164"/>
        <v>14241.3157894737</v>
      </c>
      <c r="BZ132" s="16">
        <f t="shared" si="149"/>
        <v>-347</v>
      </c>
      <c r="CA132" s="16">
        <f t="shared" si="150"/>
        <v>665.45000000000073</v>
      </c>
      <c r="CB132" s="16">
        <f t="shared" si="151"/>
        <v>2583.8657894736989</v>
      </c>
      <c r="CD132" s="5">
        <f t="shared" si="120"/>
        <v>-3.0602345885880622E-2</v>
      </c>
      <c r="CE132" s="5">
        <f t="shared" si="121"/>
        <v>6.0539483260553251E-2</v>
      </c>
      <c r="CF132" s="5">
        <f t="shared" si="122"/>
        <v>0.22164931348396943</v>
      </c>
      <c r="CH132" s="11">
        <f t="shared" si="152"/>
        <v>-7.8354865475857016E-2</v>
      </c>
      <c r="CI132" s="11">
        <f t="shared" si="153"/>
        <v>-8.6747420241351958E-2</v>
      </c>
      <c r="CK132" s="11">
        <f t="shared" si="154"/>
        <v>-5.274986683011762E-2</v>
      </c>
      <c r="CL132" s="11">
        <f t="shared" si="155"/>
        <v>-6.4732659783693469E-2</v>
      </c>
      <c r="CN132" s="16">
        <f t="shared" si="123"/>
        <v>-1000.1810526316003</v>
      </c>
      <c r="CO132" s="16">
        <f t="shared" si="124"/>
        <v>-1107.3099999999995</v>
      </c>
      <c r="CP132" s="11"/>
      <c r="CQ132" s="16">
        <f t="shared" si="125"/>
        <v>-803.2222222222008</v>
      </c>
      <c r="CR132" s="16">
        <f t="shared" si="126"/>
        <v>-985.68421052630038</v>
      </c>
      <c r="CT132" s="106">
        <v>11896.714285714279</v>
      </c>
      <c r="CU132" s="104">
        <v>11764.5789473684</v>
      </c>
      <c r="CV132" s="104">
        <v>11806.071428571429</v>
      </c>
      <c r="CW132" s="104">
        <v>12545.253246753251</v>
      </c>
      <c r="CX132" s="104">
        <v>12449.1564935065</v>
      </c>
      <c r="CY132" s="104">
        <v>12001.826086956498</v>
      </c>
      <c r="CZ132" s="104">
        <v>11749.222222222219</v>
      </c>
      <c r="DA132" s="104">
        <v>11322.52941176471</v>
      </c>
      <c r="DB132" s="104">
        <v>10722.71666666666</v>
      </c>
      <c r="DC132" s="104">
        <v>10438.5789473684</v>
      </c>
      <c r="DD132" s="104">
        <v>10665.542307692311</v>
      </c>
      <c r="DE132" s="104">
        <v>10009.59444444445</v>
      </c>
      <c r="DF132" s="104">
        <v>9301.7984848484903</v>
      </c>
      <c r="DG132" s="104">
        <v>8530.4</v>
      </c>
      <c r="DH132" s="104">
        <v>7470.6761363636397</v>
      </c>
      <c r="DI132" s="104">
        <v>5859.6473684210532</v>
      </c>
      <c r="DJ132" s="104">
        <v>4253.8878260869506</v>
      </c>
      <c r="DK132" s="104">
        <v>3206.6538461538503</v>
      </c>
      <c r="DL132" s="104">
        <v>3306.0533333333328</v>
      </c>
      <c r="DM132" s="104">
        <v>3098.2874999999999</v>
      </c>
      <c r="DN132" s="104">
        <v>2457.3933333333339</v>
      </c>
      <c r="DO132" s="104">
        <v>3680.75</v>
      </c>
      <c r="DP132" s="104">
        <v>3202.65</v>
      </c>
      <c r="DR132" s="4">
        <f t="shared" si="127"/>
        <v>202.94585057901</v>
      </c>
      <c r="DS132" s="39">
        <v>231.42423107216999</v>
      </c>
      <c r="DT132" s="39">
        <v>227.10158534304</v>
      </c>
      <c r="DU132" s="39">
        <v>269.40280931644003</v>
      </c>
      <c r="DV132" s="39">
        <v>270.53115143207998</v>
      </c>
      <c r="DW132" s="39">
        <v>304.51479614791998</v>
      </c>
      <c r="DX132" s="39">
        <v>256.15421781304002</v>
      </c>
      <c r="DY132" s="39">
        <v>240.77755304988</v>
      </c>
      <c r="DZ132" s="39">
        <v>206.45728335062003</v>
      </c>
      <c r="EA132" s="39">
        <v>193.72052559150001</v>
      </c>
      <c r="EB132" s="39">
        <v>185.41763675000001</v>
      </c>
      <c r="EC132" s="39">
        <v>164.76283492145004</v>
      </c>
      <c r="ED132" s="39">
        <v>166.66506338849996</v>
      </c>
      <c r="EE132" s="39">
        <v>176.61544965240003</v>
      </c>
      <c r="EF132" s="39">
        <v>174.18157876000001</v>
      </c>
      <c r="EG132" s="39">
        <v>168.25471263411998</v>
      </c>
      <c r="EH132" s="39">
        <v>168.65730343181997</v>
      </c>
      <c r="EI132" s="39">
        <v>160.34636559590001</v>
      </c>
      <c r="EJ132" s="39">
        <v>144.86522829342002</v>
      </c>
      <c r="EK132" s="39">
        <v>159.44017678768003</v>
      </c>
      <c r="EL132" s="39">
        <v>180.58241242223002</v>
      </c>
      <c r="EM132" s="39">
        <v>155.71092380964998</v>
      </c>
      <c r="EN132" s="39">
        <v>167.37403674359999</v>
      </c>
      <c r="EP132" s="111">
        <v>46022</v>
      </c>
      <c r="EQ132" s="114">
        <f t="shared" si="156"/>
        <v>0</v>
      </c>
      <c r="ER132" s="114"/>
      <c r="ES132" s="4">
        <f t="shared" si="128"/>
        <v>11339</v>
      </c>
      <c r="ET132" s="4">
        <f t="shared" si="129"/>
        <v>10992</v>
      </c>
      <c r="EU132" s="4"/>
      <c r="EV132" s="4">
        <f t="shared" si="92"/>
        <v>12764.76</v>
      </c>
      <c r="EW132" s="4">
        <f t="shared" si="93"/>
        <v>11160.227272727301</v>
      </c>
      <c r="EX132" s="4">
        <f t="shared" si="94"/>
        <v>11246.4761904762</v>
      </c>
      <c r="EY132" s="4"/>
      <c r="EZ132" s="4">
        <f t="shared" si="95"/>
        <v>15227</v>
      </c>
      <c r="FA132" s="4">
        <f t="shared" si="96"/>
        <v>13797.380952381001</v>
      </c>
      <c r="FB132" s="4">
        <f t="shared" si="97"/>
        <v>13899.4</v>
      </c>
      <c r="FC132" s="4"/>
      <c r="FD132" s="4">
        <f t="shared" si="167"/>
        <v>17000.857142857101</v>
      </c>
      <c r="FE132" s="4">
        <f t="shared" si="131"/>
        <v>15795</v>
      </c>
      <c r="FF132" s="4">
        <f t="shared" si="132"/>
        <v>16290.4666666667</v>
      </c>
      <c r="FH132" s="16">
        <f t="shared" si="133"/>
        <v>11339</v>
      </c>
      <c r="FI132" s="16">
        <f t="shared" si="99"/>
        <v>10992</v>
      </c>
      <c r="FJ132" s="16"/>
      <c r="FK132" s="16">
        <f t="shared" si="134"/>
        <v>12764.76</v>
      </c>
      <c r="FL132" s="16">
        <f t="shared" si="135"/>
        <v>11160.227272727301</v>
      </c>
      <c r="FM132" s="16">
        <f t="shared" si="136"/>
        <v>11246.4761904762</v>
      </c>
      <c r="FN132" s="16"/>
      <c r="FO132" s="16">
        <f t="shared" si="137"/>
        <v>15227</v>
      </c>
      <c r="FP132" s="16">
        <f t="shared" si="138"/>
        <v>13797.380952381001</v>
      </c>
      <c r="FQ132" s="16">
        <f t="shared" si="139"/>
        <v>13899.4</v>
      </c>
      <c r="FS132" s="4">
        <f t="shared" si="100"/>
        <v>11339</v>
      </c>
      <c r="FT132" s="4">
        <f t="shared" si="101"/>
        <v>10992</v>
      </c>
      <c r="FU132" s="4"/>
      <c r="FV132" s="4">
        <f t="shared" si="102"/>
        <v>12764.76</v>
      </c>
      <c r="FW132" s="4">
        <f t="shared" si="103"/>
        <v>11764.5789473684</v>
      </c>
      <c r="FX132" s="4">
        <f t="shared" si="104"/>
        <v>11657.45</v>
      </c>
      <c r="FY132" s="4"/>
      <c r="FZ132" s="4">
        <f t="shared" si="105"/>
        <v>15227</v>
      </c>
      <c r="GA132" s="4">
        <f t="shared" si="106"/>
        <v>14423.777777777799</v>
      </c>
      <c r="GB132" s="4">
        <f t="shared" si="107"/>
        <v>14241.3157894737</v>
      </c>
      <c r="GC132" s="4"/>
      <c r="GD132" s="4">
        <f t="shared" si="108"/>
        <v>17000.857142857101</v>
      </c>
      <c r="GE132" s="4">
        <f t="shared" si="109"/>
        <v>16199.857142857099</v>
      </c>
      <c r="GF132" s="4">
        <f t="shared" si="110"/>
        <v>16842.266666666699</v>
      </c>
      <c r="GH132" s="16">
        <f t="shared" si="140"/>
        <v>11339</v>
      </c>
      <c r="GI132" s="16">
        <f t="shared" si="111"/>
        <v>10992</v>
      </c>
      <c r="GJ132" s="16"/>
      <c r="GK132" s="16">
        <f t="shared" si="141"/>
        <v>12764.76</v>
      </c>
      <c r="GL132" s="16">
        <f t="shared" si="142"/>
        <v>11764.5789473684</v>
      </c>
      <c r="GM132" s="16">
        <f t="shared" si="143"/>
        <v>11657.45</v>
      </c>
      <c r="GN132" s="16"/>
      <c r="GO132" s="16">
        <f t="shared" si="112"/>
        <v>15227</v>
      </c>
      <c r="GP132" s="16">
        <f t="shared" si="113"/>
        <v>14423.777777777799</v>
      </c>
      <c r="GQ132" s="16">
        <f t="shared" si="144"/>
        <v>14241.3157894737</v>
      </c>
    </row>
    <row r="133" spans="2:199" ht="14.45" customHeight="1" x14ac:dyDescent="0.25">
      <c r="B133" s="28" t="s">
        <v>88</v>
      </c>
      <c r="C133" s="28" t="s">
        <v>647</v>
      </c>
      <c r="D133" s="23" t="str">
        <f>IFERROR(IF(MATCH($B133,Compounders!$A:$A,0),"yes"),"")</f>
        <v>yes</v>
      </c>
      <c r="F133" s="66"/>
      <c r="G133" s="66" t="s">
        <v>544</v>
      </c>
      <c r="H133" s="66"/>
      <c r="I133" s="66"/>
      <c r="J133" s="121" t="str">
        <f t="shared" si="114"/>
        <v/>
      </c>
      <c r="K133" s="70">
        <f t="shared" si="145"/>
        <v>6</v>
      </c>
      <c r="L133" s="70">
        <f t="shared" si="146"/>
        <v>29</v>
      </c>
      <c r="M133" s="70">
        <f t="shared" si="147"/>
        <v>2</v>
      </c>
      <c r="N133" s="70">
        <f t="shared" si="148"/>
        <v>3</v>
      </c>
      <c r="O133" s="66"/>
      <c r="P133" s="83" t="s">
        <v>498</v>
      </c>
      <c r="Q133" s="70">
        <f t="shared" si="168"/>
        <v>5</v>
      </c>
      <c r="R133" s="70">
        <f t="shared" si="168"/>
        <v>4</v>
      </c>
      <c r="S133" s="70">
        <f t="shared" si="168"/>
        <v>3</v>
      </c>
      <c r="T133" s="70">
        <f t="shared" si="168"/>
        <v>2</v>
      </c>
      <c r="U133" s="70">
        <f t="shared" si="168"/>
        <v>3</v>
      </c>
      <c r="V133" s="70">
        <f t="shared" si="168"/>
        <v>4</v>
      </c>
      <c r="W133" s="70">
        <f t="shared" si="168"/>
        <v>5</v>
      </c>
      <c r="X133" s="70">
        <f t="shared" si="168"/>
        <v>2</v>
      </c>
      <c r="Y133" s="70">
        <f t="shared" si="168"/>
        <v>1</v>
      </c>
      <c r="AA133" s="39">
        <v>110.36351889332998</v>
      </c>
      <c r="AB133" s="39">
        <v>101.17078715599999</v>
      </c>
      <c r="AC133" s="40">
        <v>104.25029186800001</v>
      </c>
      <c r="AE133" s="4">
        <f t="shared" si="116"/>
        <v>-6.1132270253299765</v>
      </c>
      <c r="AF133" s="4">
        <f t="shared" si="117"/>
        <v>3.0795047120000163</v>
      </c>
      <c r="AH133" s="11">
        <f t="shared" si="118"/>
        <v>-5.5391737112320705E-2</v>
      </c>
      <c r="AI133" s="11">
        <f t="shared" si="119"/>
        <v>3.0438675022381512E-2</v>
      </c>
      <c r="AK133" s="3">
        <v>3749</v>
      </c>
      <c r="AL133" s="7">
        <v>2319</v>
      </c>
      <c r="AM133" s="7"/>
      <c r="AN133" s="3">
        <v>3787.5833333333303</v>
      </c>
      <c r="AO133" s="3">
        <v>4018.4545454545496</v>
      </c>
      <c r="AP133" s="7">
        <v>4043.86666666667</v>
      </c>
      <c r="AQ133" s="113"/>
      <c r="AR133" s="3">
        <v>4495.6363636363603</v>
      </c>
      <c r="AS133" s="3">
        <v>4712.1818181818198</v>
      </c>
      <c r="AT133" s="7">
        <v>4608.7333333333299</v>
      </c>
      <c r="AU133" s="7"/>
      <c r="AV133" s="3">
        <v>5109</v>
      </c>
      <c r="AW133" s="3">
        <v>5767.7777777777792</v>
      </c>
      <c r="AX133" s="7">
        <v>5691.5714285714303</v>
      </c>
      <c r="AY133" s="113"/>
      <c r="AZ133" s="3">
        <v>2735</v>
      </c>
      <c r="BA133" s="7">
        <v>2943</v>
      </c>
      <c r="BB133" s="7"/>
      <c r="BC133" s="3">
        <v>3575.2</v>
      </c>
      <c r="BD133" s="3">
        <v>4073.6428571428601</v>
      </c>
      <c r="BE133" s="7">
        <v>4063.5789473684199</v>
      </c>
      <c r="BF133" s="113"/>
      <c r="BG133" s="3">
        <v>4170.8571428571404</v>
      </c>
      <c r="BH133" s="3">
        <v>4822.9285714285697</v>
      </c>
      <c r="BI133" s="7">
        <v>4730.6666666666697</v>
      </c>
      <c r="BJ133" s="113"/>
      <c r="BK133" s="3">
        <v>4845.7777777777792</v>
      </c>
      <c r="BL133" s="3">
        <v>5993.8333333333303</v>
      </c>
      <c r="BM133" s="7">
        <v>5878.0625</v>
      </c>
      <c r="BO133" s="2">
        <f t="shared" si="157"/>
        <v>2735</v>
      </c>
      <c r="BP133" s="2">
        <f t="shared" si="158"/>
        <v>2943</v>
      </c>
      <c r="BQ133" s="2"/>
      <c r="BR133" s="2">
        <f t="shared" si="159"/>
        <v>3575.2</v>
      </c>
      <c r="BS133" s="2">
        <f t="shared" si="160"/>
        <v>4073.6428571428601</v>
      </c>
      <c r="BT133" s="2">
        <f t="shared" si="161"/>
        <v>4063.5789473684199</v>
      </c>
      <c r="BU133" s="2"/>
      <c r="BV133" s="2">
        <f t="shared" si="162"/>
        <v>4170.8571428571404</v>
      </c>
      <c r="BW133" s="2">
        <f t="shared" si="163"/>
        <v>4822.9285714285697</v>
      </c>
      <c r="BX133" s="2">
        <f t="shared" si="164"/>
        <v>4730.6666666666697</v>
      </c>
      <c r="BZ133" s="16">
        <f t="shared" si="149"/>
        <v>208</v>
      </c>
      <c r="CA133" s="16">
        <f t="shared" si="150"/>
        <v>1120.5789473684199</v>
      </c>
      <c r="CB133" s="16">
        <f t="shared" si="151"/>
        <v>667.08771929824979</v>
      </c>
      <c r="CD133" s="5">
        <f t="shared" si="120"/>
        <v>7.6051188299817163E-2</v>
      </c>
      <c r="CE133" s="5">
        <f t="shared" si="121"/>
        <v>0.38076077042759771</v>
      </c>
      <c r="CF133" s="5">
        <f t="shared" si="122"/>
        <v>0.16416260836528274</v>
      </c>
      <c r="CH133" s="11">
        <f t="shared" si="152"/>
        <v>0.13941677588466672</v>
      </c>
      <c r="CI133" s="11">
        <f t="shared" si="153"/>
        <v>0.13660185370564437</v>
      </c>
      <c r="CK133" s="11">
        <f t="shared" si="154"/>
        <v>0.15633990957665467</v>
      </c>
      <c r="CL133" s="11">
        <f t="shared" si="155"/>
        <v>0.13421929944741429</v>
      </c>
      <c r="CN133" s="16">
        <f t="shared" si="123"/>
        <v>498.44285714286025</v>
      </c>
      <c r="CO133" s="16">
        <f t="shared" si="124"/>
        <v>488.37894736842009</v>
      </c>
      <c r="CP133" s="11"/>
      <c r="CQ133" s="16">
        <f t="shared" si="125"/>
        <v>652.07142857142935</v>
      </c>
      <c r="CR133" s="16">
        <f t="shared" si="126"/>
        <v>559.80952380952931</v>
      </c>
      <c r="CT133" s="106">
        <v>4271.6818181818153</v>
      </c>
      <c r="CU133" s="104">
        <v>4073.6428571428601</v>
      </c>
      <c r="CV133" s="104">
        <v>3792.8888888888869</v>
      </c>
      <c r="CW133" s="104">
        <v>3450.85</v>
      </c>
      <c r="CX133" s="104">
        <v>3302.2500000000009</v>
      </c>
      <c r="CY133" s="104">
        <v>2939.1111111111104</v>
      </c>
      <c r="CZ133" s="104">
        <v>2878.1</v>
      </c>
      <c r="DA133" s="104">
        <v>2731.083333333333</v>
      </c>
      <c r="DB133" s="104">
        <v>2527.833333333333</v>
      </c>
      <c r="DC133" s="104">
        <v>2205.8181818181802</v>
      </c>
      <c r="DD133" s="104">
        <v>2057.9166666666661</v>
      </c>
      <c r="DE133" s="104">
        <v>1660.833333333333</v>
      </c>
      <c r="DF133" s="104">
        <v>1331.166666666667</v>
      </c>
      <c r="DG133" s="104">
        <v>1330.7777777777801</v>
      </c>
      <c r="DH133" s="104">
        <v>1084.9333333333329</v>
      </c>
      <c r="DI133" s="104">
        <v>1177.9966666666669</v>
      </c>
      <c r="DJ133" s="104">
        <v>849.87</v>
      </c>
      <c r="DK133" s="104" t="s">
        <v>503</v>
      </c>
      <c r="DL133" s="104" t="s">
        <v>503</v>
      </c>
      <c r="DM133" s="104" t="s">
        <v>503</v>
      </c>
      <c r="DN133" s="104" t="s">
        <v>503</v>
      </c>
      <c r="DO133" s="104" t="s">
        <v>503</v>
      </c>
      <c r="DP133" s="104" t="s">
        <v>503</v>
      </c>
      <c r="DR133" s="4">
        <f t="shared" si="127"/>
        <v>104.25029186800001</v>
      </c>
      <c r="DS133" s="39">
        <v>101.17078715599999</v>
      </c>
      <c r="DT133" s="39">
        <v>110.36351889332998</v>
      </c>
      <c r="DU133" s="39">
        <v>102.80330388153</v>
      </c>
      <c r="DV133" s="39">
        <v>101.70843427164</v>
      </c>
      <c r="DW133" s="39">
        <v>63.53783493057</v>
      </c>
      <c r="DX133" s="39">
        <v>70.495705263689999</v>
      </c>
      <c r="DY133" s="39">
        <v>81.937746558779992</v>
      </c>
      <c r="DZ133" s="39">
        <v>63.109270453530009</v>
      </c>
      <c r="EA133" s="39">
        <v>58.250105574149998</v>
      </c>
      <c r="EB133" s="39">
        <v>37.332525042760004</v>
      </c>
      <c r="EC133" s="39">
        <v>35.07921958176</v>
      </c>
      <c r="ED133" s="39">
        <v>29.906083432349998</v>
      </c>
      <c r="EE133" s="39">
        <v>25.643119054500001</v>
      </c>
      <c r="EF133" s="39">
        <v>28.161698008769996</v>
      </c>
      <c r="EG133" s="39">
        <v>27.175172919029993</v>
      </c>
      <c r="EH133" s="39">
        <v>18.704777032619997</v>
      </c>
      <c r="EI133" s="39">
        <v>18.374846456249998</v>
      </c>
      <c r="EJ133" s="39"/>
      <c r="EK133" s="39"/>
      <c r="EL133" s="39"/>
      <c r="EM133" s="39"/>
      <c r="EN133" s="39"/>
      <c r="EP133" s="111">
        <v>46022</v>
      </c>
      <c r="EQ133" s="114">
        <f t="shared" si="156"/>
        <v>0</v>
      </c>
      <c r="ER133" s="114"/>
      <c r="ES133" s="4">
        <f t="shared" si="128"/>
        <v>3749</v>
      </c>
      <c r="ET133" s="4">
        <f t="shared" si="129"/>
        <v>2319</v>
      </c>
      <c r="EU133" s="4"/>
      <c r="EV133" s="4">
        <f t="shared" si="92"/>
        <v>3787.5833333333303</v>
      </c>
      <c r="EW133" s="4">
        <f t="shared" si="93"/>
        <v>4018.4545454545496</v>
      </c>
      <c r="EX133" s="4">
        <f t="shared" si="94"/>
        <v>4043.86666666667</v>
      </c>
      <c r="EY133" s="4"/>
      <c r="EZ133" s="4">
        <f t="shared" si="95"/>
        <v>4495.6363636363603</v>
      </c>
      <c r="FA133" s="4">
        <f t="shared" si="96"/>
        <v>4712.1818181818198</v>
      </c>
      <c r="FB133" s="4">
        <f t="shared" si="97"/>
        <v>4608.7333333333299</v>
      </c>
      <c r="FC133" s="4"/>
      <c r="FD133" s="4">
        <f t="shared" si="167"/>
        <v>5109</v>
      </c>
      <c r="FE133" s="4">
        <f t="shared" si="131"/>
        <v>5767.7777777777792</v>
      </c>
      <c r="FF133" s="4">
        <f t="shared" si="132"/>
        <v>5691.5714285714303</v>
      </c>
      <c r="FH133" s="16">
        <f t="shared" si="133"/>
        <v>3749</v>
      </c>
      <c r="FI133" s="16">
        <f t="shared" si="99"/>
        <v>2319</v>
      </c>
      <c r="FJ133" s="16"/>
      <c r="FK133" s="16">
        <f t="shared" si="134"/>
        <v>3787.5833333333303</v>
      </c>
      <c r="FL133" s="16">
        <f t="shared" si="135"/>
        <v>4018.4545454545496</v>
      </c>
      <c r="FM133" s="16">
        <f t="shared" si="136"/>
        <v>4043.86666666667</v>
      </c>
      <c r="FN133" s="16"/>
      <c r="FO133" s="16">
        <f t="shared" si="137"/>
        <v>4495.6363636363603</v>
      </c>
      <c r="FP133" s="16">
        <f t="shared" si="138"/>
        <v>4712.1818181818198</v>
      </c>
      <c r="FQ133" s="16">
        <f t="shared" si="139"/>
        <v>4608.7333333333299</v>
      </c>
      <c r="FS133" s="4">
        <f t="shared" si="100"/>
        <v>2735</v>
      </c>
      <c r="FT133" s="4">
        <f t="shared" si="101"/>
        <v>2943</v>
      </c>
      <c r="FU133" s="4"/>
      <c r="FV133" s="4">
        <f t="shared" si="102"/>
        <v>3575.2</v>
      </c>
      <c r="FW133" s="4">
        <f t="shared" si="103"/>
        <v>4073.6428571428601</v>
      </c>
      <c r="FX133" s="4">
        <f t="shared" si="104"/>
        <v>4063.5789473684199</v>
      </c>
      <c r="FY133" s="4"/>
      <c r="FZ133" s="4">
        <f t="shared" si="105"/>
        <v>4170.8571428571404</v>
      </c>
      <c r="GA133" s="4">
        <f t="shared" si="106"/>
        <v>4822.9285714285697</v>
      </c>
      <c r="GB133" s="4">
        <f t="shared" si="107"/>
        <v>4730.6666666666697</v>
      </c>
      <c r="GC133" s="4"/>
      <c r="GD133" s="4">
        <f t="shared" si="108"/>
        <v>4845.7777777777792</v>
      </c>
      <c r="GE133" s="4">
        <f t="shared" si="109"/>
        <v>5993.8333333333303</v>
      </c>
      <c r="GF133" s="4">
        <f t="shared" si="110"/>
        <v>5878.0625</v>
      </c>
      <c r="GH133" s="16">
        <f t="shared" si="140"/>
        <v>2735</v>
      </c>
      <c r="GI133" s="16">
        <f t="shared" si="111"/>
        <v>2943</v>
      </c>
      <c r="GJ133" s="16"/>
      <c r="GK133" s="16">
        <f t="shared" si="141"/>
        <v>3575.2</v>
      </c>
      <c r="GL133" s="16">
        <f t="shared" si="142"/>
        <v>4073.6428571428601</v>
      </c>
      <c r="GM133" s="16">
        <f t="shared" si="143"/>
        <v>4063.5789473684199</v>
      </c>
      <c r="GN133" s="16"/>
      <c r="GO133" s="16">
        <f t="shared" si="112"/>
        <v>4170.8571428571404</v>
      </c>
      <c r="GP133" s="16">
        <f t="shared" si="113"/>
        <v>4822.9285714285697</v>
      </c>
      <c r="GQ133" s="16">
        <f t="shared" si="144"/>
        <v>4730.6666666666697</v>
      </c>
    </row>
    <row r="134" spans="2:199" ht="14.45" customHeight="1" x14ac:dyDescent="0.25">
      <c r="B134" s="28" t="s">
        <v>218</v>
      </c>
      <c r="C134" s="28" t="s">
        <v>977</v>
      </c>
      <c r="D134" s="23" t="str">
        <f>IFERROR(IF(MATCH($B134,Compounders!$A:$A,0),"yes"),"")</f>
        <v/>
      </c>
      <c r="F134" s="66"/>
      <c r="G134" s="66"/>
      <c r="H134" s="66"/>
      <c r="I134" s="66"/>
      <c r="J134" s="121" t="str">
        <f t="shared" si="114"/>
        <v>yes</v>
      </c>
      <c r="K134" s="70">
        <f t="shared" si="145"/>
        <v>6</v>
      </c>
      <c r="L134" s="70">
        <f t="shared" si="146"/>
        <v>29</v>
      </c>
      <c r="M134" s="70">
        <f t="shared" si="147"/>
        <v>2</v>
      </c>
      <c r="N134" s="70">
        <f t="shared" si="148"/>
        <v>3</v>
      </c>
      <c r="O134" s="66"/>
      <c r="P134" s="83"/>
      <c r="Q134" s="70">
        <f t="shared" si="168"/>
        <v>5</v>
      </c>
      <c r="R134" s="70">
        <f t="shared" si="168"/>
        <v>4</v>
      </c>
      <c r="S134" s="70">
        <f t="shared" si="168"/>
        <v>3</v>
      </c>
      <c r="T134" s="70">
        <f t="shared" si="168"/>
        <v>2</v>
      </c>
      <c r="U134" s="70">
        <f t="shared" si="168"/>
        <v>3</v>
      </c>
      <c r="V134" s="70">
        <f t="shared" si="168"/>
        <v>4</v>
      </c>
      <c r="W134" s="70">
        <f t="shared" si="168"/>
        <v>5</v>
      </c>
      <c r="X134" s="70">
        <f t="shared" si="168"/>
        <v>2</v>
      </c>
      <c r="Y134" s="70">
        <f t="shared" si="168"/>
        <v>1</v>
      </c>
      <c r="AA134" s="39">
        <v>81.855233477230001</v>
      </c>
      <c r="AB134" s="39">
        <v>83.937455367069987</v>
      </c>
      <c r="AC134" s="40">
        <v>88.793971427840006</v>
      </c>
      <c r="AE134" s="4">
        <f t="shared" si="116"/>
        <v>6.9387379506100046</v>
      </c>
      <c r="AF134" s="4">
        <f t="shared" si="117"/>
        <v>4.8565160607700193</v>
      </c>
      <c r="AH134" s="11">
        <f t="shared" si="118"/>
        <v>8.476840949381903E-2</v>
      </c>
      <c r="AI134" s="11">
        <f t="shared" si="119"/>
        <v>5.7858747796580401E-2</v>
      </c>
      <c r="AK134" s="3">
        <v>5529</v>
      </c>
      <c r="AL134" s="7">
        <v>6619</v>
      </c>
      <c r="AM134" s="7"/>
      <c r="AN134" s="3">
        <v>7063.8461538461506</v>
      </c>
      <c r="AO134" s="3">
        <v>7340.7</v>
      </c>
      <c r="AP134" s="7">
        <v>7416.9090909090901</v>
      </c>
      <c r="AQ134" s="113"/>
      <c r="AR134" s="3">
        <v>7735.0833333333303</v>
      </c>
      <c r="AS134" s="3">
        <v>7973.1666666666697</v>
      </c>
      <c r="AT134" s="7">
        <v>8144.4545454545496</v>
      </c>
      <c r="AU134" s="7"/>
      <c r="AV134" s="3">
        <v>8282</v>
      </c>
      <c r="AW134" s="3">
        <v>8066.25</v>
      </c>
      <c r="AX134" s="7">
        <v>8556.75</v>
      </c>
      <c r="AY134" s="113"/>
      <c r="AZ134" s="3">
        <v>5529</v>
      </c>
      <c r="BA134" s="7">
        <v>6619</v>
      </c>
      <c r="BB134" s="7"/>
      <c r="BC134" s="3">
        <v>7040.625</v>
      </c>
      <c r="BD134" s="3">
        <v>7395.6</v>
      </c>
      <c r="BE134" s="7">
        <v>7570.8</v>
      </c>
      <c r="BF134" s="113"/>
      <c r="BG134" s="3">
        <v>7638.9333333333298</v>
      </c>
      <c r="BH134" s="3">
        <v>8043.5294117647109</v>
      </c>
      <c r="BI134" s="7">
        <v>8200.533333333331</v>
      </c>
      <c r="BJ134" s="113"/>
      <c r="BK134" s="3">
        <v>7864.3333333333303</v>
      </c>
      <c r="BL134" s="3">
        <v>8455.3333333333303</v>
      </c>
      <c r="BM134" s="7">
        <v>8800.8333333333303</v>
      </c>
      <c r="BO134" s="2">
        <f t="shared" si="157"/>
        <v>5529</v>
      </c>
      <c r="BP134" s="2">
        <f t="shared" si="158"/>
        <v>6619</v>
      </c>
      <c r="BQ134" s="2"/>
      <c r="BR134" s="2">
        <f t="shared" si="159"/>
        <v>7040.625</v>
      </c>
      <c r="BS134" s="2">
        <f t="shared" si="160"/>
        <v>7395.6</v>
      </c>
      <c r="BT134" s="2">
        <f t="shared" si="161"/>
        <v>7570.8</v>
      </c>
      <c r="BU134" s="2"/>
      <c r="BV134" s="2">
        <f t="shared" si="162"/>
        <v>7638.9333333333298</v>
      </c>
      <c r="BW134" s="2">
        <f t="shared" si="163"/>
        <v>8043.5294117647109</v>
      </c>
      <c r="BX134" s="2">
        <f t="shared" si="164"/>
        <v>8200.533333333331</v>
      </c>
      <c r="BZ134" s="16">
        <f t="shared" si="149"/>
        <v>1090</v>
      </c>
      <c r="CA134" s="16">
        <f t="shared" si="150"/>
        <v>951.80000000000018</v>
      </c>
      <c r="CB134" s="16">
        <f t="shared" si="151"/>
        <v>629.73333333333085</v>
      </c>
      <c r="CD134" s="5">
        <f t="shared" si="120"/>
        <v>0.19714234038705003</v>
      </c>
      <c r="CE134" s="5">
        <f t="shared" si="121"/>
        <v>0.14379815682127206</v>
      </c>
      <c r="CF134" s="5">
        <f t="shared" si="122"/>
        <v>8.3179232489740906E-2</v>
      </c>
      <c r="CH134" s="11">
        <f t="shared" si="152"/>
        <v>5.0418109187749804E-2</v>
      </c>
      <c r="CI134" s="11">
        <f t="shared" si="153"/>
        <v>7.5302263648468815E-2</v>
      </c>
      <c r="CK134" s="11">
        <f t="shared" si="154"/>
        <v>5.2964996652854923E-2</v>
      </c>
      <c r="CL134" s="11">
        <f t="shared" si="155"/>
        <v>7.3518117712769948E-2</v>
      </c>
      <c r="CN134" s="16">
        <f t="shared" si="123"/>
        <v>354.97500000000036</v>
      </c>
      <c r="CO134" s="16">
        <f t="shared" si="124"/>
        <v>530.17500000000018</v>
      </c>
      <c r="CP134" s="11"/>
      <c r="CQ134" s="16">
        <f t="shared" si="125"/>
        <v>404.5960784313811</v>
      </c>
      <c r="CR134" s="16">
        <f t="shared" si="126"/>
        <v>561.60000000000127</v>
      </c>
      <c r="CT134" s="106">
        <v>7779.7692307692305</v>
      </c>
      <c r="CU134" s="104">
        <v>7395.6</v>
      </c>
      <c r="CV134" s="104">
        <v>6864.8846153846089</v>
      </c>
      <c r="CW134" s="104">
        <v>6577.5848484848502</v>
      </c>
      <c r="CX134" s="104">
        <v>6221.1823176823209</v>
      </c>
      <c r="CY134" s="104">
        <v>6088.7142857142899</v>
      </c>
      <c r="CZ134" s="104">
        <v>5763.5523809523802</v>
      </c>
      <c r="DA134" s="104">
        <v>5427.8693181818198</v>
      </c>
      <c r="DB134" s="104">
        <v>5086.9732142857101</v>
      </c>
      <c r="DC134" s="104">
        <v>4911.6000000000004</v>
      </c>
      <c r="DD134" s="104">
        <v>4782.5002192982502</v>
      </c>
      <c r="DE134" s="104">
        <v>4799.3815789473701</v>
      </c>
      <c r="DF134" s="104">
        <v>5203.56541353383</v>
      </c>
      <c r="DG134" s="104">
        <v>5889.4782608695696</v>
      </c>
      <c r="DH134" s="104">
        <v>6525.209494324039</v>
      </c>
      <c r="DI134" s="104">
        <v>6467.9812865496997</v>
      </c>
      <c r="DJ134" s="104">
        <v>6172.8989898989894</v>
      </c>
      <c r="DK134" s="104">
        <v>5884.05</v>
      </c>
      <c r="DL134" s="104">
        <v>5822.6373626373697</v>
      </c>
      <c r="DM134" s="104">
        <v>5828.4166666666697</v>
      </c>
      <c r="DN134" s="104">
        <v>5437.0969696969696</v>
      </c>
      <c r="DO134" s="104">
        <v>4041.7222222222199</v>
      </c>
      <c r="DP134" s="104">
        <v>3895.3792832167828</v>
      </c>
      <c r="DR134" s="4">
        <f t="shared" si="127"/>
        <v>88.793971427840006</v>
      </c>
      <c r="DS134" s="39">
        <v>83.937455367069987</v>
      </c>
      <c r="DT134" s="39">
        <v>81.855233477230001</v>
      </c>
      <c r="DU134" s="39">
        <v>79.127717265260003</v>
      </c>
      <c r="DV134" s="39">
        <v>73.74160181777998</v>
      </c>
      <c r="DW134" s="39">
        <v>69.560904203909999</v>
      </c>
      <c r="DX134" s="39">
        <v>76.519684089799995</v>
      </c>
      <c r="DY134" s="39">
        <v>73.477184585250001</v>
      </c>
      <c r="DZ134" s="39">
        <v>61.866608346399993</v>
      </c>
      <c r="EA134" s="39">
        <v>64.291813892800008</v>
      </c>
      <c r="EB134" s="39">
        <v>61.683120883500003</v>
      </c>
      <c r="EC134" s="39">
        <v>48.893716505379999</v>
      </c>
      <c r="ED134" s="39">
        <v>50.267654993050002</v>
      </c>
      <c r="EE134" s="39">
        <v>50.808622060399991</v>
      </c>
      <c r="EF134" s="39">
        <v>63.700208072019997</v>
      </c>
      <c r="EG134" s="39">
        <v>61.280728677679996</v>
      </c>
      <c r="EH134" s="39">
        <v>65.250636347430003</v>
      </c>
      <c r="EI134" s="39">
        <v>77.20343719025</v>
      </c>
      <c r="EJ134" s="39">
        <v>84.747934619640006</v>
      </c>
      <c r="EK134" s="39">
        <v>83.14567610412</v>
      </c>
      <c r="EL134" s="39">
        <v>81.045978655239992</v>
      </c>
      <c r="EM134" s="39">
        <v>74.377434501720003</v>
      </c>
      <c r="EN134" s="39">
        <v>63.131455705</v>
      </c>
      <c r="EP134" s="111">
        <v>46022</v>
      </c>
      <c r="EQ134" s="114">
        <f t="shared" si="156"/>
        <v>0</v>
      </c>
      <c r="ER134" s="114"/>
      <c r="ES134" s="4">
        <f t="shared" si="128"/>
        <v>5529</v>
      </c>
      <c r="ET134" s="4">
        <f t="shared" si="129"/>
        <v>6619</v>
      </c>
      <c r="EU134" s="4"/>
      <c r="EV134" s="4">
        <f t="shared" si="92"/>
        <v>7063.8461538461506</v>
      </c>
      <c r="EW134" s="4">
        <f t="shared" si="93"/>
        <v>7340.7</v>
      </c>
      <c r="EX134" s="4">
        <f t="shared" si="94"/>
        <v>7416.9090909090901</v>
      </c>
      <c r="EY134" s="4"/>
      <c r="EZ134" s="4">
        <f t="shared" si="95"/>
        <v>7735.0833333333303</v>
      </c>
      <c r="FA134" s="4">
        <f t="shared" si="96"/>
        <v>7973.1666666666697</v>
      </c>
      <c r="FB134" s="4">
        <f t="shared" si="97"/>
        <v>8144.4545454545496</v>
      </c>
      <c r="FC134" s="4"/>
      <c r="FD134" s="4">
        <f t="shared" si="167"/>
        <v>8282</v>
      </c>
      <c r="FE134" s="4">
        <f t="shared" si="131"/>
        <v>8066.25</v>
      </c>
      <c r="FF134" s="4">
        <f t="shared" si="132"/>
        <v>8556.75</v>
      </c>
      <c r="FH134" s="16">
        <f t="shared" si="133"/>
        <v>5529</v>
      </c>
      <c r="FI134" s="16">
        <f t="shared" si="99"/>
        <v>6619</v>
      </c>
      <c r="FJ134" s="16"/>
      <c r="FK134" s="16">
        <f t="shared" si="134"/>
        <v>7063.8461538461506</v>
      </c>
      <c r="FL134" s="16">
        <f t="shared" si="135"/>
        <v>7340.7</v>
      </c>
      <c r="FM134" s="16">
        <f t="shared" si="136"/>
        <v>7416.9090909090901</v>
      </c>
      <c r="FN134" s="16"/>
      <c r="FO134" s="16">
        <f t="shared" si="137"/>
        <v>7735.0833333333303</v>
      </c>
      <c r="FP134" s="16">
        <f t="shared" si="138"/>
        <v>7973.1666666666697</v>
      </c>
      <c r="FQ134" s="16">
        <f t="shared" si="139"/>
        <v>8144.4545454545496</v>
      </c>
      <c r="FS134" s="4">
        <f t="shared" si="100"/>
        <v>5529</v>
      </c>
      <c r="FT134" s="4">
        <f t="shared" si="101"/>
        <v>6619</v>
      </c>
      <c r="FU134" s="4"/>
      <c r="FV134" s="4">
        <f t="shared" si="102"/>
        <v>7040.625</v>
      </c>
      <c r="FW134" s="4">
        <f t="shared" si="103"/>
        <v>7395.6</v>
      </c>
      <c r="FX134" s="4">
        <f t="shared" si="104"/>
        <v>7570.8</v>
      </c>
      <c r="FY134" s="4"/>
      <c r="FZ134" s="4">
        <f t="shared" si="105"/>
        <v>7638.9333333333298</v>
      </c>
      <c r="GA134" s="4">
        <f t="shared" si="106"/>
        <v>8043.5294117647109</v>
      </c>
      <c r="GB134" s="4">
        <f t="shared" si="107"/>
        <v>8200.533333333331</v>
      </c>
      <c r="GC134" s="4"/>
      <c r="GD134" s="4">
        <f t="shared" si="108"/>
        <v>7864.3333333333303</v>
      </c>
      <c r="GE134" s="4">
        <f t="shared" si="109"/>
        <v>8455.3333333333303</v>
      </c>
      <c r="GF134" s="4">
        <f t="shared" si="110"/>
        <v>8800.8333333333303</v>
      </c>
      <c r="GH134" s="16">
        <f t="shared" si="140"/>
        <v>5529</v>
      </c>
      <c r="GI134" s="16">
        <f t="shared" si="111"/>
        <v>6619</v>
      </c>
      <c r="GJ134" s="16"/>
      <c r="GK134" s="16">
        <f t="shared" si="141"/>
        <v>7040.625</v>
      </c>
      <c r="GL134" s="16">
        <f t="shared" si="142"/>
        <v>7395.6</v>
      </c>
      <c r="GM134" s="16">
        <f t="shared" si="143"/>
        <v>7570.8</v>
      </c>
      <c r="GN134" s="16"/>
      <c r="GO134" s="16">
        <f t="shared" si="112"/>
        <v>7638.9333333333298</v>
      </c>
      <c r="GP134" s="16">
        <f t="shared" si="113"/>
        <v>8043.5294117647109</v>
      </c>
      <c r="GQ134" s="16">
        <f t="shared" si="144"/>
        <v>8200.533333333331</v>
      </c>
    </row>
    <row r="135" spans="2:199" ht="14.45" customHeight="1" x14ac:dyDescent="0.25">
      <c r="B135" s="28" t="s">
        <v>179</v>
      </c>
      <c r="C135" s="28" t="s">
        <v>978</v>
      </c>
      <c r="D135" s="23" t="str">
        <f>IFERROR(IF(MATCH($B135,Compounders!$A:$A,0),"yes"),"")</f>
        <v/>
      </c>
      <c r="F135" s="66"/>
      <c r="G135" s="66"/>
      <c r="H135" s="66"/>
      <c r="I135" s="66"/>
      <c r="J135" s="121" t="str">
        <f t="shared" si="114"/>
        <v>yes</v>
      </c>
      <c r="K135" s="70">
        <f t="shared" si="145"/>
        <v>6</v>
      </c>
      <c r="L135" s="70">
        <f t="shared" si="146"/>
        <v>29</v>
      </c>
      <c r="M135" s="70">
        <f t="shared" si="147"/>
        <v>2</v>
      </c>
      <c r="N135" s="70">
        <f t="shared" si="148"/>
        <v>3</v>
      </c>
      <c r="O135" s="66"/>
      <c r="P135" s="83"/>
      <c r="Q135" s="70">
        <f t="shared" si="168"/>
        <v>5</v>
      </c>
      <c r="R135" s="70">
        <f t="shared" si="168"/>
        <v>4</v>
      </c>
      <c r="S135" s="70">
        <f t="shared" si="168"/>
        <v>3</v>
      </c>
      <c r="T135" s="70">
        <f t="shared" si="168"/>
        <v>2</v>
      </c>
      <c r="U135" s="70">
        <f t="shared" si="168"/>
        <v>3</v>
      </c>
      <c r="V135" s="70">
        <f t="shared" si="168"/>
        <v>4</v>
      </c>
      <c r="W135" s="70">
        <f t="shared" si="168"/>
        <v>5</v>
      </c>
      <c r="X135" s="70">
        <f t="shared" si="168"/>
        <v>2</v>
      </c>
      <c r="Y135" s="70">
        <f t="shared" si="168"/>
        <v>1</v>
      </c>
      <c r="AA135" s="39">
        <v>67.917576629760006</v>
      </c>
      <c r="AB135" s="39">
        <v>84.986954352079991</v>
      </c>
      <c r="AC135" s="40">
        <v>98.246331782999988</v>
      </c>
      <c r="AE135" s="4">
        <f t="shared" si="116"/>
        <v>30.328755153239982</v>
      </c>
      <c r="AF135" s="4">
        <f t="shared" si="117"/>
        <v>13.259377430919997</v>
      </c>
      <c r="AH135" s="11">
        <f t="shared" si="118"/>
        <v>0.44655237507326762</v>
      </c>
      <c r="AI135" s="11">
        <f t="shared" si="119"/>
        <v>0.15601662080970291</v>
      </c>
      <c r="AK135" s="3">
        <v>4331</v>
      </c>
      <c r="AL135" s="7">
        <v>4092</v>
      </c>
      <c r="AM135" s="7"/>
      <c r="AN135" s="3">
        <v>4022.9047619047601</v>
      </c>
      <c r="AO135" s="3">
        <v>4226.7391304347802</v>
      </c>
      <c r="AP135" s="7">
        <v>4241.3636363636397</v>
      </c>
      <c r="AQ135" s="113"/>
      <c r="AR135" s="3">
        <v>4729.5238095238101</v>
      </c>
      <c r="AS135" s="3">
        <v>5221.1304347826099</v>
      </c>
      <c r="AT135" s="7">
        <v>5267.5238095238101</v>
      </c>
      <c r="AU135" s="7"/>
      <c r="AV135" s="3">
        <v>5192.4166666666697</v>
      </c>
      <c r="AW135" s="3">
        <v>5955.9285714285697</v>
      </c>
      <c r="AX135" s="7">
        <v>6025.2307692307704</v>
      </c>
      <c r="AY135" s="113"/>
      <c r="AZ135" s="3">
        <v>4479</v>
      </c>
      <c r="BA135" s="7">
        <v>4429</v>
      </c>
      <c r="BB135" s="7"/>
      <c r="BC135" s="3">
        <v>4327.3461538461506</v>
      </c>
      <c r="BD135" s="3">
        <v>4629.8518518518495</v>
      </c>
      <c r="BE135" s="7">
        <v>4703</v>
      </c>
      <c r="BF135" s="113"/>
      <c r="BG135" s="3">
        <v>4839.5</v>
      </c>
      <c r="BH135" s="3">
        <v>5311.5555555555602</v>
      </c>
      <c r="BI135" s="7">
        <v>5369.8846153846098</v>
      </c>
      <c r="BJ135" s="113"/>
      <c r="BK135" s="3">
        <v>5216.9375</v>
      </c>
      <c r="BL135" s="3">
        <v>5935.2222222222208</v>
      </c>
      <c r="BM135" s="7">
        <v>6029.0555555555602</v>
      </c>
      <c r="BO135" s="2">
        <f t="shared" si="157"/>
        <v>4449.6849315068494</v>
      </c>
      <c r="BP135" s="2">
        <f t="shared" si="158"/>
        <v>4589.6465753424654</v>
      </c>
      <c r="BQ135" s="2"/>
      <c r="BR135" s="2">
        <f t="shared" si="159"/>
        <v>4627.6226554267632</v>
      </c>
      <c r="BS135" s="2">
        <f t="shared" si="160"/>
        <v>5029.5356671740246</v>
      </c>
      <c r="BT135" s="2">
        <f t="shared" si="161"/>
        <v>5093.9953635405654</v>
      </c>
      <c r="BU135" s="2"/>
      <c r="BV135" s="2">
        <f t="shared" si="162"/>
        <v>5060.7921232876715</v>
      </c>
      <c r="BW135" s="2">
        <f t="shared" si="163"/>
        <v>5677.2121765601223</v>
      </c>
      <c r="BX135" s="2">
        <f t="shared" si="164"/>
        <v>5756.3574405807285</v>
      </c>
      <c r="BZ135" s="16">
        <f t="shared" si="149"/>
        <v>139.96164383561609</v>
      </c>
      <c r="CA135" s="16">
        <f t="shared" si="150"/>
        <v>504.34878819810001</v>
      </c>
      <c r="CB135" s="16">
        <f t="shared" si="151"/>
        <v>662.36207704016306</v>
      </c>
      <c r="CD135" s="5">
        <f t="shared" si="120"/>
        <v>3.1454281817705931E-2</v>
      </c>
      <c r="CE135" s="5">
        <f t="shared" si="121"/>
        <v>0.10988837155951758</v>
      </c>
      <c r="CF135" s="5">
        <f t="shared" si="122"/>
        <v>0.13002800940513426</v>
      </c>
      <c r="CH135" s="11">
        <f t="shared" si="152"/>
        <v>8.6850860943889163E-2</v>
      </c>
      <c r="CI135" s="11">
        <f t="shared" si="153"/>
        <v>0.10078019381439662</v>
      </c>
      <c r="CK135" s="11">
        <f t="shared" si="154"/>
        <v>0.12180307711829164</v>
      </c>
      <c r="CL135" s="11">
        <f t="shared" si="155"/>
        <v>0.13744198543393105</v>
      </c>
      <c r="CN135" s="16">
        <f t="shared" si="123"/>
        <v>401.91301174726141</v>
      </c>
      <c r="CO135" s="16">
        <f t="shared" si="124"/>
        <v>466.37270811380222</v>
      </c>
      <c r="CP135" s="11"/>
      <c r="CQ135" s="16">
        <f t="shared" si="125"/>
        <v>616.42005327245079</v>
      </c>
      <c r="CR135" s="16">
        <f t="shared" si="126"/>
        <v>695.56531729305698</v>
      </c>
      <c r="CT135" s="106">
        <v>5122.5733695652198</v>
      </c>
      <c r="CU135" s="104">
        <v>5073.2058823529405</v>
      </c>
      <c r="CV135" s="104">
        <v>4539.9809782608727</v>
      </c>
      <c r="CW135" s="104">
        <v>4394.4752747252787</v>
      </c>
      <c r="CX135" s="104">
        <v>4347.9615384615399</v>
      </c>
      <c r="CY135" s="104">
        <v>4732.4088888888891</v>
      </c>
      <c r="CZ135" s="104">
        <v>5210.0375106564397</v>
      </c>
      <c r="DA135" s="104">
        <v>5095.7142857142799</v>
      </c>
      <c r="DB135" s="104">
        <v>5085.0357142857101</v>
      </c>
      <c r="DC135" s="104">
        <v>5009.7142857142908</v>
      </c>
      <c r="DD135" s="104">
        <v>4842.8363095238092</v>
      </c>
      <c r="DE135" s="104">
        <v>4793.1499999999996</v>
      </c>
      <c r="DF135" s="104">
        <v>4340.1290322580608</v>
      </c>
      <c r="DG135" s="104">
        <v>4304.5742105263153</v>
      </c>
      <c r="DH135" s="104">
        <v>3791.5774879227088</v>
      </c>
      <c r="DI135" s="104">
        <v>3957.6629742806149</v>
      </c>
      <c r="DJ135" s="104">
        <v>5798.9583333333303</v>
      </c>
      <c r="DK135" s="104">
        <v>5846.8340080971593</v>
      </c>
      <c r="DL135" s="104">
        <v>5894.1209463051591</v>
      </c>
      <c r="DM135" s="104">
        <v>5572.5579479000608</v>
      </c>
      <c r="DN135" s="104">
        <v>5749.4285714285697</v>
      </c>
      <c r="DO135" s="104">
        <v>5033.6153846153793</v>
      </c>
      <c r="DP135" s="104">
        <v>4630.6507936508051</v>
      </c>
      <c r="DR135" s="4">
        <f t="shared" si="127"/>
        <v>98.246331782999988</v>
      </c>
      <c r="DS135" s="39">
        <v>84.986954352079991</v>
      </c>
      <c r="DT135" s="39">
        <v>67.917576629760006</v>
      </c>
      <c r="DU135" s="39">
        <v>55.640657258410002</v>
      </c>
      <c r="DV135" s="39">
        <v>54.463230277889998</v>
      </c>
      <c r="DW135" s="39">
        <v>58.409424473820003</v>
      </c>
      <c r="DX135" s="39">
        <v>67.758500141989984</v>
      </c>
      <c r="DY135" s="39">
        <v>66.866445627520008</v>
      </c>
      <c r="DZ135" s="39">
        <v>73.617942246080005</v>
      </c>
      <c r="EA135" s="39">
        <v>71.299436505000003</v>
      </c>
      <c r="EB135" s="39">
        <v>63.215317867559996</v>
      </c>
      <c r="EC135" s="39">
        <v>66.606304819240009</v>
      </c>
      <c r="ED135" s="39">
        <v>62.310145182300005</v>
      </c>
      <c r="EE135" s="39">
        <v>57.431404085130005</v>
      </c>
      <c r="EF135" s="39">
        <v>43.71518464799999</v>
      </c>
      <c r="EG135" s="39">
        <v>38.634832518239996</v>
      </c>
      <c r="EH135" s="39">
        <v>58.758296296590004</v>
      </c>
      <c r="EI135" s="39">
        <v>59.971250408309992</v>
      </c>
      <c r="EJ135" s="39">
        <v>68.531670614879985</v>
      </c>
      <c r="EK135" s="39">
        <v>58.254400780239997</v>
      </c>
      <c r="EL135" s="39">
        <v>79.159501234749996</v>
      </c>
      <c r="EM135" s="39">
        <v>75.36776298300002</v>
      </c>
      <c r="EN135" s="39">
        <v>68.817627095039995</v>
      </c>
      <c r="EP135" s="111">
        <v>45808</v>
      </c>
      <c r="EQ135" s="114">
        <f t="shared" si="156"/>
        <v>0.58630136986301373</v>
      </c>
      <c r="ER135" s="114"/>
      <c r="ES135" s="4">
        <f t="shared" si="128"/>
        <v>4331</v>
      </c>
      <c r="ET135" s="4">
        <f t="shared" si="129"/>
        <v>4092</v>
      </c>
      <c r="EU135" s="4"/>
      <c r="EV135" s="4">
        <f t="shared" si="92"/>
        <v>4022.9047619047601</v>
      </c>
      <c r="EW135" s="4">
        <f t="shared" si="93"/>
        <v>4226.7391304347802</v>
      </c>
      <c r="EX135" s="4">
        <f t="shared" si="94"/>
        <v>4241.3636363636397</v>
      </c>
      <c r="EY135" s="4"/>
      <c r="EZ135" s="4">
        <f t="shared" si="95"/>
        <v>4729.5238095238101</v>
      </c>
      <c r="FA135" s="4">
        <f t="shared" si="96"/>
        <v>5221.1304347826099</v>
      </c>
      <c r="FB135" s="4">
        <f t="shared" si="97"/>
        <v>5267.5238095238101</v>
      </c>
      <c r="FC135" s="4"/>
      <c r="FD135" s="4">
        <f t="shared" si="167"/>
        <v>5192.4166666666697</v>
      </c>
      <c r="FE135" s="4">
        <f t="shared" si="131"/>
        <v>5955.9285714285697</v>
      </c>
      <c r="FF135" s="4">
        <f t="shared" si="132"/>
        <v>6025.2307692307704</v>
      </c>
      <c r="FH135" s="16">
        <f t="shared" si="133"/>
        <v>4190.8739726027397</v>
      </c>
      <c r="FI135" s="16">
        <f t="shared" si="99"/>
        <v>4179.5721046077233</v>
      </c>
      <c r="FJ135" s="16"/>
      <c r="FK135" s="16">
        <f t="shared" si="134"/>
        <v>4437.1964774951075</v>
      </c>
      <c r="FL135" s="16">
        <f t="shared" si="135"/>
        <v>4809.7521143537815</v>
      </c>
      <c r="FM135" s="16">
        <f t="shared" si="136"/>
        <v>4843.0027515863148</v>
      </c>
      <c r="FN135" s="16"/>
      <c r="FO135" s="16">
        <f t="shared" si="137"/>
        <v>5000.9185257664731</v>
      </c>
      <c r="FP135" s="16">
        <f t="shared" si="138"/>
        <v>5651.9435888709259</v>
      </c>
      <c r="FQ135" s="16">
        <f t="shared" si="139"/>
        <v>5711.76843795474</v>
      </c>
      <c r="FS135" s="4">
        <f t="shared" si="100"/>
        <v>4479</v>
      </c>
      <c r="FT135" s="4">
        <f t="shared" si="101"/>
        <v>4429</v>
      </c>
      <c r="FU135" s="4"/>
      <c r="FV135" s="4">
        <f t="shared" si="102"/>
        <v>4327.3461538461506</v>
      </c>
      <c r="FW135" s="4">
        <f t="shared" si="103"/>
        <v>4629.8518518518495</v>
      </c>
      <c r="FX135" s="4">
        <f t="shared" si="104"/>
        <v>4703</v>
      </c>
      <c r="FY135" s="4"/>
      <c r="FZ135" s="4">
        <f t="shared" si="105"/>
        <v>4839.5</v>
      </c>
      <c r="GA135" s="4">
        <f t="shared" si="106"/>
        <v>5311.5555555555602</v>
      </c>
      <c r="GB135" s="4">
        <f t="shared" si="107"/>
        <v>5369.8846153846098</v>
      </c>
      <c r="GC135" s="4"/>
      <c r="GD135" s="4">
        <f t="shared" si="108"/>
        <v>5216.9375</v>
      </c>
      <c r="GE135" s="4">
        <f t="shared" si="109"/>
        <v>5935.2222222222208</v>
      </c>
      <c r="GF135" s="4">
        <f t="shared" si="110"/>
        <v>6029.0555555555602</v>
      </c>
      <c r="GH135" s="16">
        <f t="shared" si="140"/>
        <v>4449.6849315068494</v>
      </c>
      <c r="GI135" s="16">
        <f t="shared" si="111"/>
        <v>4589.6465753424654</v>
      </c>
      <c r="GJ135" s="16"/>
      <c r="GK135" s="16">
        <f t="shared" si="141"/>
        <v>4627.6226554267632</v>
      </c>
      <c r="GL135" s="16">
        <f t="shared" si="142"/>
        <v>5029.5356671740246</v>
      </c>
      <c r="GM135" s="16">
        <f t="shared" si="143"/>
        <v>5093.9953635405654</v>
      </c>
      <c r="GN135" s="16"/>
      <c r="GO135" s="16">
        <f t="shared" si="112"/>
        <v>5060.7921232876715</v>
      </c>
      <c r="GP135" s="16">
        <f t="shared" si="113"/>
        <v>5677.2121765601223</v>
      </c>
      <c r="GQ135" s="16">
        <f t="shared" si="144"/>
        <v>5756.3574405807285</v>
      </c>
    </row>
    <row r="136" spans="2:199" ht="14.45" customHeight="1" x14ac:dyDescent="0.25">
      <c r="B136" s="28" t="s">
        <v>127</v>
      </c>
      <c r="C136" s="28" t="s">
        <v>648</v>
      </c>
      <c r="D136" s="23" t="str">
        <f>IFERROR(IF(MATCH($B136,Compounders!$A:$A,0),"yes"),"")</f>
        <v>yes</v>
      </c>
      <c r="F136" s="66"/>
      <c r="G136" s="66"/>
      <c r="H136" s="66"/>
      <c r="I136" s="66"/>
      <c r="J136" s="121" t="str">
        <f t="shared" si="114"/>
        <v>yes</v>
      </c>
      <c r="K136" s="70">
        <f t="shared" si="145"/>
        <v>6</v>
      </c>
      <c r="L136" s="70">
        <f t="shared" si="146"/>
        <v>29</v>
      </c>
      <c r="M136" s="70">
        <f t="shared" si="147"/>
        <v>2</v>
      </c>
      <c r="N136" s="70">
        <f t="shared" si="148"/>
        <v>3</v>
      </c>
      <c r="O136" s="66"/>
      <c r="P136" s="83"/>
      <c r="Q136" s="70">
        <f t="shared" si="168"/>
        <v>5</v>
      </c>
      <c r="R136" s="70">
        <f t="shared" si="168"/>
        <v>4</v>
      </c>
      <c r="S136" s="70">
        <f t="shared" si="168"/>
        <v>3</v>
      </c>
      <c r="T136" s="70">
        <f t="shared" si="168"/>
        <v>2</v>
      </c>
      <c r="U136" s="70">
        <f t="shared" si="168"/>
        <v>3</v>
      </c>
      <c r="V136" s="70">
        <f t="shared" si="168"/>
        <v>4</v>
      </c>
      <c r="W136" s="70">
        <f t="shared" si="168"/>
        <v>5</v>
      </c>
      <c r="X136" s="70">
        <f t="shared" si="168"/>
        <v>2</v>
      </c>
      <c r="Y136" s="70">
        <f t="shared" si="168"/>
        <v>1</v>
      </c>
      <c r="AA136" s="39">
        <v>190.60697467853998</v>
      </c>
      <c r="AB136" s="39">
        <v>141.83450093757</v>
      </c>
      <c r="AC136" s="40">
        <v>144.25164077036999</v>
      </c>
      <c r="AE136" s="4">
        <f t="shared" si="116"/>
        <v>-46.355333908169996</v>
      </c>
      <c r="AF136" s="4">
        <f t="shared" si="117"/>
        <v>2.4171398327999896</v>
      </c>
      <c r="AH136" s="11">
        <f t="shared" si="118"/>
        <v>-0.24319851876537357</v>
      </c>
      <c r="AI136" s="11">
        <f t="shared" si="119"/>
        <v>1.7041973686387601E-2</v>
      </c>
      <c r="AK136" s="3">
        <v>2776.5079999999998</v>
      </c>
      <c r="AL136" s="7">
        <v>3019.2139999999999</v>
      </c>
      <c r="AM136" s="7"/>
      <c r="AN136" s="3">
        <v>5310.8333333333303</v>
      </c>
      <c r="AO136" s="3">
        <v>4766</v>
      </c>
      <c r="AP136" s="7">
        <v>3843.375</v>
      </c>
      <c r="AQ136" s="113"/>
      <c r="AR136" s="3">
        <v>6703.2</v>
      </c>
      <c r="AS136" s="3">
        <v>6386.6666666666697</v>
      </c>
      <c r="AT136" s="7">
        <v>6028.4</v>
      </c>
      <c r="AU136" s="7"/>
      <c r="AV136" s="3">
        <v>7877.6666666666697</v>
      </c>
      <c r="AW136" s="3">
        <v>5571.25</v>
      </c>
      <c r="AX136" s="7">
        <v>6024.5</v>
      </c>
      <c r="AY136" s="113"/>
      <c r="AZ136" s="3">
        <v>5966.7420000000002</v>
      </c>
      <c r="BA136" s="7">
        <v>7110.8639999999996</v>
      </c>
      <c r="BB136" s="7"/>
      <c r="BC136" s="3">
        <v>8311.9333333333307</v>
      </c>
      <c r="BD136" s="3">
        <v>8124.3333333333303</v>
      </c>
      <c r="BE136" s="7">
        <v>7734.8666666666695</v>
      </c>
      <c r="BF136" s="113"/>
      <c r="BG136" s="3">
        <v>10257.7692307692</v>
      </c>
      <c r="BH136" s="3">
        <v>9654</v>
      </c>
      <c r="BI136" s="7">
        <v>9399.25</v>
      </c>
      <c r="BJ136" s="113"/>
      <c r="BK136" s="3">
        <v>10848</v>
      </c>
      <c r="BL136" s="3">
        <v>10084.714285714301</v>
      </c>
      <c r="BM136" s="7">
        <v>10588.4285714286</v>
      </c>
      <c r="BO136" s="2">
        <f t="shared" si="157"/>
        <v>5966.7420000000002</v>
      </c>
      <c r="BP136" s="2">
        <f t="shared" si="158"/>
        <v>7110.8639999999996</v>
      </c>
      <c r="BQ136" s="2"/>
      <c r="BR136" s="2">
        <f t="shared" si="159"/>
        <v>8311.9333333333307</v>
      </c>
      <c r="BS136" s="2">
        <f t="shared" si="160"/>
        <v>8124.3333333333303</v>
      </c>
      <c r="BT136" s="2">
        <f t="shared" si="161"/>
        <v>7734.8666666666695</v>
      </c>
      <c r="BU136" s="2"/>
      <c r="BV136" s="2">
        <f t="shared" si="162"/>
        <v>10257.7692307692</v>
      </c>
      <c r="BW136" s="2">
        <f t="shared" si="163"/>
        <v>9654</v>
      </c>
      <c r="BX136" s="2">
        <f t="shared" si="164"/>
        <v>9399.25</v>
      </c>
      <c r="BZ136" s="16">
        <f t="shared" si="149"/>
        <v>1144.1219999999994</v>
      </c>
      <c r="CA136" s="16">
        <f t="shared" si="150"/>
        <v>624.00266666666994</v>
      </c>
      <c r="CB136" s="16">
        <f t="shared" si="151"/>
        <v>1664.3833333333305</v>
      </c>
      <c r="CD136" s="5">
        <f t="shared" si="120"/>
        <v>0.19174986952678696</v>
      </c>
      <c r="CE136" s="5">
        <f t="shared" si="121"/>
        <v>8.7753424431499472E-2</v>
      </c>
      <c r="CF136" s="5">
        <f t="shared" si="122"/>
        <v>0.21517931789386546</v>
      </c>
      <c r="CH136" s="11">
        <f t="shared" si="152"/>
        <v>-2.2569959656397631E-2</v>
      </c>
      <c r="CI136" s="11">
        <f t="shared" si="153"/>
        <v>-6.942628670425588E-2</v>
      </c>
      <c r="CK136" s="11">
        <f t="shared" si="154"/>
        <v>-5.8859701089602812E-2</v>
      </c>
      <c r="CL136" s="11">
        <f t="shared" si="155"/>
        <v>-8.3694535474046927E-2</v>
      </c>
      <c r="CN136" s="16">
        <f t="shared" si="123"/>
        <v>-187.60000000000036</v>
      </c>
      <c r="CO136" s="16">
        <f t="shared" si="124"/>
        <v>-577.06666666666115</v>
      </c>
      <c r="CP136" s="11"/>
      <c r="CQ136" s="16">
        <f t="shared" si="125"/>
        <v>-603.76923076919957</v>
      </c>
      <c r="CR136" s="16">
        <f t="shared" si="126"/>
        <v>-858.51923076919957</v>
      </c>
      <c r="CT136" s="106">
        <v>8001.5453431372607</v>
      </c>
      <c r="CU136" s="104">
        <v>8124.3333333333303</v>
      </c>
      <c r="CV136" s="104">
        <v>7929.0714285714303</v>
      </c>
      <c r="CW136" s="104">
        <v>7445.3958333333303</v>
      </c>
      <c r="CX136" s="104">
        <v>6700.8733031674192</v>
      </c>
      <c r="CY136" s="104">
        <v>7005</v>
      </c>
      <c r="CZ136" s="104">
        <v>7072.9583333333303</v>
      </c>
      <c r="DA136" s="104">
        <v>6742.4732142857101</v>
      </c>
      <c r="DB136" s="104">
        <v>6577.6179487179397</v>
      </c>
      <c r="DC136" s="104">
        <v>6334.3125</v>
      </c>
      <c r="DD136" s="104">
        <v>5947.5999999999904</v>
      </c>
      <c r="DE136" s="104">
        <v>6349.0277777777792</v>
      </c>
      <c r="DF136" s="104">
        <v>5982.05</v>
      </c>
      <c r="DG136" s="104">
        <v>6140.3333333333303</v>
      </c>
      <c r="DH136" s="104">
        <v>6066.7142857142899</v>
      </c>
      <c r="DI136" s="104">
        <v>6205.828282828279</v>
      </c>
      <c r="DJ136" s="104">
        <v>7148.3409090909099</v>
      </c>
      <c r="DK136" s="104">
        <v>6046.4615384615399</v>
      </c>
      <c r="DL136" s="104">
        <v>5851.2281746031704</v>
      </c>
      <c r="DM136" s="104">
        <v>4916.8452380952394</v>
      </c>
      <c r="DN136" s="104">
        <v>4387.8848484848522</v>
      </c>
      <c r="DO136" s="104">
        <v>3707.6428571428601</v>
      </c>
      <c r="DP136" s="104">
        <v>3358.5714285714294</v>
      </c>
      <c r="DR136" s="4">
        <f t="shared" si="127"/>
        <v>144.25164077036999</v>
      </c>
      <c r="DS136" s="39">
        <v>141.83450093757</v>
      </c>
      <c r="DT136" s="39">
        <v>190.60697467853998</v>
      </c>
      <c r="DU136" s="39">
        <v>211.03806447929998</v>
      </c>
      <c r="DV136" s="39">
        <v>183.6514161648</v>
      </c>
      <c r="DW136" s="39">
        <v>171.58673142669997</v>
      </c>
      <c r="DX136" s="39">
        <v>210.5889757578</v>
      </c>
      <c r="DY136" s="39">
        <v>187.03349513862997</v>
      </c>
      <c r="DZ136" s="39">
        <v>150.2480487782</v>
      </c>
      <c r="EA136" s="39">
        <v>159.43506429242998</v>
      </c>
      <c r="EB136" s="39">
        <v>158.35218617411999</v>
      </c>
      <c r="EC136" s="39">
        <v>130.22674780126002</v>
      </c>
      <c r="ED136" s="39">
        <v>111.71028541293001</v>
      </c>
      <c r="EE136" s="39">
        <v>108.06098733648</v>
      </c>
      <c r="EF136" s="39">
        <v>91.030161004410004</v>
      </c>
      <c r="EG136" s="39">
        <v>103.08911738760001</v>
      </c>
      <c r="EH136" s="39">
        <v>111.58891836558</v>
      </c>
      <c r="EI136" s="39">
        <v>155.40357035983999</v>
      </c>
      <c r="EJ136" s="39">
        <v>158.83444618181997</v>
      </c>
      <c r="EK136" s="39">
        <v>143.92799470098001</v>
      </c>
      <c r="EL136" s="39">
        <v>118.07635844664</v>
      </c>
      <c r="EM136" s="39">
        <v>90.931724310149988</v>
      </c>
      <c r="EN136" s="39">
        <v>78.679180956259998</v>
      </c>
      <c r="EP136" s="111">
        <v>46022</v>
      </c>
      <c r="EQ136" s="114">
        <f t="shared" si="156"/>
        <v>0</v>
      </c>
      <c r="ER136" s="114"/>
      <c r="ES136" s="4">
        <f t="shared" si="128"/>
        <v>2776.5079999999998</v>
      </c>
      <c r="ET136" s="4">
        <f t="shared" si="129"/>
        <v>3019.2139999999999</v>
      </c>
      <c r="EU136" s="4"/>
      <c r="EV136" s="4">
        <f t="shared" si="92"/>
        <v>5310.8333333333303</v>
      </c>
      <c r="EW136" s="4">
        <f t="shared" si="93"/>
        <v>4766</v>
      </c>
      <c r="EX136" s="4">
        <f t="shared" si="94"/>
        <v>3843.375</v>
      </c>
      <c r="EY136" s="4"/>
      <c r="EZ136" s="4">
        <f t="shared" si="95"/>
        <v>6703.2</v>
      </c>
      <c r="FA136" s="4">
        <f t="shared" si="96"/>
        <v>6386.6666666666697</v>
      </c>
      <c r="FB136" s="4">
        <f t="shared" si="97"/>
        <v>6028.4</v>
      </c>
      <c r="FC136" s="4"/>
      <c r="FD136" s="4">
        <f t="shared" si="167"/>
        <v>7877.6666666666697</v>
      </c>
      <c r="FE136" s="4">
        <f t="shared" si="131"/>
        <v>5571.25</v>
      </c>
      <c r="FF136" s="4">
        <f t="shared" si="132"/>
        <v>6024.5</v>
      </c>
      <c r="FH136" s="16">
        <f t="shared" si="133"/>
        <v>2776.5079999999998</v>
      </c>
      <c r="FI136" s="16">
        <f t="shared" si="99"/>
        <v>3019.2139999999999</v>
      </c>
      <c r="FJ136" s="16"/>
      <c r="FK136" s="16">
        <f t="shared" si="134"/>
        <v>5310.8333333333303</v>
      </c>
      <c r="FL136" s="16">
        <f t="shared" si="135"/>
        <v>4766</v>
      </c>
      <c r="FM136" s="16">
        <f t="shared" si="136"/>
        <v>3843.375</v>
      </c>
      <c r="FN136" s="16"/>
      <c r="FO136" s="16">
        <f t="shared" si="137"/>
        <v>6703.2</v>
      </c>
      <c r="FP136" s="16">
        <f t="shared" si="138"/>
        <v>6386.6666666666697</v>
      </c>
      <c r="FQ136" s="16">
        <f t="shared" si="139"/>
        <v>6028.4</v>
      </c>
      <c r="FS136" s="4">
        <f t="shared" si="100"/>
        <v>5966.7420000000002</v>
      </c>
      <c r="FT136" s="4">
        <f t="shared" si="101"/>
        <v>7110.8639999999996</v>
      </c>
      <c r="FU136" s="4"/>
      <c r="FV136" s="4">
        <f t="shared" si="102"/>
        <v>8311.9333333333307</v>
      </c>
      <c r="FW136" s="4">
        <f t="shared" si="103"/>
        <v>8124.3333333333303</v>
      </c>
      <c r="FX136" s="4">
        <f t="shared" si="104"/>
        <v>7734.8666666666695</v>
      </c>
      <c r="FY136" s="4"/>
      <c r="FZ136" s="4">
        <f t="shared" si="105"/>
        <v>10257.7692307692</v>
      </c>
      <c r="GA136" s="4">
        <f t="shared" si="106"/>
        <v>9654</v>
      </c>
      <c r="GB136" s="4">
        <f t="shared" si="107"/>
        <v>9399.25</v>
      </c>
      <c r="GC136" s="4"/>
      <c r="GD136" s="4">
        <f t="shared" si="108"/>
        <v>10848</v>
      </c>
      <c r="GE136" s="4">
        <f t="shared" si="109"/>
        <v>10084.714285714301</v>
      </c>
      <c r="GF136" s="4">
        <f t="shared" si="110"/>
        <v>10588.4285714286</v>
      </c>
      <c r="GH136" s="16">
        <f t="shared" si="140"/>
        <v>5966.7420000000002</v>
      </c>
      <c r="GI136" s="16">
        <f t="shared" si="111"/>
        <v>7110.8639999999996</v>
      </c>
      <c r="GJ136" s="16"/>
      <c r="GK136" s="16">
        <f t="shared" si="141"/>
        <v>8311.9333333333307</v>
      </c>
      <c r="GL136" s="16">
        <f t="shared" si="142"/>
        <v>8124.3333333333303</v>
      </c>
      <c r="GM136" s="16">
        <f t="shared" si="143"/>
        <v>7734.8666666666695</v>
      </c>
      <c r="GN136" s="16"/>
      <c r="GO136" s="16">
        <f t="shared" si="112"/>
        <v>10257.7692307692</v>
      </c>
      <c r="GP136" s="16">
        <f t="shared" si="113"/>
        <v>9654</v>
      </c>
      <c r="GQ136" s="16">
        <f t="shared" si="144"/>
        <v>9399.25</v>
      </c>
    </row>
    <row r="137" spans="2:199" ht="14.45" customHeight="1" x14ac:dyDescent="0.25">
      <c r="B137" s="28" t="s">
        <v>185</v>
      </c>
      <c r="C137" s="28" t="s">
        <v>979</v>
      </c>
      <c r="D137" s="23" t="str">
        <f>IFERROR(IF(MATCH($B137,Compounders!$A:$A,0),"yes"),"")</f>
        <v>yes</v>
      </c>
      <c r="F137" s="66"/>
      <c r="G137" s="66"/>
      <c r="H137" s="66"/>
      <c r="I137" s="66"/>
      <c r="J137" s="121" t="str">
        <f t="shared" si="114"/>
        <v>yes</v>
      </c>
      <c r="K137" s="70">
        <f t="shared" si="145"/>
        <v>6</v>
      </c>
      <c r="L137" s="70">
        <f t="shared" si="146"/>
        <v>29</v>
      </c>
      <c r="M137" s="70">
        <f t="shared" si="147"/>
        <v>2</v>
      </c>
      <c r="N137" s="70">
        <f t="shared" si="148"/>
        <v>3</v>
      </c>
      <c r="O137" s="66"/>
      <c r="P137" s="83"/>
      <c r="Q137" s="70">
        <f t="shared" si="168"/>
        <v>5</v>
      </c>
      <c r="R137" s="70">
        <f t="shared" si="168"/>
        <v>4</v>
      </c>
      <c r="S137" s="70">
        <f t="shared" si="168"/>
        <v>3</v>
      </c>
      <c r="T137" s="70">
        <f t="shared" si="168"/>
        <v>2</v>
      </c>
      <c r="U137" s="70">
        <f t="shared" si="168"/>
        <v>3</v>
      </c>
      <c r="V137" s="70">
        <f t="shared" si="168"/>
        <v>4</v>
      </c>
      <c r="W137" s="70">
        <f t="shared" si="168"/>
        <v>5</v>
      </c>
      <c r="X137" s="70">
        <f t="shared" si="168"/>
        <v>2</v>
      </c>
      <c r="Y137" s="70">
        <f t="shared" si="168"/>
        <v>1</v>
      </c>
      <c r="AA137" s="39">
        <v>67.502464654999997</v>
      </c>
      <c r="AB137" s="39">
        <v>76.352709653350004</v>
      </c>
      <c r="AC137" s="40">
        <v>84.099364622560003</v>
      </c>
      <c r="AE137" s="4">
        <f t="shared" si="116"/>
        <v>16.596899967560006</v>
      </c>
      <c r="AF137" s="4">
        <f t="shared" si="117"/>
        <v>7.7466549692099989</v>
      </c>
      <c r="AH137" s="11">
        <f t="shared" si="118"/>
        <v>0.24587102193061416</v>
      </c>
      <c r="AI137" s="11">
        <f t="shared" si="119"/>
        <v>0.10145880878859037</v>
      </c>
      <c r="AK137" s="3">
        <v>3470</v>
      </c>
      <c r="AL137" s="7">
        <v>2889</v>
      </c>
      <c r="AM137" s="7"/>
      <c r="AN137" s="3">
        <v>3438.4210526315801</v>
      </c>
      <c r="AO137" s="3">
        <v>3381.6842105263199</v>
      </c>
      <c r="AP137" s="7">
        <v>3530.625</v>
      </c>
      <c r="AQ137" s="113"/>
      <c r="AR137" s="3">
        <v>3749.375</v>
      </c>
      <c r="AS137" s="3">
        <v>3726.89473684211</v>
      </c>
      <c r="AT137" s="7">
        <v>3893.5</v>
      </c>
      <c r="AU137" s="7"/>
      <c r="AV137" s="3">
        <v>4023.2</v>
      </c>
      <c r="AW137" s="3">
        <v>3976.875</v>
      </c>
      <c r="AX137" s="7">
        <v>4141.5</v>
      </c>
      <c r="AY137" s="113"/>
      <c r="AZ137" s="3">
        <v>3552</v>
      </c>
      <c r="BA137" s="7">
        <v>3013</v>
      </c>
      <c r="BB137" s="7"/>
      <c r="BC137" s="3">
        <v>3455</v>
      </c>
      <c r="BD137" s="3">
        <v>3384.56</v>
      </c>
      <c r="BE137" s="7">
        <v>3527.5714285714303</v>
      </c>
      <c r="BF137" s="113"/>
      <c r="BG137" s="3">
        <v>3742.7142857142903</v>
      </c>
      <c r="BH137" s="3">
        <v>3722.56</v>
      </c>
      <c r="BI137" s="7">
        <v>3893.61904761905</v>
      </c>
      <c r="BJ137" s="113"/>
      <c r="BK137" s="3">
        <v>3997.8333333333303</v>
      </c>
      <c r="BL137" s="3">
        <v>3953.5</v>
      </c>
      <c r="BM137" s="7">
        <v>4132.3076923076906</v>
      </c>
      <c r="BO137" s="2">
        <f t="shared" si="157"/>
        <v>3552</v>
      </c>
      <c r="BP137" s="2">
        <f t="shared" si="158"/>
        <v>3013</v>
      </c>
      <c r="BQ137" s="2"/>
      <c r="BR137" s="2">
        <f t="shared" si="159"/>
        <v>3455</v>
      </c>
      <c r="BS137" s="2">
        <f t="shared" si="160"/>
        <v>3384.56</v>
      </c>
      <c r="BT137" s="2">
        <f t="shared" si="161"/>
        <v>3527.5714285714303</v>
      </c>
      <c r="BU137" s="2"/>
      <c r="BV137" s="2">
        <f t="shared" si="162"/>
        <v>3742.7142857142903</v>
      </c>
      <c r="BW137" s="2">
        <f t="shared" si="163"/>
        <v>3722.56</v>
      </c>
      <c r="BX137" s="2">
        <f t="shared" si="164"/>
        <v>3893.61904761905</v>
      </c>
      <c r="BZ137" s="16">
        <f t="shared" si="149"/>
        <v>-539</v>
      </c>
      <c r="CA137" s="16">
        <f t="shared" si="150"/>
        <v>514.57142857143026</v>
      </c>
      <c r="CB137" s="16">
        <f t="shared" si="151"/>
        <v>366.04761904761972</v>
      </c>
      <c r="CD137" s="5">
        <f t="shared" si="120"/>
        <v>-0.15174549549549554</v>
      </c>
      <c r="CE137" s="5">
        <f t="shared" si="121"/>
        <v>0.17078374662178231</v>
      </c>
      <c r="CF137" s="5">
        <f t="shared" si="122"/>
        <v>0.10376759945463632</v>
      </c>
      <c r="CH137" s="11">
        <f t="shared" si="152"/>
        <v>-2.0387843704775754E-2</v>
      </c>
      <c r="CI137" s="11">
        <f t="shared" si="153"/>
        <v>2.1004755013438681E-2</v>
      </c>
      <c r="CK137" s="11">
        <f t="shared" si="154"/>
        <v>-5.3849383564270603E-3</v>
      </c>
      <c r="CL137" s="11">
        <f t="shared" si="155"/>
        <v>4.0319605073984466E-2</v>
      </c>
      <c r="CN137" s="16">
        <f t="shared" si="123"/>
        <v>-70.440000000000055</v>
      </c>
      <c r="CO137" s="16">
        <f t="shared" si="124"/>
        <v>72.57142857143026</v>
      </c>
      <c r="CP137" s="11"/>
      <c r="CQ137" s="16">
        <f t="shared" si="125"/>
        <v>-20.154285714290381</v>
      </c>
      <c r="CR137" s="16">
        <f t="shared" si="126"/>
        <v>150.90476190475965</v>
      </c>
      <c r="CT137" s="106">
        <v>3612.0833333333326</v>
      </c>
      <c r="CU137" s="104">
        <v>3384.56</v>
      </c>
      <c r="CV137" s="104">
        <v>3355.4735930735924</v>
      </c>
      <c r="CW137" s="104">
        <v>3312.3192307692307</v>
      </c>
      <c r="CX137" s="104">
        <v>3208.1149068322984</v>
      </c>
      <c r="CY137" s="104">
        <v>3415.25925925926</v>
      </c>
      <c r="CZ137" s="104">
        <v>3639.4178743961347</v>
      </c>
      <c r="DA137" s="104">
        <v>3834.5818181818149</v>
      </c>
      <c r="DB137" s="104">
        <v>3829.7032967032965</v>
      </c>
      <c r="DC137" s="104">
        <v>3810.6086956521704</v>
      </c>
      <c r="DD137" s="104">
        <v>3709.857954545455</v>
      </c>
      <c r="DE137" s="104">
        <v>3724.9151515151511</v>
      </c>
      <c r="DF137" s="104">
        <v>3888.6459627329186</v>
      </c>
      <c r="DG137" s="104">
        <v>3765.73076923077</v>
      </c>
      <c r="DH137" s="104">
        <v>3981.153324487695</v>
      </c>
      <c r="DI137" s="104">
        <v>4093.691800356497</v>
      </c>
      <c r="DJ137" s="104">
        <v>4040.1047619047604</v>
      </c>
      <c r="DK137" s="104">
        <v>3892.28</v>
      </c>
      <c r="DL137" s="104">
        <v>3787.0921052631579</v>
      </c>
      <c r="DM137" s="104">
        <v>3564.3909090909092</v>
      </c>
      <c r="DN137" s="104">
        <v>3364.9562091503271</v>
      </c>
      <c r="DO137" s="104">
        <v>3225.3157894736801</v>
      </c>
      <c r="DP137" s="104">
        <v>3133.4375</v>
      </c>
      <c r="DR137" s="4">
        <f t="shared" si="127"/>
        <v>84.099364622560003</v>
      </c>
      <c r="DS137" s="39">
        <v>76.352709653350004</v>
      </c>
      <c r="DT137" s="39">
        <v>67.502464654999997</v>
      </c>
      <c r="DU137" s="39">
        <v>66.200476767139989</v>
      </c>
      <c r="DV137" s="39">
        <v>61.296951770730004</v>
      </c>
      <c r="DW137" s="39">
        <v>55.468056651120001</v>
      </c>
      <c r="DX137" s="39">
        <v>62.230086067310012</v>
      </c>
      <c r="DY137" s="39">
        <v>66.944680494330015</v>
      </c>
      <c r="DZ137" s="39">
        <v>65.392313568900008</v>
      </c>
      <c r="EA137" s="39">
        <v>72.625110057940006</v>
      </c>
      <c r="EB137" s="39">
        <v>68.512462983450007</v>
      </c>
      <c r="EC137" s="39">
        <v>61.69464925274999</v>
      </c>
      <c r="ED137" s="39">
        <v>69.327172840199992</v>
      </c>
      <c r="EE137" s="39">
        <v>61.330047523140003</v>
      </c>
      <c r="EF137" s="39">
        <v>65.132622424420006</v>
      </c>
      <c r="EG137" s="39">
        <v>57.042663863040012</v>
      </c>
      <c r="EH137" s="39">
        <v>63.183994205119987</v>
      </c>
      <c r="EI137" s="39">
        <v>81.587831111500009</v>
      </c>
      <c r="EJ137" s="39">
        <v>83.396176253600004</v>
      </c>
      <c r="EK137" s="39">
        <v>67.048708363399996</v>
      </c>
      <c r="EL137" s="39">
        <v>72.892196787839993</v>
      </c>
      <c r="EM137" s="39">
        <v>73.230590821200011</v>
      </c>
      <c r="EN137" s="39">
        <v>69.4033274385</v>
      </c>
      <c r="EP137" s="111">
        <v>46022</v>
      </c>
      <c r="EQ137" s="114">
        <f t="shared" si="156"/>
        <v>0</v>
      </c>
      <c r="ER137" s="114"/>
      <c r="ES137" s="4">
        <f t="shared" si="128"/>
        <v>3470</v>
      </c>
      <c r="ET137" s="4">
        <f t="shared" si="129"/>
        <v>2889</v>
      </c>
      <c r="EU137" s="4"/>
      <c r="EV137" s="4">
        <f t="shared" si="92"/>
        <v>3438.4210526315801</v>
      </c>
      <c r="EW137" s="4">
        <f t="shared" si="93"/>
        <v>3381.6842105263199</v>
      </c>
      <c r="EX137" s="4">
        <f t="shared" si="94"/>
        <v>3530.625</v>
      </c>
      <c r="EY137" s="4"/>
      <c r="EZ137" s="4">
        <f t="shared" si="95"/>
        <v>3749.375</v>
      </c>
      <c r="FA137" s="4">
        <f t="shared" si="96"/>
        <v>3726.89473684211</v>
      </c>
      <c r="FB137" s="4">
        <f t="shared" si="97"/>
        <v>3893.5</v>
      </c>
      <c r="FC137" s="4"/>
      <c r="FD137" s="4">
        <f t="shared" si="167"/>
        <v>4023.2</v>
      </c>
      <c r="FE137" s="4">
        <f t="shared" si="131"/>
        <v>3976.875</v>
      </c>
      <c r="FF137" s="4">
        <f t="shared" si="132"/>
        <v>4141.5</v>
      </c>
      <c r="FH137" s="16">
        <f t="shared" si="133"/>
        <v>3470</v>
      </c>
      <c r="FI137" s="16">
        <f t="shared" si="99"/>
        <v>2889</v>
      </c>
      <c r="FJ137" s="16"/>
      <c r="FK137" s="16">
        <f t="shared" si="134"/>
        <v>3438.4210526315801</v>
      </c>
      <c r="FL137" s="16">
        <f t="shared" si="135"/>
        <v>3381.6842105263199</v>
      </c>
      <c r="FM137" s="16">
        <f t="shared" si="136"/>
        <v>3530.625</v>
      </c>
      <c r="FN137" s="16"/>
      <c r="FO137" s="16">
        <f t="shared" si="137"/>
        <v>3749.375</v>
      </c>
      <c r="FP137" s="16">
        <f t="shared" si="138"/>
        <v>3726.89473684211</v>
      </c>
      <c r="FQ137" s="16">
        <f t="shared" si="139"/>
        <v>3893.5</v>
      </c>
      <c r="FS137" s="4">
        <f t="shared" si="100"/>
        <v>3552</v>
      </c>
      <c r="FT137" s="4">
        <f t="shared" si="101"/>
        <v>3013</v>
      </c>
      <c r="FU137" s="4"/>
      <c r="FV137" s="4">
        <f t="shared" si="102"/>
        <v>3455</v>
      </c>
      <c r="FW137" s="4">
        <f t="shared" si="103"/>
        <v>3384.56</v>
      </c>
      <c r="FX137" s="4">
        <f t="shared" si="104"/>
        <v>3527.5714285714303</v>
      </c>
      <c r="FY137" s="4"/>
      <c r="FZ137" s="4">
        <f t="shared" si="105"/>
        <v>3742.7142857142903</v>
      </c>
      <c r="GA137" s="4">
        <f t="shared" si="106"/>
        <v>3722.56</v>
      </c>
      <c r="GB137" s="4">
        <f t="shared" si="107"/>
        <v>3893.61904761905</v>
      </c>
      <c r="GC137" s="4"/>
      <c r="GD137" s="4">
        <f t="shared" si="108"/>
        <v>3997.8333333333303</v>
      </c>
      <c r="GE137" s="4">
        <f t="shared" si="109"/>
        <v>3953.5</v>
      </c>
      <c r="GF137" s="4">
        <f t="shared" si="110"/>
        <v>4132.3076923076906</v>
      </c>
      <c r="GH137" s="16">
        <f t="shared" si="140"/>
        <v>3552</v>
      </c>
      <c r="GI137" s="16">
        <f t="shared" si="111"/>
        <v>3013</v>
      </c>
      <c r="GJ137" s="16"/>
      <c r="GK137" s="16">
        <f t="shared" si="141"/>
        <v>3455</v>
      </c>
      <c r="GL137" s="16">
        <f t="shared" si="142"/>
        <v>3384.56</v>
      </c>
      <c r="GM137" s="16">
        <f t="shared" si="143"/>
        <v>3527.5714285714303</v>
      </c>
      <c r="GN137" s="16"/>
      <c r="GO137" s="16">
        <f t="shared" si="112"/>
        <v>3742.7142857142903</v>
      </c>
      <c r="GP137" s="16">
        <f t="shared" si="113"/>
        <v>3722.56</v>
      </c>
      <c r="GQ137" s="16">
        <f t="shared" si="144"/>
        <v>3893.61904761905</v>
      </c>
    </row>
    <row r="138" spans="2:199" ht="14.45" customHeight="1" x14ac:dyDescent="0.25">
      <c r="B138" s="28" t="s">
        <v>140</v>
      </c>
      <c r="C138" s="28" t="s">
        <v>649</v>
      </c>
      <c r="D138" s="23" t="str">
        <f>IFERROR(IF(MATCH($B138,Compounders!$A:$A,0),"yes"),"")</f>
        <v/>
      </c>
      <c r="F138" s="66"/>
      <c r="G138" s="66"/>
      <c r="H138" s="66"/>
      <c r="I138" s="66"/>
      <c r="J138" s="121" t="str">
        <f t="shared" si="114"/>
        <v>yes</v>
      </c>
      <c r="K138" s="70">
        <f t="shared" si="145"/>
        <v>6</v>
      </c>
      <c r="L138" s="70">
        <f t="shared" si="146"/>
        <v>29</v>
      </c>
      <c r="M138" s="70">
        <f t="shared" si="147"/>
        <v>2</v>
      </c>
      <c r="N138" s="70">
        <f t="shared" si="148"/>
        <v>3</v>
      </c>
      <c r="O138" s="66"/>
      <c r="P138" s="83"/>
      <c r="Q138" s="70">
        <f t="shared" si="168"/>
        <v>5</v>
      </c>
      <c r="R138" s="70">
        <f t="shared" si="168"/>
        <v>4</v>
      </c>
      <c r="S138" s="70">
        <f t="shared" si="168"/>
        <v>3</v>
      </c>
      <c r="T138" s="70">
        <f t="shared" si="168"/>
        <v>2</v>
      </c>
      <c r="U138" s="70">
        <f t="shared" si="168"/>
        <v>3</v>
      </c>
      <c r="V138" s="70">
        <f t="shared" si="168"/>
        <v>4</v>
      </c>
      <c r="W138" s="70">
        <f t="shared" si="168"/>
        <v>5</v>
      </c>
      <c r="X138" s="70">
        <f t="shared" si="168"/>
        <v>2</v>
      </c>
      <c r="Y138" s="70">
        <f t="shared" si="168"/>
        <v>1</v>
      </c>
      <c r="AA138" s="39">
        <v>104.03635041912001</v>
      </c>
      <c r="AB138" s="39">
        <v>81.809281877520007</v>
      </c>
      <c r="AC138" s="40">
        <v>88.677053118880011</v>
      </c>
      <c r="AE138" s="4">
        <f t="shared" si="116"/>
        <v>-15.359297300240002</v>
      </c>
      <c r="AF138" s="4">
        <f t="shared" si="117"/>
        <v>6.8677712413600034</v>
      </c>
      <c r="AH138" s="11">
        <f t="shared" si="118"/>
        <v>-0.14763394946442909</v>
      </c>
      <c r="AI138" s="11">
        <f t="shared" si="119"/>
        <v>8.3948557959988124E-2</v>
      </c>
      <c r="AK138" s="3">
        <v>3752</v>
      </c>
      <c r="AL138" s="7">
        <v>4079.7</v>
      </c>
      <c r="AM138" s="7"/>
      <c r="AN138" s="3">
        <v>4427.9090909090901</v>
      </c>
      <c r="AO138" s="3">
        <v>4437</v>
      </c>
      <c r="AP138" s="7">
        <v>4474.5714285714303</v>
      </c>
      <c r="AQ138" s="113"/>
      <c r="AR138" s="3">
        <v>4782.0909090909099</v>
      </c>
      <c r="AS138" s="3">
        <v>4794.2142857142899</v>
      </c>
      <c r="AT138" s="7">
        <v>4853.7142857142899</v>
      </c>
      <c r="AU138" s="7"/>
      <c r="AV138" s="3">
        <v>5113.7142857142899</v>
      </c>
      <c r="AW138" s="3">
        <v>5116</v>
      </c>
      <c r="AX138" s="7">
        <v>5234.8999999999996</v>
      </c>
      <c r="AY138" s="113"/>
      <c r="AZ138" s="3">
        <v>3784.5</v>
      </c>
      <c r="BA138" s="7">
        <v>4092</v>
      </c>
      <c r="BB138" s="7"/>
      <c r="BC138" s="3">
        <v>4417.6153846153902</v>
      </c>
      <c r="BD138" s="3">
        <v>4434.0666666666702</v>
      </c>
      <c r="BE138" s="7">
        <v>4471.6666666666697</v>
      </c>
      <c r="BF138" s="113"/>
      <c r="BG138" s="3">
        <v>4784.2307692307704</v>
      </c>
      <c r="BH138" s="3">
        <v>4784.5333333333301</v>
      </c>
      <c r="BI138" s="7">
        <v>4846.1333333333305</v>
      </c>
      <c r="BJ138" s="113"/>
      <c r="BK138" s="3">
        <v>5151.25</v>
      </c>
      <c r="BL138" s="3">
        <v>5114.0909090909099</v>
      </c>
      <c r="BM138" s="7">
        <v>5216.9166666666697</v>
      </c>
      <c r="BO138" s="2">
        <f t="shared" si="157"/>
        <v>3939.5136986301368</v>
      </c>
      <c r="BP138" s="2">
        <f t="shared" si="158"/>
        <v>4283.3936073059376</v>
      </c>
      <c r="BQ138" s="2"/>
      <c r="BR138" s="2">
        <f t="shared" si="159"/>
        <v>4602.4297154899932</v>
      </c>
      <c r="BS138" s="2">
        <f t="shared" si="160"/>
        <v>4610.7402739726031</v>
      </c>
      <c r="BT138" s="2">
        <f t="shared" si="161"/>
        <v>4660.4389041095892</v>
      </c>
      <c r="BU138" s="2"/>
      <c r="BV138" s="2">
        <f t="shared" si="162"/>
        <v>4969.2486828240253</v>
      </c>
      <c r="BW138" s="2">
        <f t="shared" si="163"/>
        <v>4950.6664674138628</v>
      </c>
      <c r="BX138" s="2">
        <f t="shared" si="164"/>
        <v>5033.0487671232877</v>
      </c>
      <c r="BZ138" s="16">
        <f t="shared" si="149"/>
        <v>343.87990867580083</v>
      </c>
      <c r="CA138" s="16">
        <f t="shared" si="150"/>
        <v>377.04529680365158</v>
      </c>
      <c r="CB138" s="16">
        <f t="shared" si="151"/>
        <v>372.60986301369849</v>
      </c>
      <c r="CD138" s="5">
        <f t="shared" si="120"/>
        <v>8.728993855139433E-2</v>
      </c>
      <c r="CE138" s="5">
        <f t="shared" si="121"/>
        <v>8.8024900667673212E-2</v>
      </c>
      <c r="CF138" s="5">
        <f t="shared" si="122"/>
        <v>7.9951667789299741E-2</v>
      </c>
      <c r="CH138" s="11">
        <f t="shared" si="152"/>
        <v>1.8056893850306732E-3</v>
      </c>
      <c r="CI138" s="11">
        <f t="shared" si="153"/>
        <v>1.260403573885327E-2</v>
      </c>
      <c r="CK138" s="11">
        <f t="shared" si="154"/>
        <v>-3.7394416331770763E-3</v>
      </c>
      <c r="CL138" s="11">
        <f t="shared" si="155"/>
        <v>1.2838979968900377E-2</v>
      </c>
      <c r="CN138" s="16">
        <f t="shared" si="123"/>
        <v>8.3105584826098493</v>
      </c>
      <c r="CO138" s="16">
        <f t="shared" si="124"/>
        <v>58.009188619595989</v>
      </c>
      <c r="CP138" s="11"/>
      <c r="CQ138" s="16">
        <f t="shared" si="125"/>
        <v>-18.582215410162462</v>
      </c>
      <c r="CR138" s="16">
        <f t="shared" si="126"/>
        <v>63.80008429926238</v>
      </c>
      <c r="CT138" s="106">
        <v>4747.70879120878</v>
      </c>
      <c r="CU138" s="104">
        <v>4628.7142857142908</v>
      </c>
      <c r="CV138" s="104">
        <v>4508.0833333333394</v>
      </c>
      <c r="CW138" s="104">
        <v>4419.4615384615399</v>
      </c>
      <c r="CX138" s="104">
        <v>4314.7692307692287</v>
      </c>
      <c r="CY138" s="104">
        <v>4210.57051282052</v>
      </c>
      <c r="CZ138" s="104">
        <v>4115.5384615384619</v>
      </c>
      <c r="DA138" s="104">
        <v>4090.4285714285697</v>
      </c>
      <c r="DB138" s="104">
        <v>3982.6410256410222</v>
      </c>
      <c r="DC138" s="104">
        <v>3903.3186813186771</v>
      </c>
      <c r="DD138" s="104">
        <v>3819.2974358974329</v>
      </c>
      <c r="DE138" s="104">
        <v>3743.1666666666697</v>
      </c>
      <c r="DF138" s="104">
        <v>3589.470588235291</v>
      </c>
      <c r="DG138" s="104">
        <v>3510.2333333333299</v>
      </c>
      <c r="DH138" s="104">
        <v>3433.3001998002028</v>
      </c>
      <c r="DI138" s="104">
        <v>3310.5</v>
      </c>
      <c r="DJ138" s="104">
        <v>3135.645054945056</v>
      </c>
      <c r="DK138" s="104">
        <v>2996.3928571428569</v>
      </c>
      <c r="DL138" s="104">
        <v>2895.6153846153852</v>
      </c>
      <c r="DM138" s="104">
        <v>2801.7857142857097</v>
      </c>
      <c r="DN138" s="104">
        <v>2680.9712121212119</v>
      </c>
      <c r="DO138" s="104">
        <v>2588.5930735930738</v>
      </c>
      <c r="DP138" s="104">
        <v>2421.7546620046619</v>
      </c>
      <c r="DR138" s="4">
        <f t="shared" si="127"/>
        <v>88.677053118880011</v>
      </c>
      <c r="DS138" s="39">
        <v>81.809281877520007</v>
      </c>
      <c r="DT138" s="39">
        <v>104.03635041912001</v>
      </c>
      <c r="DU138" s="39">
        <v>118.893772946</v>
      </c>
      <c r="DV138" s="39">
        <v>125.18657579160001</v>
      </c>
      <c r="DW138" s="39">
        <v>124.31126393829</v>
      </c>
      <c r="DX138" s="39">
        <v>119.27485862973001</v>
      </c>
      <c r="DY138" s="39">
        <v>112.85773270334001</v>
      </c>
      <c r="DZ138" s="39">
        <v>97.693748035080006</v>
      </c>
      <c r="EA138" s="39">
        <v>102.59083620258001</v>
      </c>
      <c r="EB138" s="39">
        <v>95.82167506254001</v>
      </c>
      <c r="EC138" s="39">
        <v>99.115801184600002</v>
      </c>
      <c r="ED138" s="39">
        <v>90.800251200609992</v>
      </c>
      <c r="EE138" s="39">
        <v>92.24708379546</v>
      </c>
      <c r="EF138" s="39">
        <v>99.085760903340017</v>
      </c>
      <c r="EG138" s="39">
        <v>93.934823289680011</v>
      </c>
      <c r="EH138" s="39">
        <v>87.743611806079997</v>
      </c>
      <c r="EI138" s="39">
        <v>95.577099598099991</v>
      </c>
      <c r="EJ138" s="39">
        <v>103.90487707635999</v>
      </c>
      <c r="EK138" s="39">
        <v>84.510849133199997</v>
      </c>
      <c r="EL138" s="39">
        <v>84.516448718400014</v>
      </c>
      <c r="EM138" s="39">
        <v>80.653893263400008</v>
      </c>
      <c r="EN138" s="39">
        <v>75.557026623799999</v>
      </c>
      <c r="EP138" s="111">
        <v>45838</v>
      </c>
      <c r="EQ138" s="114">
        <f t="shared" si="156"/>
        <v>0.50410958904109593</v>
      </c>
      <c r="ER138" s="114"/>
      <c r="ES138" s="4">
        <f t="shared" si="128"/>
        <v>3752</v>
      </c>
      <c r="ET138" s="4">
        <f t="shared" si="129"/>
        <v>4079.7</v>
      </c>
      <c r="EU138" s="4"/>
      <c r="EV138" s="4">
        <f t="shared" si="92"/>
        <v>4427.9090909090901</v>
      </c>
      <c r="EW138" s="4">
        <f t="shared" si="93"/>
        <v>4437</v>
      </c>
      <c r="EX138" s="4">
        <f t="shared" si="94"/>
        <v>4474.5714285714303</v>
      </c>
      <c r="EY138" s="4"/>
      <c r="EZ138" s="4">
        <f t="shared" si="95"/>
        <v>4782.0909090909099</v>
      </c>
      <c r="FA138" s="4">
        <f t="shared" si="96"/>
        <v>4794.2142857142899</v>
      </c>
      <c r="FB138" s="4">
        <f t="shared" si="97"/>
        <v>4853.7142857142899</v>
      </c>
      <c r="FC138" s="4"/>
      <c r="FD138" s="4">
        <f t="shared" si="167"/>
        <v>5113.7142857142899</v>
      </c>
      <c r="FE138" s="4">
        <f t="shared" si="131"/>
        <v>5116</v>
      </c>
      <c r="FF138" s="4">
        <f t="shared" si="132"/>
        <v>5234.8999999999996</v>
      </c>
      <c r="FH138" s="16">
        <f t="shared" si="133"/>
        <v>3917.1967123287668</v>
      </c>
      <c r="FI138" s="16">
        <f t="shared" si="99"/>
        <v>4278.7584735812143</v>
      </c>
      <c r="FJ138" s="16"/>
      <c r="FK138" s="16">
        <f t="shared" si="134"/>
        <v>4606.4555417185557</v>
      </c>
      <c r="FL138" s="16">
        <f t="shared" si="135"/>
        <v>4617.0751467710397</v>
      </c>
      <c r="FM138" s="16">
        <f t="shared" si="136"/>
        <v>4665.7009784735837</v>
      </c>
      <c r="FN138" s="16"/>
      <c r="FO138" s="16">
        <f t="shared" si="137"/>
        <v>4949.2654331969425</v>
      </c>
      <c r="FP138" s="16">
        <f t="shared" si="138"/>
        <v>4956.4295499021546</v>
      </c>
      <c r="FQ138" s="16">
        <f t="shared" si="139"/>
        <v>5045.8736594911952</v>
      </c>
      <c r="FS138" s="4">
        <f t="shared" si="100"/>
        <v>3784.5</v>
      </c>
      <c r="FT138" s="4">
        <f t="shared" si="101"/>
        <v>4092</v>
      </c>
      <c r="FU138" s="4"/>
      <c r="FV138" s="4">
        <f t="shared" si="102"/>
        <v>4417.6153846153902</v>
      </c>
      <c r="FW138" s="4">
        <f t="shared" si="103"/>
        <v>4434.0666666666702</v>
      </c>
      <c r="FX138" s="4">
        <f t="shared" si="104"/>
        <v>4471.6666666666697</v>
      </c>
      <c r="FY138" s="4"/>
      <c r="FZ138" s="4">
        <f t="shared" si="105"/>
        <v>4784.2307692307704</v>
      </c>
      <c r="GA138" s="4">
        <f t="shared" si="106"/>
        <v>4784.5333333333301</v>
      </c>
      <c r="GB138" s="4">
        <f t="shared" si="107"/>
        <v>4846.1333333333305</v>
      </c>
      <c r="GC138" s="4"/>
      <c r="GD138" s="4">
        <f t="shared" si="108"/>
        <v>5151.25</v>
      </c>
      <c r="GE138" s="4">
        <f t="shared" si="109"/>
        <v>5114.0909090909099</v>
      </c>
      <c r="GF138" s="4">
        <f t="shared" si="110"/>
        <v>5216.9166666666697</v>
      </c>
      <c r="GH138" s="16">
        <f t="shared" si="140"/>
        <v>3939.5136986301368</v>
      </c>
      <c r="GI138" s="16">
        <f t="shared" si="111"/>
        <v>4283.3936073059376</v>
      </c>
      <c r="GJ138" s="16"/>
      <c r="GK138" s="16">
        <f t="shared" si="141"/>
        <v>4602.4297154899932</v>
      </c>
      <c r="GL138" s="16">
        <f t="shared" si="142"/>
        <v>4610.7402739726031</v>
      </c>
      <c r="GM138" s="16">
        <f t="shared" si="143"/>
        <v>4660.4389041095892</v>
      </c>
      <c r="GN138" s="16"/>
      <c r="GO138" s="16">
        <f t="shared" si="112"/>
        <v>4969.2486828240253</v>
      </c>
      <c r="GP138" s="16">
        <f t="shared" si="113"/>
        <v>4950.6664674138628</v>
      </c>
      <c r="GQ138" s="16">
        <f t="shared" si="144"/>
        <v>5033.0487671232877</v>
      </c>
    </row>
    <row r="139" spans="2:199" ht="14.45" customHeight="1" x14ac:dyDescent="0.25">
      <c r="B139" s="28" t="s">
        <v>229</v>
      </c>
      <c r="C139" s="28" t="s">
        <v>650</v>
      </c>
      <c r="D139" s="23" t="str">
        <f>IFERROR(IF(MATCH($B139,Compounders!$A:$A,0),"yes"),"")</f>
        <v/>
      </c>
      <c r="F139" s="66"/>
      <c r="G139" s="66"/>
      <c r="H139" s="66"/>
      <c r="I139" s="66"/>
      <c r="J139" s="121" t="str">
        <f t="shared" si="114"/>
        <v>yes</v>
      </c>
      <c r="K139" s="70">
        <f t="shared" si="145"/>
        <v>6</v>
      </c>
      <c r="L139" s="70">
        <f t="shared" si="146"/>
        <v>29</v>
      </c>
      <c r="M139" s="70">
        <f t="shared" si="147"/>
        <v>2</v>
      </c>
      <c r="N139" s="70">
        <f t="shared" si="148"/>
        <v>3</v>
      </c>
      <c r="O139" s="66"/>
      <c r="P139" s="83"/>
      <c r="Q139" s="70">
        <f t="shared" si="168"/>
        <v>5</v>
      </c>
      <c r="R139" s="70">
        <f t="shared" si="168"/>
        <v>4</v>
      </c>
      <c r="S139" s="70">
        <f t="shared" si="168"/>
        <v>3</v>
      </c>
      <c r="T139" s="70">
        <f t="shared" si="168"/>
        <v>2</v>
      </c>
      <c r="U139" s="70">
        <f t="shared" si="168"/>
        <v>3</v>
      </c>
      <c r="V139" s="70">
        <f t="shared" si="168"/>
        <v>4</v>
      </c>
      <c r="W139" s="70">
        <f t="shared" si="168"/>
        <v>5</v>
      </c>
      <c r="X139" s="70">
        <f t="shared" si="168"/>
        <v>2</v>
      </c>
      <c r="Y139" s="70">
        <f t="shared" si="168"/>
        <v>1</v>
      </c>
      <c r="AA139" s="39">
        <v>90.938748003720022</v>
      </c>
      <c r="AB139" s="39">
        <v>92.959716755640017</v>
      </c>
      <c r="AC139" s="40">
        <v>93.790597455339991</v>
      </c>
      <c r="AE139" s="4">
        <f t="shared" si="116"/>
        <v>2.8518494516199695</v>
      </c>
      <c r="AF139" s="4">
        <f t="shared" si="117"/>
        <v>0.83088069969997491</v>
      </c>
      <c r="AH139" s="11">
        <f t="shared" si="118"/>
        <v>3.1360113419455882E-2</v>
      </c>
      <c r="AI139" s="11">
        <f t="shared" si="119"/>
        <v>8.9380726264913779E-3</v>
      </c>
      <c r="AK139" s="3">
        <v>3782</v>
      </c>
      <c r="AL139" s="7">
        <v>4210</v>
      </c>
      <c r="AM139" s="7"/>
      <c r="AN139" s="3">
        <v>4697</v>
      </c>
      <c r="AO139" s="3">
        <v>4507.1666666666697</v>
      </c>
      <c r="AP139" s="7">
        <v>4607.9285714285697</v>
      </c>
      <c r="AQ139" s="113"/>
      <c r="AR139" s="3">
        <v>5107.6000000000004</v>
      </c>
      <c r="AS139" s="3">
        <v>4954.6363636363603</v>
      </c>
      <c r="AT139" s="7">
        <v>5008.0714285714303</v>
      </c>
      <c r="AU139" s="7"/>
      <c r="AV139" s="3">
        <v>5423.5</v>
      </c>
      <c r="AW139" s="3">
        <v>5351.375</v>
      </c>
      <c r="AX139" s="7">
        <v>5372.4</v>
      </c>
      <c r="AY139" s="113"/>
      <c r="AZ139" s="3">
        <v>3782</v>
      </c>
      <c r="BA139" s="7">
        <v>4210</v>
      </c>
      <c r="BB139" s="7"/>
      <c r="BC139" s="3">
        <v>4647.3333333333303</v>
      </c>
      <c r="BD139" s="3">
        <v>4454.9473684210498</v>
      </c>
      <c r="BE139" s="7">
        <v>4564.2</v>
      </c>
      <c r="BF139" s="113"/>
      <c r="BG139" s="3">
        <v>5023.3333333333303</v>
      </c>
      <c r="BH139" s="3">
        <v>4920.9473684210498</v>
      </c>
      <c r="BI139" s="7">
        <v>4972.6190476190504</v>
      </c>
      <c r="BJ139" s="113"/>
      <c r="BK139" s="3">
        <v>5347.8888888888905</v>
      </c>
      <c r="BL139" s="3">
        <v>5287.0588235294108</v>
      </c>
      <c r="BM139" s="7">
        <v>5329.1111111111095</v>
      </c>
      <c r="BO139" s="2">
        <f t="shared" si="157"/>
        <v>3782</v>
      </c>
      <c r="BP139" s="2">
        <f t="shared" si="158"/>
        <v>4210</v>
      </c>
      <c r="BQ139" s="2"/>
      <c r="BR139" s="2">
        <f t="shared" si="159"/>
        <v>4647.3333333333303</v>
      </c>
      <c r="BS139" s="2">
        <f t="shared" si="160"/>
        <v>4454.9473684210498</v>
      </c>
      <c r="BT139" s="2">
        <f t="shared" si="161"/>
        <v>4564.2</v>
      </c>
      <c r="BU139" s="2"/>
      <c r="BV139" s="2">
        <f t="shared" si="162"/>
        <v>5023.3333333333303</v>
      </c>
      <c r="BW139" s="2">
        <f t="shared" si="163"/>
        <v>4920.9473684210498</v>
      </c>
      <c r="BX139" s="2">
        <f t="shared" si="164"/>
        <v>4972.6190476190504</v>
      </c>
      <c r="BZ139" s="16">
        <f t="shared" si="149"/>
        <v>428</v>
      </c>
      <c r="CA139" s="16">
        <f t="shared" si="150"/>
        <v>354.19999999999982</v>
      </c>
      <c r="CB139" s="16">
        <f t="shared" si="151"/>
        <v>408.41904761905062</v>
      </c>
      <c r="CD139" s="5">
        <f t="shared" si="120"/>
        <v>0.11316763617133785</v>
      </c>
      <c r="CE139" s="5">
        <f t="shared" si="121"/>
        <v>8.4133016627078394E-2</v>
      </c>
      <c r="CF139" s="5">
        <f t="shared" si="122"/>
        <v>8.9483161916447784E-2</v>
      </c>
      <c r="CH139" s="11">
        <f t="shared" si="152"/>
        <v>-4.1397066040513741E-2</v>
      </c>
      <c r="CI139" s="11">
        <f t="shared" si="153"/>
        <v>-1.7888394778366901E-2</v>
      </c>
      <c r="CK139" s="11">
        <f t="shared" si="154"/>
        <v>-2.0382076624873346E-2</v>
      </c>
      <c r="CL139" s="11">
        <f t="shared" si="155"/>
        <v>-1.009574367238486E-2</v>
      </c>
      <c r="CN139" s="16">
        <f t="shared" si="123"/>
        <v>-192.38596491228054</v>
      </c>
      <c r="CO139" s="16">
        <f t="shared" si="124"/>
        <v>-83.133333333330484</v>
      </c>
      <c r="CP139" s="11"/>
      <c r="CQ139" s="16">
        <f t="shared" si="125"/>
        <v>-102.38596491228054</v>
      </c>
      <c r="CR139" s="16">
        <f t="shared" si="126"/>
        <v>-50.714285714279868</v>
      </c>
      <c r="CT139" s="106">
        <v>4606.963157894731</v>
      </c>
      <c r="CU139" s="104">
        <v>4454.9473684210498</v>
      </c>
      <c r="CV139" s="104">
        <v>4481.5748987854304</v>
      </c>
      <c r="CW139" s="104">
        <v>4305.0555555555593</v>
      </c>
      <c r="CX139" s="104">
        <v>4109.7426900584787</v>
      </c>
      <c r="CY139" s="104">
        <v>4073.1818181818198</v>
      </c>
      <c r="CZ139" s="104">
        <v>4375.5375000000004</v>
      </c>
      <c r="DA139" s="104">
        <v>4369.0590909090879</v>
      </c>
      <c r="DB139" s="104">
        <v>4179.2578947368365</v>
      </c>
      <c r="DC139" s="104">
        <v>3994.2727272727298</v>
      </c>
      <c r="DD139" s="104">
        <v>4010.3717948717908</v>
      </c>
      <c r="DE139" s="104">
        <v>3843.1403508771909</v>
      </c>
      <c r="DF139" s="104">
        <v>3645.6143790849692</v>
      </c>
      <c r="DG139" s="104">
        <v>3508.5909090909099</v>
      </c>
      <c r="DH139" s="104">
        <v>3663.0050505050503</v>
      </c>
      <c r="DI139" s="104">
        <v>3659.8791208791245</v>
      </c>
      <c r="DJ139" s="104">
        <v>3527.8142857142857</v>
      </c>
      <c r="DK139" s="104">
        <v>3365.7222222222199</v>
      </c>
      <c r="DL139" s="104">
        <v>3383.0166666666669</v>
      </c>
      <c r="DM139" s="104">
        <v>3353.979487179487</v>
      </c>
      <c r="DN139" s="104">
        <v>3246.5110294117653</v>
      </c>
      <c r="DO139" s="104">
        <v>3173.4705882352901</v>
      </c>
      <c r="DP139" s="104">
        <v>3334.7166666666699</v>
      </c>
      <c r="DR139" s="4">
        <f t="shared" si="127"/>
        <v>93.790597455339991</v>
      </c>
      <c r="DS139" s="39">
        <v>92.959716755640017</v>
      </c>
      <c r="DT139" s="39">
        <v>90.938748003720022</v>
      </c>
      <c r="DU139" s="39">
        <v>91.726729621999993</v>
      </c>
      <c r="DV139" s="39">
        <v>78.280424900580002</v>
      </c>
      <c r="DW139" s="39">
        <v>73.155515677859981</v>
      </c>
      <c r="DX139" s="39">
        <v>72.451481420310003</v>
      </c>
      <c r="DY139" s="39">
        <v>83.037784373799994</v>
      </c>
      <c r="DZ139" s="39">
        <v>79.603995331759975</v>
      </c>
      <c r="EA139" s="39">
        <v>77.506259540970007</v>
      </c>
      <c r="EB139" s="39">
        <v>70.863127636200019</v>
      </c>
      <c r="EC139" s="39">
        <v>60.334216913870002</v>
      </c>
      <c r="ED139" s="39">
        <v>59.023304555149998</v>
      </c>
      <c r="EE139" s="39">
        <v>62.692420095090007</v>
      </c>
      <c r="EF139" s="39">
        <v>68.118342713710007</v>
      </c>
      <c r="EG139" s="39">
        <v>58.186820497399992</v>
      </c>
      <c r="EH139" s="39">
        <v>61.442256693749989</v>
      </c>
      <c r="EI139" s="39">
        <v>67.080951905160006</v>
      </c>
      <c r="EJ139" s="39">
        <v>58.209583370099992</v>
      </c>
      <c r="EK139" s="39">
        <v>54.798503386419988</v>
      </c>
      <c r="EL139" s="39">
        <v>53.20185919235999</v>
      </c>
      <c r="EM139" s="39">
        <v>51.481911548040003</v>
      </c>
      <c r="EN139" s="39">
        <v>42.707195362999997</v>
      </c>
      <c r="EP139" s="111">
        <v>46022</v>
      </c>
      <c r="EQ139" s="114">
        <f t="shared" si="156"/>
        <v>0</v>
      </c>
      <c r="ER139" s="114"/>
      <c r="ES139" s="4">
        <f t="shared" si="128"/>
        <v>3782</v>
      </c>
      <c r="ET139" s="4">
        <f t="shared" si="129"/>
        <v>4210</v>
      </c>
      <c r="EU139" s="4"/>
      <c r="EV139" s="4">
        <f t="shared" ref="EV139:EV202" si="169">AN139</f>
        <v>4697</v>
      </c>
      <c r="EW139" s="4">
        <f t="shared" ref="EW139:EW202" si="170">AO139</f>
        <v>4507.1666666666697</v>
      </c>
      <c r="EX139" s="4">
        <f t="shared" ref="EX139:EX202" si="171">AP139</f>
        <v>4607.9285714285697</v>
      </c>
      <c r="EY139" s="4"/>
      <c r="EZ139" s="4">
        <f t="shared" ref="EZ139:EZ202" si="172">AR139</f>
        <v>5107.6000000000004</v>
      </c>
      <c r="FA139" s="4">
        <f t="shared" ref="FA139:FA202" si="173">AS139</f>
        <v>4954.6363636363603</v>
      </c>
      <c r="FB139" s="4">
        <f t="shared" ref="FB139:FB202" si="174">AT139</f>
        <v>5008.0714285714303</v>
      </c>
      <c r="FC139" s="4"/>
      <c r="FD139" s="4">
        <f t="shared" ref="FD139" si="175">AV139</f>
        <v>5423.5</v>
      </c>
      <c r="FE139" s="4">
        <f t="shared" si="131"/>
        <v>5351.375</v>
      </c>
      <c r="FF139" s="4">
        <f t="shared" si="132"/>
        <v>5372.4</v>
      </c>
      <c r="FH139" s="16">
        <f t="shared" si="133"/>
        <v>3782</v>
      </c>
      <c r="FI139" s="16">
        <f t="shared" ref="FI139:FI202" si="176">IFERROR(IF($EQ139&lt;0,ET139*-$EQ139+EX139*(1+$EQ139),ET139*(1-$EQ139)+EX139*$EQ139),"")</f>
        <v>4210</v>
      </c>
      <c r="FJ139" s="16"/>
      <c r="FK139" s="16">
        <f t="shared" si="134"/>
        <v>4697</v>
      </c>
      <c r="FL139" s="16">
        <f t="shared" si="135"/>
        <v>4507.1666666666697</v>
      </c>
      <c r="FM139" s="16">
        <f t="shared" si="136"/>
        <v>4607.9285714285697</v>
      </c>
      <c r="FN139" s="16"/>
      <c r="FO139" s="16">
        <f t="shared" si="137"/>
        <v>5107.6000000000004</v>
      </c>
      <c r="FP139" s="16">
        <f t="shared" si="138"/>
        <v>4954.6363636363603</v>
      </c>
      <c r="FQ139" s="16">
        <f t="shared" si="139"/>
        <v>5008.0714285714303</v>
      </c>
      <c r="FS139" s="4">
        <f t="shared" ref="FS139:FS202" si="177">AZ139</f>
        <v>3782</v>
      </c>
      <c r="FT139" s="4">
        <f t="shared" ref="FT139:FT202" si="178">BA139</f>
        <v>4210</v>
      </c>
      <c r="FU139" s="4"/>
      <c r="FV139" s="4">
        <f t="shared" ref="FV139:FV202" si="179">BC139</f>
        <v>4647.3333333333303</v>
      </c>
      <c r="FW139" s="4">
        <f t="shared" ref="FW139:FW202" si="180">BD139</f>
        <v>4454.9473684210498</v>
      </c>
      <c r="FX139" s="4">
        <f t="shared" ref="FX139:FX202" si="181">BE139</f>
        <v>4564.2</v>
      </c>
      <c r="FY139" s="4"/>
      <c r="FZ139" s="4">
        <f t="shared" ref="FZ139:FZ202" si="182">BG139</f>
        <v>5023.3333333333303</v>
      </c>
      <c r="GA139" s="4">
        <f t="shared" ref="GA139:GA202" si="183">BH139</f>
        <v>4920.9473684210498</v>
      </c>
      <c r="GB139" s="4">
        <f t="shared" ref="GB139:GB202" si="184">BI139</f>
        <v>4972.6190476190504</v>
      </c>
      <c r="GC139" s="4"/>
      <c r="GD139" s="4">
        <f t="shared" ref="GD139:GD202" si="185">BK139</f>
        <v>5347.8888888888905</v>
      </c>
      <c r="GE139" s="4">
        <f t="shared" ref="GE139:GE202" si="186">BL139</f>
        <v>5287.0588235294108</v>
      </c>
      <c r="GF139" s="4">
        <f t="shared" ref="GF139:GF202" si="187">BM139</f>
        <v>5329.1111111111095</v>
      </c>
      <c r="GH139" s="16">
        <f t="shared" si="140"/>
        <v>3782</v>
      </c>
      <c r="GI139" s="16">
        <f t="shared" ref="GI139:GI202" si="188">IFERROR(IF($EQ139&lt;0,FT139*-$EQ139+FX139*(1+$EQ139),FT139*(1-$EQ139)+FX139*$EQ139),"")</f>
        <v>4210</v>
      </c>
      <c r="GJ139" s="16"/>
      <c r="GK139" s="16">
        <f t="shared" si="141"/>
        <v>4647.3333333333303</v>
      </c>
      <c r="GL139" s="16">
        <f t="shared" si="142"/>
        <v>4454.9473684210498</v>
      </c>
      <c r="GM139" s="16">
        <f t="shared" si="143"/>
        <v>4564.2</v>
      </c>
      <c r="GN139" s="16"/>
      <c r="GO139" s="16">
        <f t="shared" ref="GO139:GO202" si="189">IFERROR(IF($EQ139&lt;0,FZ139*-$EQ139+GD139*(1+$EQ139),FZ139*(1-$EQ139)+GD139*$EQ139),"")</f>
        <v>5023.3333333333303</v>
      </c>
      <c r="GP139" s="16">
        <f t="shared" ref="GP139:GP202" si="190">IFERROR(IF($EQ139&lt;0,GA139*-$EQ139+GE139*(1+$EQ139),GA139*(1-$EQ139)+GE139*$EQ139),"")</f>
        <v>4920.9473684210498</v>
      </c>
      <c r="GQ139" s="16">
        <f t="shared" si="144"/>
        <v>4972.6190476190504</v>
      </c>
    </row>
    <row r="140" spans="2:199" ht="14.45" customHeight="1" x14ac:dyDescent="0.25">
      <c r="B140" s="28" t="s">
        <v>538</v>
      </c>
      <c r="C140" s="28" t="s">
        <v>651</v>
      </c>
      <c r="D140" s="23" t="str">
        <f>IFERROR(IF(MATCH($B140,Compounders!$A:$A,0),"yes"),"")</f>
        <v/>
      </c>
      <c r="F140" s="66"/>
      <c r="G140" s="66"/>
      <c r="H140" s="66"/>
      <c r="I140" s="66"/>
      <c r="J140" s="121" t="str">
        <f t="shared" ref="J140:J203" si="191">IF(AND(F140="",G140="",H140="",I140=""),"yes","")</f>
        <v>yes</v>
      </c>
      <c r="K140" s="70">
        <f t="shared" si="145"/>
        <v>6</v>
      </c>
      <c r="L140" s="70">
        <f t="shared" si="146"/>
        <v>29</v>
      </c>
      <c r="M140" s="70">
        <f t="shared" si="147"/>
        <v>2</v>
      </c>
      <c r="N140" s="70">
        <f t="shared" si="148"/>
        <v>3</v>
      </c>
      <c r="O140" s="66"/>
      <c r="P140" s="83"/>
      <c r="Q140" s="70">
        <f t="shared" ref="Q140:Y155" si="192">Q139+IF(Q$10=$P140,1)</f>
        <v>5</v>
      </c>
      <c r="R140" s="70">
        <f t="shared" si="192"/>
        <v>4</v>
      </c>
      <c r="S140" s="70">
        <f t="shared" si="192"/>
        <v>3</v>
      </c>
      <c r="T140" s="70">
        <f t="shared" si="192"/>
        <v>2</v>
      </c>
      <c r="U140" s="70">
        <f t="shared" si="192"/>
        <v>3</v>
      </c>
      <c r="V140" s="70">
        <f t="shared" si="192"/>
        <v>4</v>
      </c>
      <c r="W140" s="70">
        <f t="shared" si="192"/>
        <v>5</v>
      </c>
      <c r="X140" s="70">
        <f t="shared" si="192"/>
        <v>2</v>
      </c>
      <c r="Y140" s="70">
        <f t="shared" si="192"/>
        <v>1</v>
      </c>
      <c r="AA140" s="39">
        <v>82.192502600109989</v>
      </c>
      <c r="AB140" s="39">
        <v>80.436918235600004</v>
      </c>
      <c r="AC140" s="40">
        <v>87.103368180240011</v>
      </c>
      <c r="AE140" s="4">
        <f t="shared" ref="AE140:AE202" si="193">$AC140-AA140</f>
        <v>4.9108655801300216</v>
      </c>
      <c r="AF140" s="4">
        <f t="shared" ref="AF140:AF202" si="194">$AC140-AB140</f>
        <v>6.6664499446400072</v>
      </c>
      <c r="AH140" s="11">
        <f t="shared" ref="AH140:AH202" si="195">$AC140/AA140-1</f>
        <v>5.9748339870155709E-2</v>
      </c>
      <c r="AI140" s="11">
        <f t="shared" ref="AI140:AI202" si="196">$AC140/AB140-1</f>
        <v>8.287798800438817E-2</v>
      </c>
      <c r="AK140" s="3">
        <v>2255</v>
      </c>
      <c r="AL140" s="7">
        <v>2529.5</v>
      </c>
      <c r="AM140" s="7"/>
      <c r="AN140" s="3">
        <v>3325.5384615384596</v>
      </c>
      <c r="AO140" s="3">
        <v>2996.9333333333302</v>
      </c>
      <c r="AP140" s="7">
        <v>3114.8823529411802</v>
      </c>
      <c r="AQ140" s="113"/>
      <c r="AR140" s="3">
        <v>3584.8888888888896</v>
      </c>
      <c r="AS140" s="3">
        <v>3225.3333333333303</v>
      </c>
      <c r="AT140" s="7">
        <v>3201.6875</v>
      </c>
      <c r="AU140" s="7"/>
      <c r="AV140" s="3">
        <v>3967.25</v>
      </c>
      <c r="AW140" s="3">
        <v>3553.6</v>
      </c>
      <c r="AX140" s="7">
        <v>3528.6153846153798</v>
      </c>
      <c r="AY140" s="113"/>
      <c r="AZ140" s="3">
        <v>2255</v>
      </c>
      <c r="BA140" s="7">
        <v>2529.5</v>
      </c>
      <c r="BB140" s="7"/>
      <c r="BC140" s="3">
        <v>3276.6</v>
      </c>
      <c r="BD140" s="3">
        <v>3048.9047619047601</v>
      </c>
      <c r="BE140" s="7">
        <v>3084.6818181818198</v>
      </c>
      <c r="BF140" s="113"/>
      <c r="BG140" s="3">
        <v>3460.5294117647099</v>
      </c>
      <c r="BH140" s="3">
        <v>3218.7619047619</v>
      </c>
      <c r="BI140" s="7">
        <v>3195.4761904761899</v>
      </c>
      <c r="BJ140" s="113"/>
      <c r="BK140" s="3">
        <v>3819.5</v>
      </c>
      <c r="BL140" s="3">
        <v>3534.6875</v>
      </c>
      <c r="BM140" s="7">
        <v>3508.1111111111104</v>
      </c>
      <c r="BO140" s="2">
        <f t="shared" si="157"/>
        <v>2255</v>
      </c>
      <c r="BP140" s="2">
        <f t="shared" si="158"/>
        <v>2529.5</v>
      </c>
      <c r="BQ140" s="2"/>
      <c r="BR140" s="2">
        <f t="shared" si="159"/>
        <v>3276.6</v>
      </c>
      <c r="BS140" s="2">
        <f t="shared" si="160"/>
        <v>3048.9047619047601</v>
      </c>
      <c r="BT140" s="2">
        <f t="shared" si="161"/>
        <v>3084.6818181818198</v>
      </c>
      <c r="BU140" s="2"/>
      <c r="BV140" s="2">
        <f t="shared" si="162"/>
        <v>3460.5294117647099</v>
      </c>
      <c r="BW140" s="2">
        <f t="shared" si="163"/>
        <v>3218.7619047619</v>
      </c>
      <c r="BX140" s="2">
        <f t="shared" si="164"/>
        <v>3195.4761904761899</v>
      </c>
      <c r="BZ140" s="16">
        <f t="shared" si="149"/>
        <v>274.5</v>
      </c>
      <c r="CA140" s="16">
        <f t="shared" si="150"/>
        <v>555.18181818181984</v>
      </c>
      <c r="CB140" s="16">
        <f t="shared" si="151"/>
        <v>110.79437229437008</v>
      </c>
      <c r="CD140" s="5">
        <f t="shared" ref="CD140:CD202" si="197">BP140/BO140-1</f>
        <v>0.12172949002217304</v>
      </c>
      <c r="CE140" s="5">
        <f t="shared" ref="CE140:CE202" si="198">BT140/BP140-1</f>
        <v>0.21948282988014234</v>
      </c>
      <c r="CF140" s="5">
        <f t="shared" ref="CF140:CF202" si="199">BX140/BT140-1</f>
        <v>3.5917601498255847E-2</v>
      </c>
      <c r="CH140" s="11">
        <f t="shared" si="152"/>
        <v>-6.9491313585802295E-2</v>
      </c>
      <c r="CI140" s="11">
        <f t="shared" si="153"/>
        <v>-5.857235604534583E-2</v>
      </c>
      <c r="CK140" s="11">
        <f t="shared" si="154"/>
        <v>-6.9864312142782659E-2</v>
      </c>
      <c r="CL140" s="11">
        <f t="shared" si="155"/>
        <v>-7.659325777940873E-2</v>
      </c>
      <c r="CN140" s="16">
        <f t="shared" ref="CN140:CN202" si="200">IFERROR(BS140-$BR140,"")</f>
        <v>-227.6952380952398</v>
      </c>
      <c r="CO140" s="16">
        <f t="shared" ref="CO140:CO202" si="201">IFERROR(BT140-$BR140,"")</f>
        <v>-191.91818181818007</v>
      </c>
      <c r="CP140" s="11"/>
      <c r="CQ140" s="16">
        <f t="shared" ref="CQ140:CQ202" si="202">IFERROR(BW140-$BV140,"")</f>
        <v>-241.76750700280991</v>
      </c>
      <c r="CR140" s="16">
        <f t="shared" ref="CR140:CR202" si="203">IFERROR(BX140-$BV140,"")</f>
        <v>-265.05322128852004</v>
      </c>
      <c r="CT140" s="106">
        <v>3044.6666666666665</v>
      </c>
      <c r="CU140" s="104">
        <v>3048.9047619047601</v>
      </c>
      <c r="CV140" s="104">
        <v>3121.9333333333329</v>
      </c>
      <c r="CW140" s="104">
        <v>3178.0252525252517</v>
      </c>
      <c r="CX140" s="104">
        <v>3215.0336257309941</v>
      </c>
      <c r="CY140" s="104">
        <v>3031.0952380952399</v>
      </c>
      <c r="CZ140" s="104">
        <v>3230.7575757575769</v>
      </c>
      <c r="DA140" s="104">
        <v>2996.0888888888894</v>
      </c>
      <c r="DB140" s="104">
        <v>3041.4935064935071</v>
      </c>
      <c r="DC140" s="104">
        <v>3354.6875</v>
      </c>
      <c r="DD140" s="104">
        <v>2208.4898190045246</v>
      </c>
      <c r="DE140" s="104">
        <v>2232.7946428571431</v>
      </c>
      <c r="DF140" s="104">
        <v>2102.4333333333329</v>
      </c>
      <c r="DG140" s="104">
        <v>2071.4444444444398</v>
      </c>
      <c r="DH140" s="104">
        <v>2134.1666666666661</v>
      </c>
      <c r="DI140" s="104">
        <v>2142.0261363636359</v>
      </c>
      <c r="DJ140" s="104">
        <v>1945.6</v>
      </c>
      <c r="DK140" s="104">
        <v>2138.9411764705901</v>
      </c>
      <c r="DL140" s="104">
        <v>2373.2192513368987</v>
      </c>
      <c r="DM140" s="104">
        <v>2302.9909090909091</v>
      </c>
      <c r="DN140" s="104">
        <v>2339.1423076923079</v>
      </c>
      <c r="DO140" s="104">
        <v>2283.5</v>
      </c>
      <c r="DP140" s="104">
        <v>2419.2936507936506</v>
      </c>
      <c r="DR140" s="4">
        <f t="shared" ref="DR140:DR203" si="204">AC140</f>
        <v>87.103368180240011</v>
      </c>
      <c r="DS140" s="39">
        <v>80.436918235600004</v>
      </c>
      <c r="DT140" s="39">
        <v>82.192502600109989</v>
      </c>
      <c r="DU140" s="39">
        <v>90.054075592000004</v>
      </c>
      <c r="DV140" s="39">
        <v>103.4679149099</v>
      </c>
      <c r="DW140" s="39">
        <v>101.71869890559999</v>
      </c>
      <c r="DX140" s="39">
        <v>85.705548670589991</v>
      </c>
      <c r="DY140" s="39">
        <v>108.62451015191999</v>
      </c>
      <c r="DZ140" s="39">
        <v>90.770604193219981</v>
      </c>
      <c r="EA140" s="39">
        <v>92.146532778720001</v>
      </c>
      <c r="EB140" s="39">
        <v>100.63572567384</v>
      </c>
      <c r="EC140" s="39">
        <v>76.659275428450002</v>
      </c>
      <c r="ED140" s="39">
        <v>90.384424801959995</v>
      </c>
      <c r="EE140" s="39">
        <v>95.150114878699995</v>
      </c>
      <c r="EF140" s="39">
        <v>98.643203051580002</v>
      </c>
      <c r="EG140" s="39">
        <v>99.961509147599998</v>
      </c>
      <c r="EH140" s="39">
        <v>118.98543071662</v>
      </c>
      <c r="EI140" s="39">
        <v>114.52738096332001</v>
      </c>
      <c r="EJ140" s="39">
        <v>133.20850637250001</v>
      </c>
      <c r="EK140" s="39">
        <v>120.79904685939002</v>
      </c>
      <c r="EL140" s="39">
        <v>122.83159986161999</v>
      </c>
      <c r="EM140" s="39">
        <v>106.23454350922</v>
      </c>
      <c r="EN140" s="39">
        <v>99.708130785600005</v>
      </c>
      <c r="EP140" s="111">
        <v>46022</v>
      </c>
      <c r="EQ140" s="114">
        <f t="shared" si="156"/>
        <v>0</v>
      </c>
      <c r="ER140" s="114"/>
      <c r="ES140" s="4">
        <f t="shared" ref="ES140:ES203" si="205">AK140</f>
        <v>2255</v>
      </c>
      <c r="ET140" s="4">
        <f t="shared" ref="ET140:ET203" si="206">AL140</f>
        <v>2529.5</v>
      </c>
      <c r="EU140" s="4"/>
      <c r="EV140" s="4">
        <f t="shared" si="169"/>
        <v>3325.5384615384596</v>
      </c>
      <c r="EW140" s="4">
        <f t="shared" si="170"/>
        <v>2996.9333333333302</v>
      </c>
      <c r="EX140" s="4">
        <f t="shared" si="171"/>
        <v>3114.8823529411802</v>
      </c>
      <c r="EY140" s="4"/>
      <c r="EZ140" s="4">
        <f t="shared" si="172"/>
        <v>3584.8888888888896</v>
      </c>
      <c r="FA140" s="4">
        <f t="shared" si="173"/>
        <v>3225.3333333333303</v>
      </c>
      <c r="FB140" s="4">
        <f t="shared" si="174"/>
        <v>3201.6875</v>
      </c>
      <c r="FC140" s="4"/>
      <c r="FD140" s="4">
        <f t="shared" ref="FD140:FD171" si="207">AV140</f>
        <v>3967.25</v>
      </c>
      <c r="FE140" s="4">
        <f t="shared" ref="FE140:FE203" si="208">AW140</f>
        <v>3553.6</v>
      </c>
      <c r="FF140" s="4">
        <f t="shared" ref="FF140:FF203" si="209">AX140</f>
        <v>3528.6153846153798</v>
      </c>
      <c r="FH140" s="16">
        <f t="shared" ref="FH140:FH203" si="210">IFERROR(IF($EQ140&lt;0,ES140*-$EQ140+ET140*(1+$EQ140),ES140*(1-$EQ140)+ET140*$EQ140),"")</f>
        <v>2255</v>
      </c>
      <c r="FI140" s="16">
        <f t="shared" si="176"/>
        <v>2529.5</v>
      </c>
      <c r="FJ140" s="16"/>
      <c r="FK140" s="16">
        <f t="shared" ref="FK140:FK203" si="211">IFERROR(IF($EQ140&lt;0,EV140*-$EQ140+EZ140*(1+$EQ140),EV140*(1-$EQ140)+EZ140*$EQ140),"")</f>
        <v>3325.5384615384596</v>
      </c>
      <c r="FL140" s="16">
        <f t="shared" ref="FL140:FL203" si="212">IFERROR(IF($EQ140&lt;0,EW140*-$EQ140+FA140*(1+$EQ140),EW140*(1-$EQ140)+FA140*$EQ140),"")</f>
        <v>2996.9333333333302</v>
      </c>
      <c r="FM140" s="16">
        <f t="shared" ref="FM140:FM203" si="213">IFERROR(IF($EQ140&lt;0,EX140*-$EQ140+FB140*(1+$EQ140),EX140*(1-$EQ140)+FB140*$EQ140),"")</f>
        <v>3114.8823529411802</v>
      </c>
      <c r="FN140" s="16"/>
      <c r="FO140" s="16">
        <f t="shared" ref="FO140:FO203" si="214">IFERROR(IF($EQ140&lt;0,EZ140*-$EQ140+FD140*(1+$EQ140),EZ140*(1-$EQ140)+FD140*$EQ140),"")</f>
        <v>3584.8888888888896</v>
      </c>
      <c r="FP140" s="16">
        <f t="shared" ref="FP140:FP203" si="215">IFERROR(IF($EQ140&lt;0,FA140*-$EQ140+FE140*(1+$EQ140),FA140*(1-$EQ140)+FE140*$EQ140),"")</f>
        <v>3225.3333333333303</v>
      </c>
      <c r="FQ140" s="16">
        <f t="shared" ref="FQ140:FQ203" si="216">IFERROR(IF($EQ140&lt;0,FB140*-$EQ140+FF140*(1+$EQ140),FB140*(1-$EQ140)+FF140*$EQ140),"")</f>
        <v>3201.6875</v>
      </c>
      <c r="FS140" s="4">
        <f t="shared" si="177"/>
        <v>2255</v>
      </c>
      <c r="FT140" s="4">
        <f t="shared" si="178"/>
        <v>2529.5</v>
      </c>
      <c r="FU140" s="4"/>
      <c r="FV140" s="4">
        <f t="shared" si="179"/>
        <v>3276.6</v>
      </c>
      <c r="FW140" s="4">
        <f t="shared" si="180"/>
        <v>3048.9047619047601</v>
      </c>
      <c r="FX140" s="4">
        <f t="shared" si="181"/>
        <v>3084.6818181818198</v>
      </c>
      <c r="FY140" s="4"/>
      <c r="FZ140" s="4">
        <f t="shared" si="182"/>
        <v>3460.5294117647099</v>
      </c>
      <c r="GA140" s="4">
        <f t="shared" si="183"/>
        <v>3218.7619047619</v>
      </c>
      <c r="GB140" s="4">
        <f t="shared" si="184"/>
        <v>3195.4761904761899</v>
      </c>
      <c r="GC140" s="4"/>
      <c r="GD140" s="4">
        <f t="shared" si="185"/>
        <v>3819.5</v>
      </c>
      <c r="GE140" s="4">
        <f t="shared" si="186"/>
        <v>3534.6875</v>
      </c>
      <c r="GF140" s="4">
        <f t="shared" si="187"/>
        <v>3508.1111111111104</v>
      </c>
      <c r="GH140" s="16">
        <f t="shared" ref="GH140:GH203" si="217">IFERROR(IF($EQ140&lt;0,FS140*-$EQ140+FT140*(1+$EQ140),FS140*(1-$EQ140)+FT140*$EQ140),"")</f>
        <v>2255</v>
      </c>
      <c r="GI140" s="16">
        <f t="shared" si="188"/>
        <v>2529.5</v>
      </c>
      <c r="GJ140" s="16"/>
      <c r="GK140" s="16">
        <f t="shared" ref="GK140:GK203" si="218">IFERROR(IF($EQ140&lt;0,FV140*-$EQ140+FZ140*(1+$EQ140),FV140*(1-$EQ140)+FZ140*$EQ140),"")</f>
        <v>3276.6</v>
      </c>
      <c r="GL140" s="16">
        <f t="shared" ref="GL140:GL203" si="219">IFERROR(IF($EQ140&lt;0,FW140*-$EQ140+GA140*(1+$EQ140),FW140*(1-$EQ140)+GA140*$EQ140),"")</f>
        <v>3048.9047619047601</v>
      </c>
      <c r="GM140" s="16">
        <f t="shared" ref="GM140:GM203" si="220">IFERROR(IF($EQ140&lt;0,FX140*-$EQ140+GB140*(1+$EQ140),FX140*(1-$EQ140)+GB140*$EQ140),"")</f>
        <v>3084.6818181818198</v>
      </c>
      <c r="GN140" s="16"/>
      <c r="GO140" s="16">
        <f t="shared" si="189"/>
        <v>3460.5294117647099</v>
      </c>
      <c r="GP140" s="16">
        <f t="shared" si="190"/>
        <v>3218.7619047619</v>
      </c>
      <c r="GQ140" s="16">
        <f t="shared" ref="GQ140:GQ203" si="221">IFERROR(IF($EQ140&lt;0,GB140*-$EQ140+GF140*(1+$EQ140),GB140*(1-$EQ140)+GF140*$EQ140),"")</f>
        <v>3195.4761904761899</v>
      </c>
    </row>
    <row r="141" spans="2:199" ht="14.45" customHeight="1" x14ac:dyDescent="0.25">
      <c r="B141" s="28" t="s">
        <v>155</v>
      </c>
      <c r="C141" s="28" t="s">
        <v>652</v>
      </c>
      <c r="D141" s="23" t="str">
        <f>IFERROR(IF(MATCH($B141,Compounders!$A:$A,0),"yes"),"")</f>
        <v>yes</v>
      </c>
      <c r="F141" s="66"/>
      <c r="G141" s="66"/>
      <c r="H141" s="66"/>
      <c r="I141" s="66"/>
      <c r="J141" s="121" t="str">
        <f t="shared" si="191"/>
        <v>yes</v>
      </c>
      <c r="K141" s="70">
        <f t="shared" ref="K141:K204" si="222">K140+IF(F141="yes",1)</f>
        <v>6</v>
      </c>
      <c r="L141" s="70">
        <f t="shared" ref="L141:L204" si="223">L140+IF(G141="yes",1)</f>
        <v>29</v>
      </c>
      <c r="M141" s="70">
        <f t="shared" ref="M141:M204" si="224">M140+IF(H141="yes",1)</f>
        <v>2</v>
      </c>
      <c r="N141" s="70">
        <f t="shared" ref="N141:N204" si="225">N140+IF(I141="yes",1)</f>
        <v>3</v>
      </c>
      <c r="O141" s="66"/>
      <c r="P141" s="83"/>
      <c r="Q141" s="70">
        <f t="shared" si="192"/>
        <v>5</v>
      </c>
      <c r="R141" s="70">
        <f t="shared" si="192"/>
        <v>4</v>
      </c>
      <c r="S141" s="70">
        <f t="shared" si="192"/>
        <v>3</v>
      </c>
      <c r="T141" s="70">
        <f t="shared" si="192"/>
        <v>2</v>
      </c>
      <c r="U141" s="70">
        <f t="shared" si="192"/>
        <v>3</v>
      </c>
      <c r="V141" s="70">
        <f t="shared" si="192"/>
        <v>4</v>
      </c>
      <c r="W141" s="70">
        <f t="shared" si="192"/>
        <v>5</v>
      </c>
      <c r="X141" s="70">
        <f t="shared" si="192"/>
        <v>2</v>
      </c>
      <c r="Y141" s="70">
        <f t="shared" si="192"/>
        <v>1</v>
      </c>
      <c r="AA141" s="39">
        <v>77.90579836965</v>
      </c>
      <c r="AB141" s="39">
        <v>68.100773485749997</v>
      </c>
      <c r="AC141" s="40">
        <v>85.386076192200008</v>
      </c>
      <c r="AE141" s="4">
        <f t="shared" si="193"/>
        <v>7.4802778225500077</v>
      </c>
      <c r="AF141" s="4">
        <f t="shared" si="194"/>
        <v>17.285302706450011</v>
      </c>
      <c r="AH141" s="11">
        <f t="shared" si="195"/>
        <v>9.6016958674338238E-2</v>
      </c>
      <c r="AI141" s="11">
        <f t="shared" si="196"/>
        <v>0.2538194769559694</v>
      </c>
      <c r="AK141" s="3">
        <v>5980</v>
      </c>
      <c r="AL141" s="7">
        <v>5662</v>
      </c>
      <c r="AM141" s="7"/>
      <c r="AN141" s="3">
        <v>5326.6363636363603</v>
      </c>
      <c r="AO141" s="3">
        <v>5170.3333333333303</v>
      </c>
      <c r="AP141" s="7">
        <v>4452.0833333333303</v>
      </c>
      <c r="AQ141" s="113"/>
      <c r="AR141" s="3">
        <v>5996.2</v>
      </c>
      <c r="AS141" s="3">
        <v>5706.9285714285697</v>
      </c>
      <c r="AT141" s="7">
        <v>5667.9166666666697</v>
      </c>
      <c r="AU141" s="7"/>
      <c r="AV141" s="3">
        <v>7826.25</v>
      </c>
      <c r="AW141" s="3">
        <v>6599.9</v>
      </c>
      <c r="AX141" s="7">
        <v>6392.1111111111095</v>
      </c>
      <c r="AY141" s="113"/>
      <c r="AZ141" s="3">
        <v>7694</v>
      </c>
      <c r="BA141" s="7">
        <v>6804</v>
      </c>
      <c r="BB141" s="7"/>
      <c r="BC141" s="3">
        <v>5811.2857142857101</v>
      </c>
      <c r="BD141" s="3">
        <v>5630.5294117647109</v>
      </c>
      <c r="BE141" s="7">
        <v>5865.8421052631602</v>
      </c>
      <c r="BF141" s="113"/>
      <c r="BG141" s="3">
        <v>6614</v>
      </c>
      <c r="BH141" s="3">
        <v>6244.5263157894697</v>
      </c>
      <c r="BI141" s="7">
        <v>6201.05</v>
      </c>
      <c r="BJ141" s="113"/>
      <c r="BK141" s="3">
        <v>8240.7142857142899</v>
      </c>
      <c r="BL141" s="3">
        <v>7181.3076923076896</v>
      </c>
      <c r="BM141" s="7">
        <v>7007.9285714285697</v>
      </c>
      <c r="BO141" s="2">
        <f t="shared" si="157"/>
        <v>7694</v>
      </c>
      <c r="BP141" s="2">
        <f t="shared" si="158"/>
        <v>6804</v>
      </c>
      <c r="BQ141" s="2"/>
      <c r="BR141" s="2">
        <f t="shared" si="159"/>
        <v>5811.2857142857101</v>
      </c>
      <c r="BS141" s="2">
        <f t="shared" si="160"/>
        <v>5630.5294117647109</v>
      </c>
      <c r="BT141" s="2">
        <f t="shared" si="161"/>
        <v>5865.8421052631602</v>
      </c>
      <c r="BU141" s="2"/>
      <c r="BV141" s="2">
        <f t="shared" si="162"/>
        <v>6614</v>
      </c>
      <c r="BW141" s="2">
        <f t="shared" si="163"/>
        <v>6244.5263157894697</v>
      </c>
      <c r="BX141" s="2">
        <f t="shared" si="164"/>
        <v>6201.05</v>
      </c>
      <c r="BZ141" s="16">
        <f t="shared" ref="BZ141:BZ204" si="226">BP141-BO141</f>
        <v>-890</v>
      </c>
      <c r="CA141" s="16">
        <f t="shared" ref="CA141:CA204" si="227">BT141-BP141</f>
        <v>-938.15789473683981</v>
      </c>
      <c r="CB141" s="16">
        <f t="shared" ref="CB141:CB204" si="228">BX141-BT141</f>
        <v>335.20789473683999</v>
      </c>
      <c r="CD141" s="5">
        <f t="shared" si="197"/>
        <v>-0.11567455159864826</v>
      </c>
      <c r="CE141" s="5">
        <f t="shared" si="198"/>
        <v>-0.1378832884680834</v>
      </c>
      <c r="CF141" s="5">
        <f t="shared" si="199"/>
        <v>5.7145741177736964E-2</v>
      </c>
      <c r="CH141" s="11">
        <f t="shared" ref="CH141:CH203" si="229">BS141/$BR141-1</f>
        <v>-3.1104356489761176E-2</v>
      </c>
      <c r="CI141" s="11">
        <f t="shared" ref="CI141:CI203" si="230">BT141/$BR141-1</f>
        <v>9.3880070021916673E-3</v>
      </c>
      <c r="CK141" s="11">
        <f t="shared" ref="CK141:CK203" si="231">BW141/$BV141-1</f>
        <v>-5.586236531758848E-2</v>
      </c>
      <c r="CL141" s="11">
        <f t="shared" ref="CL141:CL203" si="232">BX141/$BV141-1</f>
        <v>-6.2435742364680968E-2</v>
      </c>
      <c r="CN141" s="16">
        <f t="shared" si="200"/>
        <v>-180.75630252099927</v>
      </c>
      <c r="CO141" s="16">
        <f t="shared" si="201"/>
        <v>54.556390977450064</v>
      </c>
      <c r="CP141" s="11"/>
      <c r="CQ141" s="16">
        <f t="shared" si="202"/>
        <v>-369.47368421053034</v>
      </c>
      <c r="CR141" s="16">
        <f t="shared" si="203"/>
        <v>-412.94999999999982</v>
      </c>
      <c r="CT141" s="106">
        <v>5576.3046218487434</v>
      </c>
      <c r="CU141" s="104">
        <v>5630.5294117647109</v>
      </c>
      <c r="CV141" s="104">
        <v>5862.2941176470549</v>
      </c>
      <c r="CW141" s="104">
        <v>6697.5364010989106</v>
      </c>
      <c r="CX141" s="104">
        <v>7868.5833333333303</v>
      </c>
      <c r="CY141" s="104">
        <v>7711.4705882352891</v>
      </c>
      <c r="CZ141" s="104">
        <v>7564.1025641025626</v>
      </c>
      <c r="DA141" s="104">
        <v>9154.4449579831908</v>
      </c>
      <c r="DB141" s="104">
        <v>8854.8039215686294</v>
      </c>
      <c r="DC141" s="104">
        <v>8666.785714285721</v>
      </c>
      <c r="DD141" s="104">
        <v>8256.4166666666697</v>
      </c>
      <c r="DE141" s="104">
        <v>7979.279411764709</v>
      </c>
      <c r="DF141" s="104">
        <v>7921.9161255411209</v>
      </c>
      <c r="DG141" s="104">
        <v>7848.7222222222208</v>
      </c>
      <c r="DH141" s="104">
        <v>7571.0000000000091</v>
      </c>
      <c r="DI141" s="104">
        <v>7311.6542483660196</v>
      </c>
      <c r="DJ141" s="104">
        <v>7079.2075163398804</v>
      </c>
      <c r="DK141" s="104">
        <v>6894.4</v>
      </c>
      <c r="DL141" s="104">
        <v>6701.4820512820497</v>
      </c>
      <c r="DM141" s="104">
        <v>6531.8030303030391</v>
      </c>
      <c r="DN141" s="104">
        <v>6359.75</v>
      </c>
      <c r="DO141" s="104">
        <v>6104.5</v>
      </c>
      <c r="DP141" s="104">
        <v>5667.85</v>
      </c>
      <c r="DR141" s="4">
        <f t="shared" si="204"/>
        <v>85.386076192200008</v>
      </c>
      <c r="DS141" s="39">
        <v>68.100773485749997</v>
      </c>
      <c r="DT141" s="39">
        <v>77.90579836965</v>
      </c>
      <c r="DU141" s="39">
        <v>72.759613588479993</v>
      </c>
      <c r="DV141" s="39">
        <v>87.879522015999981</v>
      </c>
      <c r="DW141" s="39">
        <v>98.469256897999983</v>
      </c>
      <c r="DX141" s="39">
        <v>85.556326453500006</v>
      </c>
      <c r="DY141" s="39">
        <v>120.58065448000001</v>
      </c>
      <c r="DZ141" s="39">
        <v>125.93794541262</v>
      </c>
      <c r="EA141" s="39">
        <v>120.64804584689998</v>
      </c>
      <c r="EB141" s="39">
        <v>110.7973297006</v>
      </c>
      <c r="EC141" s="39">
        <v>102.60576855936</v>
      </c>
      <c r="ED141" s="39">
        <v>105.32152360345</v>
      </c>
      <c r="EE141" s="39">
        <v>109.18545998255999</v>
      </c>
      <c r="EF141" s="39">
        <v>122.51138473854</v>
      </c>
      <c r="EG141" s="39">
        <v>109.01791524255999</v>
      </c>
      <c r="EH141" s="39">
        <v>116.3426931324</v>
      </c>
      <c r="EI141" s="39">
        <v>118.53353214018003</v>
      </c>
      <c r="EJ141" s="39">
        <v>112.50796091304001</v>
      </c>
      <c r="EK141" s="39">
        <v>90.894410944000001</v>
      </c>
      <c r="EL141" s="39">
        <v>93.480161697200018</v>
      </c>
      <c r="EM141" s="39">
        <v>87.908897066549983</v>
      </c>
      <c r="EN141" s="39">
        <v>79.856466897899992</v>
      </c>
      <c r="EP141" s="111">
        <v>46022</v>
      </c>
      <c r="EQ141" s="114">
        <f t="shared" ref="EQ141:EQ204" si="233">(DATE(2025,12,31)-EP141)/365</f>
        <v>0</v>
      </c>
      <c r="ER141" s="114"/>
      <c r="ES141" s="4">
        <f t="shared" si="205"/>
        <v>5980</v>
      </c>
      <c r="ET141" s="4">
        <f t="shared" si="206"/>
        <v>5662</v>
      </c>
      <c r="EU141" s="4"/>
      <c r="EV141" s="4">
        <f t="shared" si="169"/>
        <v>5326.6363636363603</v>
      </c>
      <c r="EW141" s="4">
        <f t="shared" si="170"/>
        <v>5170.3333333333303</v>
      </c>
      <c r="EX141" s="4">
        <f t="shared" si="171"/>
        <v>4452.0833333333303</v>
      </c>
      <c r="EY141" s="4"/>
      <c r="EZ141" s="4">
        <f t="shared" si="172"/>
        <v>5996.2</v>
      </c>
      <c r="FA141" s="4">
        <f t="shared" si="173"/>
        <v>5706.9285714285697</v>
      </c>
      <c r="FB141" s="4">
        <f t="shared" si="174"/>
        <v>5667.9166666666697</v>
      </c>
      <c r="FC141" s="4"/>
      <c r="FD141" s="4">
        <f t="shared" si="207"/>
        <v>7826.25</v>
      </c>
      <c r="FE141" s="4">
        <f t="shared" si="208"/>
        <v>6599.9</v>
      </c>
      <c r="FF141" s="4">
        <f t="shared" si="209"/>
        <v>6392.1111111111095</v>
      </c>
      <c r="FH141" s="16">
        <f t="shared" si="210"/>
        <v>5980</v>
      </c>
      <c r="FI141" s="16">
        <f t="shared" si="176"/>
        <v>5662</v>
      </c>
      <c r="FJ141" s="16"/>
      <c r="FK141" s="16">
        <f t="shared" si="211"/>
        <v>5326.6363636363603</v>
      </c>
      <c r="FL141" s="16">
        <f t="shared" si="212"/>
        <v>5170.3333333333303</v>
      </c>
      <c r="FM141" s="16">
        <f t="shared" si="213"/>
        <v>4452.0833333333303</v>
      </c>
      <c r="FN141" s="16"/>
      <c r="FO141" s="16">
        <f t="shared" si="214"/>
        <v>5996.2</v>
      </c>
      <c r="FP141" s="16">
        <f t="shared" si="215"/>
        <v>5706.9285714285697</v>
      </c>
      <c r="FQ141" s="16">
        <f t="shared" si="216"/>
        <v>5667.9166666666697</v>
      </c>
      <c r="FS141" s="4">
        <f t="shared" si="177"/>
        <v>7694</v>
      </c>
      <c r="FT141" s="4">
        <f t="shared" si="178"/>
        <v>6804</v>
      </c>
      <c r="FU141" s="4"/>
      <c r="FV141" s="4">
        <f t="shared" si="179"/>
        <v>5811.2857142857101</v>
      </c>
      <c r="FW141" s="4">
        <f t="shared" si="180"/>
        <v>5630.5294117647109</v>
      </c>
      <c r="FX141" s="4">
        <f t="shared" si="181"/>
        <v>5865.8421052631602</v>
      </c>
      <c r="FY141" s="4"/>
      <c r="FZ141" s="4">
        <f t="shared" si="182"/>
        <v>6614</v>
      </c>
      <c r="GA141" s="4">
        <f t="shared" si="183"/>
        <v>6244.5263157894697</v>
      </c>
      <c r="GB141" s="4">
        <f t="shared" si="184"/>
        <v>6201.05</v>
      </c>
      <c r="GC141" s="4"/>
      <c r="GD141" s="4">
        <f t="shared" si="185"/>
        <v>8240.7142857142899</v>
      </c>
      <c r="GE141" s="4">
        <f t="shared" si="186"/>
        <v>7181.3076923076896</v>
      </c>
      <c r="GF141" s="4">
        <f t="shared" si="187"/>
        <v>7007.9285714285697</v>
      </c>
      <c r="GH141" s="16">
        <f t="shared" si="217"/>
        <v>7694</v>
      </c>
      <c r="GI141" s="16">
        <f t="shared" si="188"/>
        <v>6804</v>
      </c>
      <c r="GJ141" s="16"/>
      <c r="GK141" s="16">
        <f t="shared" si="218"/>
        <v>5811.2857142857101</v>
      </c>
      <c r="GL141" s="16">
        <f t="shared" si="219"/>
        <v>5630.5294117647109</v>
      </c>
      <c r="GM141" s="16">
        <f t="shared" si="220"/>
        <v>5865.8421052631602</v>
      </c>
      <c r="GN141" s="16"/>
      <c r="GO141" s="16">
        <f t="shared" si="189"/>
        <v>6614</v>
      </c>
      <c r="GP141" s="16">
        <f t="shared" si="190"/>
        <v>6244.5263157894697</v>
      </c>
      <c r="GQ141" s="16">
        <f t="shared" si="221"/>
        <v>6201.05</v>
      </c>
    </row>
    <row r="142" spans="2:199" ht="14.45" customHeight="1" x14ac:dyDescent="0.25">
      <c r="B142" s="28" t="s">
        <v>54</v>
      </c>
      <c r="C142" s="28" t="s">
        <v>653</v>
      </c>
      <c r="D142" s="23" t="str">
        <f>IFERROR(IF(MATCH($B142,Compounders!$A:$A,0),"yes"),"")</f>
        <v>yes</v>
      </c>
      <c r="F142" s="66"/>
      <c r="G142" s="66"/>
      <c r="H142" s="66"/>
      <c r="I142" s="66" t="s">
        <v>544</v>
      </c>
      <c r="J142" s="121" t="str">
        <f t="shared" si="191"/>
        <v/>
      </c>
      <c r="K142" s="70">
        <f t="shared" si="222"/>
        <v>6</v>
      </c>
      <c r="L142" s="70">
        <f t="shared" si="223"/>
        <v>29</v>
      </c>
      <c r="M142" s="70">
        <f t="shared" si="224"/>
        <v>2</v>
      </c>
      <c r="N142" s="70">
        <f t="shared" si="225"/>
        <v>4</v>
      </c>
      <c r="O142" s="66"/>
      <c r="P142" s="83"/>
      <c r="Q142" s="70">
        <f t="shared" si="192"/>
        <v>5</v>
      </c>
      <c r="R142" s="70">
        <f t="shared" si="192"/>
        <v>4</v>
      </c>
      <c r="S142" s="70">
        <f t="shared" si="192"/>
        <v>3</v>
      </c>
      <c r="T142" s="70">
        <f t="shared" si="192"/>
        <v>2</v>
      </c>
      <c r="U142" s="70">
        <f t="shared" si="192"/>
        <v>3</v>
      </c>
      <c r="V142" s="70">
        <f t="shared" si="192"/>
        <v>4</v>
      </c>
      <c r="W142" s="70">
        <f t="shared" si="192"/>
        <v>5</v>
      </c>
      <c r="X142" s="70">
        <f t="shared" si="192"/>
        <v>2</v>
      </c>
      <c r="Y142" s="70">
        <f t="shared" si="192"/>
        <v>1</v>
      </c>
      <c r="AA142" s="39">
        <v>184.33431408633996</v>
      </c>
      <c r="AB142" s="39">
        <v>119.57468900000001</v>
      </c>
      <c r="AC142" s="40">
        <v>90.685721609999987</v>
      </c>
      <c r="AE142" s="4">
        <f t="shared" si="193"/>
        <v>-93.648592476339971</v>
      </c>
      <c r="AF142" s="4">
        <f t="shared" si="194"/>
        <v>-28.888967390000019</v>
      </c>
      <c r="AH142" s="11">
        <f t="shared" si="195"/>
        <v>-0.50803667749280856</v>
      </c>
      <c r="AI142" s="11">
        <f t="shared" si="196"/>
        <v>-0.24159767950556843</v>
      </c>
      <c r="AK142" s="3">
        <v>2963</v>
      </c>
      <c r="AL142" s="7">
        <v>3869</v>
      </c>
      <c r="AM142" s="7"/>
      <c r="AN142" s="3">
        <v>4444.8888888888905</v>
      </c>
      <c r="AO142" s="3">
        <v>4522.95</v>
      </c>
      <c r="AP142" s="7">
        <v>4448.78947368421</v>
      </c>
      <c r="AQ142" s="113"/>
      <c r="AR142" s="3">
        <v>5221.2631578947403</v>
      </c>
      <c r="AS142" s="3">
        <v>5362.75</v>
      </c>
      <c r="AT142" s="7">
        <v>5441.85</v>
      </c>
      <c r="AU142" s="7"/>
      <c r="AV142" s="3">
        <v>6156.6428571428605</v>
      </c>
      <c r="AW142" s="3">
        <v>6252.3125</v>
      </c>
      <c r="AX142" s="7">
        <v>6132.5625</v>
      </c>
      <c r="AY142" s="113"/>
      <c r="AZ142" s="3">
        <v>4811</v>
      </c>
      <c r="BA142" s="7">
        <v>5703</v>
      </c>
      <c r="BB142" s="7"/>
      <c r="BC142" s="3">
        <v>6529.24</v>
      </c>
      <c r="BD142" s="3">
        <v>6519.7333333333299</v>
      </c>
      <c r="BE142" s="7">
        <v>6631.375</v>
      </c>
      <c r="BF142" s="113"/>
      <c r="BG142" s="3">
        <v>7452.1481481481505</v>
      </c>
      <c r="BH142" s="3">
        <v>7457.25</v>
      </c>
      <c r="BI142" s="7">
        <v>7578.7083333333303</v>
      </c>
      <c r="BJ142" s="113"/>
      <c r="BK142" s="3">
        <v>8552</v>
      </c>
      <c r="BL142" s="3">
        <v>8518</v>
      </c>
      <c r="BM142" s="7">
        <v>8400.3157894736796</v>
      </c>
      <c r="BO142" s="2">
        <f t="shared" si="157"/>
        <v>5184.906849315068</v>
      </c>
      <c r="BP142" s="2">
        <f t="shared" si="158"/>
        <v>6092.1544520547941</v>
      </c>
      <c r="BQ142" s="2"/>
      <c r="BR142" s="2">
        <f t="shared" si="159"/>
        <v>6916.1028675799098</v>
      </c>
      <c r="BS142" s="2">
        <f t="shared" si="160"/>
        <v>6912.7197716894962</v>
      </c>
      <c r="BT142" s="2">
        <f t="shared" si="161"/>
        <v>7028.4763698630131</v>
      </c>
      <c r="BU142" s="2"/>
      <c r="BV142" s="2">
        <f t="shared" si="162"/>
        <v>7913.1819381024879</v>
      </c>
      <c r="BW142" s="2">
        <f t="shared" si="163"/>
        <v>7901.8931506849322</v>
      </c>
      <c r="BX142" s="2">
        <f t="shared" si="164"/>
        <v>7923.1081711127099</v>
      </c>
      <c r="BZ142" s="16">
        <f t="shared" si="226"/>
        <v>907.24760273972606</v>
      </c>
      <c r="CA142" s="16">
        <f t="shared" si="227"/>
        <v>936.32191780821904</v>
      </c>
      <c r="CB142" s="16">
        <f t="shared" si="228"/>
        <v>894.63180124969676</v>
      </c>
      <c r="CD142" s="5">
        <f t="shared" si="197"/>
        <v>0.17497857321382249</v>
      </c>
      <c r="CE142" s="5">
        <f t="shared" si="198"/>
        <v>0.15369306953345729</v>
      </c>
      <c r="CF142" s="5">
        <f t="shared" si="199"/>
        <v>0.12728673387673828</v>
      </c>
      <c r="CH142" s="11">
        <f t="shared" si="229"/>
        <v>-4.8916217054439937E-4</v>
      </c>
      <c r="CI142" s="11">
        <f t="shared" si="230"/>
        <v>1.6248095847426924E-2</v>
      </c>
      <c r="CK142" s="11">
        <f t="shared" si="231"/>
        <v>-1.4265800414874352E-3</v>
      </c>
      <c r="CL142" s="11">
        <f t="shared" si="232"/>
        <v>1.2543921127892155E-3</v>
      </c>
      <c r="CN142" s="16">
        <f t="shared" si="200"/>
        <v>-3.3830958904136423</v>
      </c>
      <c r="CO142" s="16">
        <f t="shared" si="201"/>
        <v>112.37350228310333</v>
      </c>
      <c r="CP142" s="11"/>
      <c r="CQ142" s="16">
        <f t="shared" si="202"/>
        <v>-11.288787417555795</v>
      </c>
      <c r="CR142" s="16">
        <f t="shared" si="203"/>
        <v>9.9262330102219494</v>
      </c>
      <c r="CT142" s="106">
        <v>7413.139492753623</v>
      </c>
      <c r="CU142" s="104">
        <v>6848.6272727272699</v>
      </c>
      <c r="CV142" s="104">
        <v>6805.9713438735216</v>
      </c>
      <c r="CW142" s="104">
        <v>6514.5185185185201</v>
      </c>
      <c r="CX142" s="104">
        <v>6355.1607142857147</v>
      </c>
      <c r="CY142" s="104">
        <v>5765.105952380949</v>
      </c>
      <c r="CZ142" s="104">
        <v>5594.2142857142881</v>
      </c>
      <c r="DA142" s="104">
        <v>5482.64</v>
      </c>
      <c r="DB142" s="104">
        <v>5309.486427465723</v>
      </c>
      <c r="DC142" s="104">
        <v>4848.2152777777783</v>
      </c>
      <c r="DD142" s="104">
        <v>4718.4187134502936</v>
      </c>
      <c r="DE142" s="104">
        <v>4645.2083333333303</v>
      </c>
      <c r="DF142" s="104">
        <v>4385.9112978524754</v>
      </c>
      <c r="DG142" s="104">
        <v>4094.4075814536363</v>
      </c>
      <c r="DH142" s="104">
        <v>4024.8119658119717</v>
      </c>
      <c r="DI142" s="104">
        <v>3918.3333333333303</v>
      </c>
      <c r="DJ142" s="104">
        <v>3856.61904761905</v>
      </c>
      <c r="DK142" s="104">
        <v>3513.457692307692</v>
      </c>
      <c r="DL142" s="104">
        <v>3449.952380952383</v>
      </c>
      <c r="DM142" s="104">
        <v>3136.4117647058802</v>
      </c>
      <c r="DN142" s="104">
        <v>3239.6102564102539</v>
      </c>
      <c r="DO142" s="104">
        <v>2522.410625</v>
      </c>
      <c r="DP142" s="104">
        <v>2309.690209790213</v>
      </c>
      <c r="DR142" s="4">
        <f t="shared" si="204"/>
        <v>90.685721609999987</v>
      </c>
      <c r="DS142" s="39">
        <v>119.57468900000001</v>
      </c>
      <c r="DT142" s="39">
        <v>184.33431408633996</v>
      </c>
      <c r="DU142" s="39">
        <v>190.39872255</v>
      </c>
      <c r="DV142" s="39">
        <v>219.70702560999999</v>
      </c>
      <c r="DW142" s="39">
        <v>171.64827238000001</v>
      </c>
      <c r="DX142" s="39">
        <v>175.927698744</v>
      </c>
      <c r="DY142" s="39">
        <v>174.06133199999999</v>
      </c>
      <c r="DZ142" s="39">
        <v>183.72108387000003</v>
      </c>
      <c r="EA142" s="39">
        <v>181.98634999999996</v>
      </c>
      <c r="EB142" s="39">
        <v>174.96839807999996</v>
      </c>
      <c r="EC142" s="39">
        <v>143.19578535342001</v>
      </c>
      <c r="ED142" s="39">
        <v>128.32056402318</v>
      </c>
      <c r="EE142" s="39">
        <v>125.07599883702001</v>
      </c>
      <c r="EF142" s="39">
        <v>109.341764727</v>
      </c>
      <c r="EG142" s="39">
        <v>109.17384153428002</v>
      </c>
      <c r="EH142" s="39">
        <v>108.72376851600001</v>
      </c>
      <c r="EI142" s="39">
        <v>135.98755047899999</v>
      </c>
      <c r="EJ142" s="39">
        <v>182.13861341800001</v>
      </c>
      <c r="EK142" s="39">
        <v>147.33582661478997</v>
      </c>
      <c r="EL142" s="39">
        <v>133.94349441522002</v>
      </c>
      <c r="EM142" s="39">
        <v>104.89710404973999</v>
      </c>
      <c r="EN142" s="39">
        <v>99.804000866549984</v>
      </c>
      <c r="EP142" s="111">
        <v>45869</v>
      </c>
      <c r="EQ142" s="114">
        <f t="shared" si="233"/>
        <v>0.41917808219178082</v>
      </c>
      <c r="ER142" s="114"/>
      <c r="ES142" s="4">
        <f t="shared" si="205"/>
        <v>2963</v>
      </c>
      <c r="ET142" s="4">
        <f t="shared" si="206"/>
        <v>3869</v>
      </c>
      <c r="EU142" s="4"/>
      <c r="EV142" s="4">
        <f t="shared" si="169"/>
        <v>4444.8888888888905</v>
      </c>
      <c r="EW142" s="4">
        <f t="shared" si="170"/>
        <v>4522.95</v>
      </c>
      <c r="EX142" s="4">
        <f t="shared" si="171"/>
        <v>4448.78947368421</v>
      </c>
      <c r="EY142" s="4"/>
      <c r="EZ142" s="4">
        <f t="shared" si="172"/>
        <v>5221.2631578947403</v>
      </c>
      <c r="FA142" s="4">
        <f t="shared" si="173"/>
        <v>5362.75</v>
      </c>
      <c r="FB142" s="4">
        <f t="shared" si="174"/>
        <v>5441.85</v>
      </c>
      <c r="FC142" s="4"/>
      <c r="FD142" s="4">
        <f t="shared" si="207"/>
        <v>6156.6428571428605</v>
      </c>
      <c r="FE142" s="4">
        <f t="shared" si="208"/>
        <v>6252.3125</v>
      </c>
      <c r="FF142" s="4">
        <f t="shared" si="209"/>
        <v>6132.5625</v>
      </c>
      <c r="FH142" s="16">
        <f t="shared" si="210"/>
        <v>3342.7753424657535</v>
      </c>
      <c r="FI142" s="16">
        <f t="shared" si="176"/>
        <v>4112.0350396539288</v>
      </c>
      <c r="FJ142" s="16"/>
      <c r="FK142" s="16">
        <f t="shared" si="211"/>
        <v>4770.3279660338085</v>
      </c>
      <c r="FL142" s="16">
        <f t="shared" si="212"/>
        <v>4874.9757534246573</v>
      </c>
      <c r="FM142" s="16">
        <f t="shared" si="213"/>
        <v>4865.0586806056235</v>
      </c>
      <c r="FN142" s="16"/>
      <c r="FO142" s="16">
        <f t="shared" si="214"/>
        <v>5613.3538263466926</v>
      </c>
      <c r="FP142" s="16">
        <f t="shared" si="215"/>
        <v>5735.6351027397268</v>
      </c>
      <c r="FQ142" s="16">
        <f t="shared" si="216"/>
        <v>5731.3815410958905</v>
      </c>
      <c r="FS142" s="4">
        <f t="shared" si="177"/>
        <v>4811</v>
      </c>
      <c r="FT142" s="4">
        <f t="shared" si="178"/>
        <v>5703</v>
      </c>
      <c r="FU142" s="4"/>
      <c r="FV142" s="4">
        <f t="shared" si="179"/>
        <v>6529.24</v>
      </c>
      <c r="FW142" s="4">
        <f t="shared" si="180"/>
        <v>6519.7333333333299</v>
      </c>
      <c r="FX142" s="4">
        <f t="shared" si="181"/>
        <v>6631.375</v>
      </c>
      <c r="FY142" s="4"/>
      <c r="FZ142" s="4">
        <f t="shared" si="182"/>
        <v>7452.1481481481505</v>
      </c>
      <c r="GA142" s="4">
        <f t="shared" si="183"/>
        <v>7457.25</v>
      </c>
      <c r="GB142" s="4">
        <f t="shared" si="184"/>
        <v>7578.7083333333303</v>
      </c>
      <c r="GC142" s="4"/>
      <c r="GD142" s="4">
        <f t="shared" si="185"/>
        <v>8552</v>
      </c>
      <c r="GE142" s="4">
        <f t="shared" si="186"/>
        <v>8518</v>
      </c>
      <c r="GF142" s="4">
        <f t="shared" si="187"/>
        <v>8400.3157894736796</v>
      </c>
      <c r="GH142" s="16">
        <f t="shared" si="217"/>
        <v>5184.906849315068</v>
      </c>
      <c r="GI142" s="16">
        <f t="shared" si="188"/>
        <v>6092.1544520547941</v>
      </c>
      <c r="GJ142" s="16"/>
      <c r="GK142" s="16">
        <f t="shared" si="218"/>
        <v>6916.1028675799098</v>
      </c>
      <c r="GL142" s="16">
        <f t="shared" si="219"/>
        <v>6912.7197716894962</v>
      </c>
      <c r="GM142" s="16">
        <f t="shared" si="220"/>
        <v>7028.4763698630131</v>
      </c>
      <c r="GN142" s="16"/>
      <c r="GO142" s="16">
        <f t="shared" si="189"/>
        <v>7913.1819381024879</v>
      </c>
      <c r="GP142" s="16">
        <f t="shared" si="190"/>
        <v>7901.8931506849322</v>
      </c>
      <c r="GQ142" s="16">
        <f t="shared" si="221"/>
        <v>7923.1081711127099</v>
      </c>
    </row>
    <row r="143" spans="2:199" ht="14.45" customHeight="1" x14ac:dyDescent="0.25">
      <c r="B143" s="28" t="s">
        <v>182</v>
      </c>
      <c r="C143" s="28" t="s">
        <v>980</v>
      </c>
      <c r="D143" s="23" t="str">
        <f>IFERROR(IF(MATCH($B143,Compounders!$A:$A,0),"yes"),"")</f>
        <v/>
      </c>
      <c r="F143" s="66"/>
      <c r="G143" s="66"/>
      <c r="H143" s="66"/>
      <c r="I143" s="66"/>
      <c r="J143" s="121" t="str">
        <f t="shared" si="191"/>
        <v>yes</v>
      </c>
      <c r="K143" s="70">
        <f t="shared" si="222"/>
        <v>6</v>
      </c>
      <c r="L143" s="70">
        <f t="shared" si="223"/>
        <v>29</v>
      </c>
      <c r="M143" s="70">
        <f t="shared" si="224"/>
        <v>2</v>
      </c>
      <c r="N143" s="70">
        <f t="shared" si="225"/>
        <v>4</v>
      </c>
      <c r="O143" s="66"/>
      <c r="P143" s="83"/>
      <c r="Q143" s="70">
        <f t="shared" si="192"/>
        <v>5</v>
      </c>
      <c r="R143" s="70">
        <f t="shared" si="192"/>
        <v>4</v>
      </c>
      <c r="S143" s="70">
        <f t="shared" si="192"/>
        <v>3</v>
      </c>
      <c r="T143" s="70">
        <f t="shared" si="192"/>
        <v>2</v>
      </c>
      <c r="U143" s="70">
        <f t="shared" si="192"/>
        <v>3</v>
      </c>
      <c r="V143" s="70">
        <f t="shared" si="192"/>
        <v>4</v>
      </c>
      <c r="W143" s="70">
        <f t="shared" si="192"/>
        <v>5</v>
      </c>
      <c r="X143" s="70">
        <f t="shared" si="192"/>
        <v>2</v>
      </c>
      <c r="Y143" s="70">
        <f t="shared" si="192"/>
        <v>1</v>
      </c>
      <c r="AA143" s="39">
        <v>82.944601815119995</v>
      </c>
      <c r="AB143" s="39">
        <v>80.732635673760001</v>
      </c>
      <c r="AC143" s="40">
        <v>85.143641013250004</v>
      </c>
      <c r="AE143" s="4">
        <f t="shared" si="193"/>
        <v>2.1990391981300093</v>
      </c>
      <c r="AF143" s="4">
        <f t="shared" si="194"/>
        <v>4.4110053394900035</v>
      </c>
      <c r="AH143" s="11">
        <f t="shared" si="195"/>
        <v>2.6512143647775543E-2</v>
      </c>
      <c r="AI143" s="11">
        <f t="shared" si="196"/>
        <v>5.4637202200543022E-2</v>
      </c>
      <c r="AK143" s="3">
        <v>5909</v>
      </c>
      <c r="AL143" s="7">
        <v>7194</v>
      </c>
      <c r="AM143" s="7"/>
      <c r="AN143" s="3">
        <v>7544.3333333333303</v>
      </c>
      <c r="AO143" s="3">
        <v>7825.8333333333303</v>
      </c>
      <c r="AP143" s="7">
        <v>7921.0769230769192</v>
      </c>
      <c r="AQ143" s="113"/>
      <c r="AR143" s="3">
        <v>8164.4285714285697</v>
      </c>
      <c r="AS143" s="3">
        <v>8531.5714285714294</v>
      </c>
      <c r="AT143" s="7">
        <v>8628.8571428571395</v>
      </c>
      <c r="AU143" s="7"/>
      <c r="AV143" s="3">
        <v>8270.3333333333303</v>
      </c>
      <c r="AW143" s="3">
        <v>8841</v>
      </c>
      <c r="AX143" s="7">
        <v>9086.4</v>
      </c>
      <c r="AY143" s="113"/>
      <c r="AZ143" s="3">
        <v>6207</v>
      </c>
      <c r="BA143" s="7">
        <v>7194</v>
      </c>
      <c r="BB143" s="7"/>
      <c r="BC143" s="3">
        <v>7580.625</v>
      </c>
      <c r="BD143" s="3">
        <v>7809.2666666666701</v>
      </c>
      <c r="BE143" s="7">
        <v>7930.3809523809496</v>
      </c>
      <c r="BF143" s="113"/>
      <c r="BG143" s="3">
        <v>8212.9285714285706</v>
      </c>
      <c r="BH143" s="3">
        <v>8488.7999999999993</v>
      </c>
      <c r="BI143" s="7">
        <v>8627.4761904761908</v>
      </c>
      <c r="BJ143" s="113"/>
      <c r="BK143" s="3">
        <v>11595.666666666701</v>
      </c>
      <c r="BL143" s="3">
        <v>9019.1666666666697</v>
      </c>
      <c r="BM143" s="7">
        <v>9053.1428571428605</v>
      </c>
      <c r="BO143" s="2">
        <f t="shared" si="157"/>
        <v>6207</v>
      </c>
      <c r="BP143" s="2">
        <f t="shared" si="158"/>
        <v>7194</v>
      </c>
      <c r="BQ143" s="2"/>
      <c r="BR143" s="2">
        <f t="shared" si="159"/>
        <v>7580.625</v>
      </c>
      <c r="BS143" s="2">
        <f t="shared" si="160"/>
        <v>7809.2666666666701</v>
      </c>
      <c r="BT143" s="2">
        <f t="shared" si="161"/>
        <v>7930.3809523809496</v>
      </c>
      <c r="BU143" s="2"/>
      <c r="BV143" s="2">
        <f t="shared" si="162"/>
        <v>8212.9285714285706</v>
      </c>
      <c r="BW143" s="2">
        <f t="shared" si="163"/>
        <v>8488.7999999999993</v>
      </c>
      <c r="BX143" s="2">
        <f t="shared" si="164"/>
        <v>8627.4761904761908</v>
      </c>
      <c r="BZ143" s="16">
        <f t="shared" si="226"/>
        <v>987</v>
      </c>
      <c r="CA143" s="16">
        <f t="shared" si="227"/>
        <v>736.38095238094957</v>
      </c>
      <c r="CB143" s="16">
        <f t="shared" si="228"/>
        <v>697.09523809524126</v>
      </c>
      <c r="CD143" s="5">
        <f t="shared" si="197"/>
        <v>0.15901401643305935</v>
      </c>
      <c r="CE143" s="5">
        <f t="shared" si="198"/>
        <v>0.10236043263566152</v>
      </c>
      <c r="CF143" s="5">
        <f t="shared" si="199"/>
        <v>8.7901860236102802E-2</v>
      </c>
      <c r="CH143" s="11">
        <f t="shared" si="229"/>
        <v>3.0161321351032333E-2</v>
      </c>
      <c r="CI143" s="11">
        <f t="shared" si="230"/>
        <v>4.6138141958077306E-2</v>
      </c>
      <c r="CK143" s="11">
        <f t="shared" si="231"/>
        <v>3.3589897461319795E-2</v>
      </c>
      <c r="CL143" s="11">
        <f t="shared" si="232"/>
        <v>5.0475006015486823E-2</v>
      </c>
      <c r="CN143" s="16">
        <f t="shared" si="200"/>
        <v>228.64166666667006</v>
      </c>
      <c r="CO143" s="16">
        <f t="shared" si="201"/>
        <v>349.75595238094957</v>
      </c>
      <c r="CP143" s="11"/>
      <c r="CQ143" s="16">
        <f t="shared" si="202"/>
        <v>275.87142857142862</v>
      </c>
      <c r="CR143" s="16">
        <f t="shared" si="203"/>
        <v>414.54761904762017</v>
      </c>
      <c r="CT143" s="106">
        <v>8045.6315789473701</v>
      </c>
      <c r="CU143" s="104">
        <v>7816.5882352941198</v>
      </c>
      <c r="CV143" s="104">
        <v>7438.9095238095306</v>
      </c>
      <c r="CW143" s="104">
        <v>7045.1117081448001</v>
      </c>
      <c r="CX143" s="104">
        <v>6788.9901642475206</v>
      </c>
      <c r="CY143" s="104">
        <v>6818.125</v>
      </c>
      <c r="CZ143" s="104">
        <v>6583.75</v>
      </c>
      <c r="DA143" s="104">
        <v>6192.8303030303096</v>
      </c>
      <c r="DB143" s="104">
        <v>6071.8</v>
      </c>
      <c r="DC143" s="104">
        <v>6142.4090909090901</v>
      </c>
      <c r="DD143" s="104">
        <v>6056.3627450980393</v>
      </c>
      <c r="DE143" s="104">
        <v>6450.5965909090901</v>
      </c>
      <c r="DF143" s="104">
        <v>6796.5907683647702</v>
      </c>
      <c r="DG143" s="104">
        <v>7500.35</v>
      </c>
      <c r="DH143" s="104">
        <v>7292.2352941176487</v>
      </c>
      <c r="DI143" s="104">
        <v>6982.0709033613493</v>
      </c>
      <c r="DJ143" s="104">
        <v>7023.6041666666697</v>
      </c>
      <c r="DK143" s="104">
        <v>6412.1052631578996</v>
      </c>
      <c r="DL143" s="104">
        <v>6386.0202020201996</v>
      </c>
      <c r="DM143" s="104">
        <v>7269.0793650793612</v>
      </c>
      <c r="DN143" s="104">
        <v>6285.7</v>
      </c>
      <c r="DO143" s="104">
        <v>5699.6666666666697</v>
      </c>
      <c r="DP143" s="104">
        <v>5024.9722222222299</v>
      </c>
      <c r="DR143" s="4">
        <f t="shared" si="204"/>
        <v>85.143641013250004</v>
      </c>
      <c r="DS143" s="39">
        <v>80.732635673760001</v>
      </c>
      <c r="DT143" s="39">
        <v>82.944601815119995</v>
      </c>
      <c r="DU143" s="39">
        <v>75.210636263490002</v>
      </c>
      <c r="DV143" s="39">
        <v>70.500748130749997</v>
      </c>
      <c r="DW143" s="39">
        <v>65.77920453438</v>
      </c>
      <c r="DX143" s="39">
        <v>74.61631692844999</v>
      </c>
      <c r="DY143" s="39">
        <v>71.362306729089994</v>
      </c>
      <c r="DZ143" s="39">
        <v>61.950258546099995</v>
      </c>
      <c r="EA143" s="39">
        <v>69.656539695000006</v>
      </c>
      <c r="EB143" s="39">
        <v>67.387496931680005</v>
      </c>
      <c r="EC143" s="39">
        <v>51.473278173720004</v>
      </c>
      <c r="ED143" s="39">
        <v>50.647699630640005</v>
      </c>
      <c r="EE143" s="39">
        <v>55.196870664599999</v>
      </c>
      <c r="EF143" s="39">
        <v>66.733851701160006</v>
      </c>
      <c r="EG143" s="39">
        <v>59.90681200896001</v>
      </c>
      <c r="EH143" s="39">
        <v>68.373761334839998</v>
      </c>
      <c r="EI143" s="39">
        <v>78.929801058500004</v>
      </c>
      <c r="EJ143" s="39">
        <v>83.288745629430011</v>
      </c>
      <c r="EK143" s="39">
        <v>88.128635518240003</v>
      </c>
      <c r="EL143" s="39">
        <v>84.866952355739997</v>
      </c>
      <c r="EM143" s="39">
        <v>83.107365948839998</v>
      </c>
      <c r="EN143" s="39">
        <v>70.184961049260011</v>
      </c>
      <c r="EP143" s="111">
        <v>46022</v>
      </c>
      <c r="EQ143" s="114">
        <f t="shared" si="233"/>
        <v>0</v>
      </c>
      <c r="ER143" s="114"/>
      <c r="ES143" s="4">
        <f t="shared" si="205"/>
        <v>5909</v>
      </c>
      <c r="ET143" s="4">
        <f t="shared" si="206"/>
        <v>7194</v>
      </c>
      <c r="EU143" s="4"/>
      <c r="EV143" s="4">
        <f t="shared" si="169"/>
        <v>7544.3333333333303</v>
      </c>
      <c r="EW143" s="4">
        <f t="shared" si="170"/>
        <v>7825.8333333333303</v>
      </c>
      <c r="EX143" s="4">
        <f t="shared" si="171"/>
        <v>7921.0769230769192</v>
      </c>
      <c r="EY143" s="4"/>
      <c r="EZ143" s="4">
        <f t="shared" si="172"/>
        <v>8164.4285714285697</v>
      </c>
      <c r="FA143" s="4">
        <f t="shared" si="173"/>
        <v>8531.5714285714294</v>
      </c>
      <c r="FB143" s="4">
        <f t="shared" si="174"/>
        <v>8628.8571428571395</v>
      </c>
      <c r="FC143" s="4"/>
      <c r="FD143" s="4">
        <f t="shared" si="207"/>
        <v>8270.3333333333303</v>
      </c>
      <c r="FE143" s="4">
        <f t="shared" si="208"/>
        <v>8841</v>
      </c>
      <c r="FF143" s="4">
        <f t="shared" si="209"/>
        <v>9086.4</v>
      </c>
      <c r="FH143" s="16">
        <f t="shared" si="210"/>
        <v>5909</v>
      </c>
      <c r="FI143" s="16">
        <f t="shared" si="176"/>
        <v>7194</v>
      </c>
      <c r="FJ143" s="16"/>
      <c r="FK143" s="16">
        <f t="shared" si="211"/>
        <v>7544.3333333333303</v>
      </c>
      <c r="FL143" s="16">
        <f t="shared" si="212"/>
        <v>7825.8333333333303</v>
      </c>
      <c r="FM143" s="16">
        <f t="shared" si="213"/>
        <v>7921.0769230769192</v>
      </c>
      <c r="FN143" s="16"/>
      <c r="FO143" s="16">
        <f t="shared" si="214"/>
        <v>8164.4285714285697</v>
      </c>
      <c r="FP143" s="16">
        <f t="shared" si="215"/>
        <v>8531.5714285714294</v>
      </c>
      <c r="FQ143" s="16">
        <f t="shared" si="216"/>
        <v>8628.8571428571395</v>
      </c>
      <c r="FS143" s="4">
        <f t="shared" si="177"/>
        <v>6207</v>
      </c>
      <c r="FT143" s="4">
        <f t="shared" si="178"/>
        <v>7194</v>
      </c>
      <c r="FU143" s="4"/>
      <c r="FV143" s="4">
        <f t="shared" si="179"/>
        <v>7580.625</v>
      </c>
      <c r="FW143" s="4">
        <f t="shared" si="180"/>
        <v>7809.2666666666701</v>
      </c>
      <c r="FX143" s="4">
        <f t="shared" si="181"/>
        <v>7930.3809523809496</v>
      </c>
      <c r="FY143" s="4"/>
      <c r="FZ143" s="4">
        <f t="shared" si="182"/>
        <v>8212.9285714285706</v>
      </c>
      <c r="GA143" s="4">
        <f t="shared" si="183"/>
        <v>8488.7999999999993</v>
      </c>
      <c r="GB143" s="4">
        <f t="shared" si="184"/>
        <v>8627.4761904761908</v>
      </c>
      <c r="GC143" s="4"/>
      <c r="GD143" s="4">
        <f t="shared" si="185"/>
        <v>11595.666666666701</v>
      </c>
      <c r="GE143" s="4">
        <f t="shared" si="186"/>
        <v>9019.1666666666697</v>
      </c>
      <c r="GF143" s="4">
        <f t="shared" si="187"/>
        <v>9053.1428571428605</v>
      </c>
      <c r="GH143" s="16">
        <f t="shared" si="217"/>
        <v>6207</v>
      </c>
      <c r="GI143" s="16">
        <f t="shared" si="188"/>
        <v>7194</v>
      </c>
      <c r="GJ143" s="16"/>
      <c r="GK143" s="16">
        <f t="shared" si="218"/>
        <v>7580.625</v>
      </c>
      <c r="GL143" s="16">
        <f t="shared" si="219"/>
        <v>7809.2666666666701</v>
      </c>
      <c r="GM143" s="16">
        <f t="shared" si="220"/>
        <v>7930.3809523809496</v>
      </c>
      <c r="GN143" s="16"/>
      <c r="GO143" s="16">
        <f t="shared" si="189"/>
        <v>8212.9285714285706</v>
      </c>
      <c r="GP143" s="16">
        <f t="shared" si="190"/>
        <v>8488.7999999999993</v>
      </c>
      <c r="GQ143" s="16">
        <f t="shared" si="221"/>
        <v>8627.4761904761908</v>
      </c>
    </row>
    <row r="144" spans="2:199" ht="14.45" customHeight="1" x14ac:dyDescent="0.25">
      <c r="B144" s="28" t="s">
        <v>150</v>
      </c>
      <c r="C144" s="28" t="s">
        <v>654</v>
      </c>
      <c r="D144" s="23" t="str">
        <f>IFERROR(IF(MATCH($B144,Compounders!$A:$A,0),"yes"),"")</f>
        <v>yes</v>
      </c>
      <c r="F144" s="66"/>
      <c r="G144" s="66"/>
      <c r="H144" s="66"/>
      <c r="I144" s="66"/>
      <c r="J144" s="121" t="str">
        <f t="shared" si="191"/>
        <v>yes</v>
      </c>
      <c r="K144" s="70">
        <f t="shared" si="222"/>
        <v>6</v>
      </c>
      <c r="L144" s="70">
        <f t="shared" si="223"/>
        <v>29</v>
      </c>
      <c r="M144" s="70">
        <f t="shared" si="224"/>
        <v>2</v>
      </c>
      <c r="N144" s="70">
        <f t="shared" si="225"/>
        <v>4</v>
      </c>
      <c r="O144" s="66"/>
      <c r="P144" s="83"/>
      <c r="Q144" s="70">
        <f t="shared" si="192"/>
        <v>5</v>
      </c>
      <c r="R144" s="70">
        <f t="shared" si="192"/>
        <v>4</v>
      </c>
      <c r="S144" s="70">
        <f t="shared" si="192"/>
        <v>3</v>
      </c>
      <c r="T144" s="70">
        <f t="shared" si="192"/>
        <v>2</v>
      </c>
      <c r="U144" s="70">
        <f t="shared" si="192"/>
        <v>3</v>
      </c>
      <c r="V144" s="70">
        <f t="shared" si="192"/>
        <v>4</v>
      </c>
      <c r="W144" s="70">
        <f t="shared" si="192"/>
        <v>5</v>
      </c>
      <c r="X144" s="70">
        <f t="shared" si="192"/>
        <v>2</v>
      </c>
      <c r="Y144" s="70">
        <f t="shared" si="192"/>
        <v>1</v>
      </c>
      <c r="AA144" s="39">
        <v>92.346123626600004</v>
      </c>
      <c r="AB144" s="39">
        <v>89.318763564639994</v>
      </c>
      <c r="AC144" s="40">
        <v>83.611022385750005</v>
      </c>
      <c r="AE144" s="4">
        <f t="shared" si="193"/>
        <v>-8.7351012408499997</v>
      </c>
      <c r="AF144" s="4">
        <f t="shared" si="194"/>
        <v>-5.7077411788899894</v>
      </c>
      <c r="AH144" s="11">
        <f t="shared" si="195"/>
        <v>-9.4590881542253258E-2</v>
      </c>
      <c r="AI144" s="11">
        <f t="shared" si="196"/>
        <v>-6.39030473676373E-2</v>
      </c>
      <c r="AK144" s="3">
        <v>2754</v>
      </c>
      <c r="AL144" s="7">
        <v>3315</v>
      </c>
      <c r="AM144" s="7"/>
      <c r="AN144" s="3">
        <v>3553</v>
      </c>
      <c r="AO144" s="3">
        <v>3632.7142857142903</v>
      </c>
      <c r="AP144" s="7">
        <v>4138</v>
      </c>
      <c r="AQ144" s="113"/>
      <c r="AR144" s="3">
        <v>3816.375</v>
      </c>
      <c r="AS144" s="3">
        <v>4111.75</v>
      </c>
      <c r="AT144" s="7">
        <v>4173.3333333333303</v>
      </c>
      <c r="AU144" s="7"/>
      <c r="AV144" s="3">
        <v>4114</v>
      </c>
      <c r="AW144" s="3">
        <v>4388.5</v>
      </c>
      <c r="AX144" s="7">
        <v>4427.7142857142899</v>
      </c>
      <c r="AY144" s="113"/>
      <c r="AZ144" s="3">
        <v>3497</v>
      </c>
      <c r="BA144" s="7">
        <v>3993</v>
      </c>
      <c r="BB144" s="7"/>
      <c r="BC144" s="3">
        <v>4241.4285714285697</v>
      </c>
      <c r="BD144" s="3">
        <v>4303.2142857142899</v>
      </c>
      <c r="BE144" s="7">
        <v>4603.8461538461506</v>
      </c>
      <c r="BF144" s="113"/>
      <c r="BG144" s="3">
        <v>4607.2727272727298</v>
      </c>
      <c r="BH144" s="3">
        <v>4668.5714285714303</v>
      </c>
      <c r="BI144" s="7">
        <v>4881.8461538461506</v>
      </c>
      <c r="BJ144" s="113"/>
      <c r="BK144" s="3">
        <v>4837.25</v>
      </c>
      <c r="BL144" s="3">
        <v>5008.3333333333303</v>
      </c>
      <c r="BM144" s="7">
        <v>5284.1111111111095</v>
      </c>
      <c r="BO144" s="2">
        <f t="shared" si="157"/>
        <v>3497</v>
      </c>
      <c r="BP144" s="2">
        <f t="shared" si="158"/>
        <v>3993</v>
      </c>
      <c r="BQ144" s="2"/>
      <c r="BR144" s="2">
        <f t="shared" si="159"/>
        <v>4241.4285714285697</v>
      </c>
      <c r="BS144" s="2">
        <f t="shared" si="160"/>
        <v>4303.2142857142899</v>
      </c>
      <c r="BT144" s="2">
        <f t="shared" si="161"/>
        <v>4603.8461538461506</v>
      </c>
      <c r="BU144" s="2"/>
      <c r="BV144" s="2">
        <f t="shared" si="162"/>
        <v>4607.2727272727298</v>
      </c>
      <c r="BW144" s="2">
        <f t="shared" si="163"/>
        <v>4668.5714285714303</v>
      </c>
      <c r="BX144" s="2">
        <f t="shared" si="164"/>
        <v>4881.8461538461506</v>
      </c>
      <c r="BZ144" s="16">
        <f t="shared" si="226"/>
        <v>496</v>
      </c>
      <c r="CA144" s="16">
        <f t="shared" si="227"/>
        <v>610.84615384615063</v>
      </c>
      <c r="CB144" s="16">
        <f t="shared" si="228"/>
        <v>278</v>
      </c>
      <c r="CD144" s="5">
        <f t="shared" si="197"/>
        <v>0.14183585930797826</v>
      </c>
      <c r="CE144" s="5">
        <f t="shared" si="198"/>
        <v>0.15297925215280506</v>
      </c>
      <c r="CF144" s="5">
        <f t="shared" si="199"/>
        <v>6.0384294068504651E-2</v>
      </c>
      <c r="CH144" s="11">
        <f t="shared" si="229"/>
        <v>1.4567194341530421E-2</v>
      </c>
      <c r="CI144" s="11">
        <f t="shared" si="230"/>
        <v>8.5447055470632138E-2</v>
      </c>
      <c r="CK144" s="11">
        <f t="shared" si="231"/>
        <v>1.3304769421580653E-2</v>
      </c>
      <c r="CL144" s="11">
        <f t="shared" si="232"/>
        <v>5.9595652965817481E-2</v>
      </c>
      <c r="CN144" s="16">
        <f t="shared" si="200"/>
        <v>61.785714285720132</v>
      </c>
      <c r="CO144" s="16">
        <f t="shared" si="201"/>
        <v>362.41758241758089</v>
      </c>
      <c r="CP144" s="11"/>
      <c r="CQ144" s="16">
        <f t="shared" si="202"/>
        <v>61.298701298700507</v>
      </c>
      <c r="CR144" s="16">
        <f t="shared" si="203"/>
        <v>274.57342657342087</v>
      </c>
      <c r="CT144" s="106">
        <v>4521.3166666666602</v>
      </c>
      <c r="CU144" s="104">
        <v>4303.2142857142899</v>
      </c>
      <c r="CV144" s="104">
        <v>4116.9484848484872</v>
      </c>
      <c r="CW144" s="104">
        <v>4101.0779220779259</v>
      </c>
      <c r="CX144" s="104">
        <v>4032.0000000000027</v>
      </c>
      <c r="CY144" s="104">
        <v>3857.125</v>
      </c>
      <c r="CZ144" s="104">
        <v>3758.7365967365972</v>
      </c>
      <c r="DA144" s="104">
        <v>3657.8846153846148</v>
      </c>
      <c r="DB144" s="104">
        <v>3518.400000000001</v>
      </c>
      <c r="DC144" s="104">
        <v>3402.2857142857097</v>
      </c>
      <c r="DD144" s="104">
        <v>3201.9636363636359</v>
      </c>
      <c r="DE144" s="104">
        <v>3211.7863636363641</v>
      </c>
      <c r="DF144" s="104">
        <v>3052.5042735042739</v>
      </c>
      <c r="DG144" s="104">
        <v>3057.7058823529401</v>
      </c>
      <c r="DH144" s="104">
        <v>3111.4205128205126</v>
      </c>
      <c r="DI144" s="104">
        <v>3038.965909090909</v>
      </c>
      <c r="DJ144" s="104">
        <v>3014.0158730158728</v>
      </c>
      <c r="DK144" s="104">
        <v>3126.3125</v>
      </c>
      <c r="DL144" s="104">
        <v>3070.791666666667</v>
      </c>
      <c r="DM144" s="104">
        <v>2766.916666666667</v>
      </c>
      <c r="DN144" s="104">
        <v>2769.5297619047624</v>
      </c>
      <c r="DO144" s="104">
        <v>2790.625</v>
      </c>
      <c r="DP144" s="104">
        <v>2636.0279720279723</v>
      </c>
      <c r="DR144" s="4">
        <f t="shared" si="204"/>
        <v>83.611022385750005</v>
      </c>
      <c r="DS144" s="39">
        <v>89.318763564639994</v>
      </c>
      <c r="DT144" s="39">
        <v>92.346123626600004</v>
      </c>
      <c r="DU144" s="39">
        <v>96.441841866239997</v>
      </c>
      <c r="DV144" s="39">
        <v>105.24321194036999</v>
      </c>
      <c r="DW144" s="39">
        <v>99.112438004999987</v>
      </c>
      <c r="DX144" s="39">
        <v>85.558039817969998</v>
      </c>
      <c r="DY144" s="39">
        <v>92.230185176960006</v>
      </c>
      <c r="DZ144" s="39">
        <v>78.517993156199978</v>
      </c>
      <c r="EA144" s="39">
        <v>78.694675287750016</v>
      </c>
      <c r="EB144" s="39">
        <v>73.508696447580007</v>
      </c>
      <c r="EC144" s="39">
        <v>65.454889415579999</v>
      </c>
      <c r="ED144" s="39">
        <v>63.309755836799994</v>
      </c>
      <c r="EE144" s="39">
        <v>58.282596653920002</v>
      </c>
      <c r="EF144" s="39">
        <v>57.301811208750003</v>
      </c>
      <c r="EG144" s="39">
        <v>50.456700628749999</v>
      </c>
      <c r="EH144" s="39">
        <v>52.499362757960007</v>
      </c>
      <c r="EI144" s="39">
        <v>74.04479335404001</v>
      </c>
      <c r="EJ144" s="39">
        <v>77.056811034719999</v>
      </c>
      <c r="EK144" s="39">
        <v>64.66147960472</v>
      </c>
      <c r="EL144" s="39">
        <v>66.800295118500003</v>
      </c>
      <c r="EM144" s="39">
        <v>62.843682749120006</v>
      </c>
      <c r="EN144" s="39">
        <v>64.710406073880009</v>
      </c>
      <c r="EP144" s="111">
        <v>46022</v>
      </c>
      <c r="EQ144" s="114">
        <f t="shared" si="233"/>
        <v>0</v>
      </c>
      <c r="ER144" s="114"/>
      <c r="ES144" s="4">
        <f t="shared" si="205"/>
        <v>2754</v>
      </c>
      <c r="ET144" s="4">
        <f t="shared" si="206"/>
        <v>3315</v>
      </c>
      <c r="EU144" s="4"/>
      <c r="EV144" s="4">
        <f t="shared" si="169"/>
        <v>3553</v>
      </c>
      <c r="EW144" s="4">
        <f t="shared" si="170"/>
        <v>3632.7142857142903</v>
      </c>
      <c r="EX144" s="4">
        <f t="shared" si="171"/>
        <v>4138</v>
      </c>
      <c r="EY144" s="4"/>
      <c r="EZ144" s="4">
        <f t="shared" si="172"/>
        <v>3816.375</v>
      </c>
      <c r="FA144" s="4">
        <f t="shared" si="173"/>
        <v>4111.75</v>
      </c>
      <c r="FB144" s="4">
        <f t="shared" si="174"/>
        <v>4173.3333333333303</v>
      </c>
      <c r="FC144" s="4"/>
      <c r="FD144" s="4">
        <f t="shared" si="207"/>
        <v>4114</v>
      </c>
      <c r="FE144" s="4">
        <f t="shared" si="208"/>
        <v>4388.5</v>
      </c>
      <c r="FF144" s="4">
        <f t="shared" si="209"/>
        <v>4427.7142857142899</v>
      </c>
      <c r="FH144" s="16">
        <f t="shared" si="210"/>
        <v>2754</v>
      </c>
      <c r="FI144" s="16">
        <f t="shared" si="176"/>
        <v>3315</v>
      </c>
      <c r="FJ144" s="16"/>
      <c r="FK144" s="16">
        <f t="shared" si="211"/>
        <v>3553</v>
      </c>
      <c r="FL144" s="16">
        <f t="shared" si="212"/>
        <v>3632.7142857142903</v>
      </c>
      <c r="FM144" s="16">
        <f t="shared" si="213"/>
        <v>4138</v>
      </c>
      <c r="FN144" s="16"/>
      <c r="FO144" s="16">
        <f t="shared" si="214"/>
        <v>3816.375</v>
      </c>
      <c r="FP144" s="16">
        <f t="shared" si="215"/>
        <v>4111.75</v>
      </c>
      <c r="FQ144" s="16">
        <f t="shared" si="216"/>
        <v>4173.3333333333303</v>
      </c>
      <c r="FS144" s="4">
        <f t="shared" si="177"/>
        <v>3497</v>
      </c>
      <c r="FT144" s="4">
        <f t="shared" si="178"/>
        <v>3993</v>
      </c>
      <c r="FU144" s="4"/>
      <c r="FV144" s="4">
        <f t="shared" si="179"/>
        <v>4241.4285714285697</v>
      </c>
      <c r="FW144" s="4">
        <f t="shared" si="180"/>
        <v>4303.2142857142899</v>
      </c>
      <c r="FX144" s="4">
        <f t="shared" si="181"/>
        <v>4603.8461538461506</v>
      </c>
      <c r="FY144" s="4"/>
      <c r="FZ144" s="4">
        <f t="shared" si="182"/>
        <v>4607.2727272727298</v>
      </c>
      <c r="GA144" s="4">
        <f t="shared" si="183"/>
        <v>4668.5714285714303</v>
      </c>
      <c r="GB144" s="4">
        <f t="shared" si="184"/>
        <v>4881.8461538461506</v>
      </c>
      <c r="GC144" s="4"/>
      <c r="GD144" s="4">
        <f t="shared" si="185"/>
        <v>4837.25</v>
      </c>
      <c r="GE144" s="4">
        <f t="shared" si="186"/>
        <v>5008.3333333333303</v>
      </c>
      <c r="GF144" s="4">
        <f t="shared" si="187"/>
        <v>5284.1111111111095</v>
      </c>
      <c r="GH144" s="16">
        <f t="shared" si="217"/>
        <v>3497</v>
      </c>
      <c r="GI144" s="16">
        <f t="shared" si="188"/>
        <v>3993</v>
      </c>
      <c r="GJ144" s="16"/>
      <c r="GK144" s="16">
        <f t="shared" si="218"/>
        <v>4241.4285714285697</v>
      </c>
      <c r="GL144" s="16">
        <f t="shared" si="219"/>
        <v>4303.2142857142899</v>
      </c>
      <c r="GM144" s="16">
        <f t="shared" si="220"/>
        <v>4603.8461538461506</v>
      </c>
      <c r="GN144" s="16"/>
      <c r="GO144" s="16">
        <f t="shared" si="189"/>
        <v>4607.2727272727298</v>
      </c>
      <c r="GP144" s="16">
        <f t="shared" si="190"/>
        <v>4668.5714285714303</v>
      </c>
      <c r="GQ144" s="16">
        <f t="shared" si="221"/>
        <v>4881.8461538461506</v>
      </c>
    </row>
    <row r="145" spans="2:199" ht="14.45" customHeight="1" x14ac:dyDescent="0.25">
      <c r="B145" s="28" t="s">
        <v>204</v>
      </c>
      <c r="C145" s="28" t="s">
        <v>981</v>
      </c>
      <c r="D145" s="23" t="str">
        <f>IFERROR(IF(MATCH($B145,Compounders!$A:$A,0),"yes"),"")</f>
        <v>yes</v>
      </c>
      <c r="F145" s="66"/>
      <c r="G145" s="66"/>
      <c r="H145" s="66"/>
      <c r="I145" s="66"/>
      <c r="J145" s="121" t="str">
        <f t="shared" si="191"/>
        <v>yes</v>
      </c>
      <c r="K145" s="70">
        <f t="shared" si="222"/>
        <v>6</v>
      </c>
      <c r="L145" s="70">
        <f t="shared" si="223"/>
        <v>29</v>
      </c>
      <c r="M145" s="70">
        <f t="shared" si="224"/>
        <v>2</v>
      </c>
      <c r="N145" s="70">
        <f t="shared" si="225"/>
        <v>4</v>
      </c>
      <c r="O145" s="66"/>
      <c r="P145" s="83"/>
      <c r="Q145" s="70">
        <f t="shared" si="192"/>
        <v>5</v>
      </c>
      <c r="R145" s="70">
        <f t="shared" si="192"/>
        <v>4</v>
      </c>
      <c r="S145" s="70">
        <f t="shared" si="192"/>
        <v>3</v>
      </c>
      <c r="T145" s="70">
        <f t="shared" si="192"/>
        <v>2</v>
      </c>
      <c r="U145" s="70">
        <f t="shared" si="192"/>
        <v>3</v>
      </c>
      <c r="V145" s="70">
        <f t="shared" si="192"/>
        <v>4</v>
      </c>
      <c r="W145" s="70">
        <f t="shared" si="192"/>
        <v>5</v>
      </c>
      <c r="X145" s="70">
        <f t="shared" si="192"/>
        <v>2</v>
      </c>
      <c r="Y145" s="70">
        <f t="shared" si="192"/>
        <v>1</v>
      </c>
      <c r="AA145" s="39">
        <v>83.253460880799992</v>
      </c>
      <c r="AB145" s="39">
        <v>86.651306950509976</v>
      </c>
      <c r="AC145" s="40">
        <v>99.04144679880001</v>
      </c>
      <c r="AE145" s="4">
        <f t="shared" si="193"/>
        <v>15.787985918000018</v>
      </c>
      <c r="AF145" s="4">
        <f t="shared" si="194"/>
        <v>12.390139848290033</v>
      </c>
      <c r="AH145" s="11">
        <f t="shared" si="195"/>
        <v>0.1896375928516032</v>
      </c>
      <c r="AI145" s="11">
        <f t="shared" si="196"/>
        <v>0.14298849358806032</v>
      </c>
      <c r="AK145" s="3">
        <v>2375</v>
      </c>
      <c r="AL145" s="7">
        <v>2601</v>
      </c>
      <c r="AM145" s="7"/>
      <c r="AN145" s="3">
        <v>2964.1818181818198</v>
      </c>
      <c r="AO145" s="3">
        <v>3027.7391304347802</v>
      </c>
      <c r="AP145" s="7">
        <v>3026.2727272727298</v>
      </c>
      <c r="AQ145" s="113"/>
      <c r="AR145" s="3">
        <v>3204.23529411765</v>
      </c>
      <c r="AS145" s="3">
        <v>3279.6</v>
      </c>
      <c r="AT145" s="7">
        <v>3312.95652173913</v>
      </c>
      <c r="AU145" s="7"/>
      <c r="AV145" s="3">
        <v>3527</v>
      </c>
      <c r="AW145" s="3">
        <v>3506.25</v>
      </c>
      <c r="AX145" s="7">
        <v>3593.4285714285697</v>
      </c>
      <c r="AY145" s="113"/>
      <c r="AZ145" s="3">
        <v>2660</v>
      </c>
      <c r="BA145" s="7">
        <v>2742</v>
      </c>
      <c r="BB145" s="7"/>
      <c r="BC145" s="3">
        <v>2965.5652173913004</v>
      </c>
      <c r="BD145" s="3">
        <v>3027.875</v>
      </c>
      <c r="BE145" s="7">
        <v>3028.3913043478296</v>
      </c>
      <c r="BF145" s="113"/>
      <c r="BG145" s="3">
        <v>3204.6111111111104</v>
      </c>
      <c r="BH145" s="3">
        <v>3279.8095238095198</v>
      </c>
      <c r="BI145" s="7">
        <v>3314.7916666666697</v>
      </c>
      <c r="BJ145" s="113"/>
      <c r="BK145" s="3">
        <v>3527</v>
      </c>
      <c r="BL145" s="3">
        <v>3512.3846153846202</v>
      </c>
      <c r="BM145" s="7">
        <v>3597.2666666666701</v>
      </c>
      <c r="BO145" s="2">
        <f t="shared" ref="BO145:BO208" si="234">CHOOSE($AK$6,FH145,GH145)</f>
        <v>2660</v>
      </c>
      <c r="BP145" s="2">
        <f t="shared" ref="BP145:BP208" si="235">CHOOSE($AK$6,FI145,GI145)</f>
        <v>2742</v>
      </c>
      <c r="BQ145" s="2"/>
      <c r="BR145" s="2">
        <f t="shared" ref="BR145:BR208" si="236">CHOOSE($AK$6,FK145,GK145)</f>
        <v>2965.5652173913004</v>
      </c>
      <c r="BS145" s="2">
        <f t="shared" ref="BS145:BS208" si="237">CHOOSE($AK$6,FL145,GL145)</f>
        <v>3027.875</v>
      </c>
      <c r="BT145" s="2">
        <f t="shared" ref="BT145:BT208" si="238">CHOOSE($AK$6,FM145,GM145)</f>
        <v>3028.3913043478296</v>
      </c>
      <c r="BU145" s="2"/>
      <c r="BV145" s="2">
        <f t="shared" ref="BV145:BV208" si="239">CHOOSE($AK$6,FO145,GO145)</f>
        <v>3204.6111111111104</v>
      </c>
      <c r="BW145" s="2">
        <f t="shared" ref="BW145:BW208" si="240">CHOOSE($AK$6,FP145,GP145)</f>
        <v>3279.8095238095198</v>
      </c>
      <c r="BX145" s="2">
        <f t="shared" ref="BX145:BX208" si="241">CHOOSE($AK$6,FQ145,GQ145)</f>
        <v>3314.7916666666697</v>
      </c>
      <c r="BZ145" s="16">
        <f t="shared" si="226"/>
        <v>82</v>
      </c>
      <c r="CA145" s="16">
        <f t="shared" si="227"/>
        <v>286.39130434782965</v>
      </c>
      <c r="CB145" s="16">
        <f t="shared" si="228"/>
        <v>286.40036231884005</v>
      </c>
      <c r="CD145" s="5">
        <f t="shared" si="197"/>
        <v>3.082706766917287E-2</v>
      </c>
      <c r="CE145" s="5">
        <f t="shared" si="198"/>
        <v>0.10444613579424855</v>
      </c>
      <c r="CF145" s="5">
        <f t="shared" si="199"/>
        <v>9.4571782024224671E-2</v>
      </c>
      <c r="CH145" s="11">
        <f t="shared" si="229"/>
        <v>2.1011098404880579E-2</v>
      </c>
      <c r="CI145" s="11">
        <f t="shared" si="230"/>
        <v>2.1185198217220425E-2</v>
      </c>
      <c r="CK145" s="11">
        <f t="shared" si="231"/>
        <v>2.3465690559980823E-2</v>
      </c>
      <c r="CL145" s="11">
        <f t="shared" si="232"/>
        <v>3.4381880276685761E-2</v>
      </c>
      <c r="CN145" s="16">
        <f t="shared" si="200"/>
        <v>62.309782608699606</v>
      </c>
      <c r="CO145" s="16">
        <f t="shared" si="201"/>
        <v>62.826086956529252</v>
      </c>
      <c r="CP145" s="11"/>
      <c r="CQ145" s="16">
        <f t="shared" si="202"/>
        <v>75.198412698409356</v>
      </c>
      <c r="CR145" s="16">
        <f t="shared" si="203"/>
        <v>110.18055555555929</v>
      </c>
      <c r="CT145" s="106">
        <v>3168.485714285714</v>
      </c>
      <c r="CU145" s="104">
        <v>3027.875</v>
      </c>
      <c r="CV145" s="104">
        <v>2890.2874999999999</v>
      </c>
      <c r="CW145" s="104">
        <v>2798.2</v>
      </c>
      <c r="CX145" s="104">
        <v>2742.115131578948</v>
      </c>
      <c r="CY145" s="104">
        <v>2757.95652173913</v>
      </c>
      <c r="CZ145" s="104">
        <v>2800.9294117647059</v>
      </c>
      <c r="DA145" s="104">
        <v>2738.1</v>
      </c>
      <c r="DB145" s="104">
        <v>2739.3999999999992</v>
      </c>
      <c r="DC145" s="104">
        <v>2699.25</v>
      </c>
      <c r="DD145" s="104">
        <v>2725.895833333333</v>
      </c>
      <c r="DE145" s="104">
        <v>2667.3253968253971</v>
      </c>
      <c r="DF145" s="104">
        <v>2480.2669683257909</v>
      </c>
      <c r="DG145" s="104">
        <v>2370</v>
      </c>
      <c r="DH145" s="104">
        <v>2338.9529411764706</v>
      </c>
      <c r="DI145" s="104">
        <v>2312.0702147525681</v>
      </c>
      <c r="DJ145" s="104">
        <v>2079.270833333333</v>
      </c>
      <c r="DK145" s="104">
        <v>1821.45</v>
      </c>
      <c r="DL145" s="104">
        <v>1604.8714285714277</v>
      </c>
      <c r="DM145" s="104">
        <v>1449.5849816849809</v>
      </c>
      <c r="DN145" s="104">
        <v>962.16761363636397</v>
      </c>
      <c r="DO145" s="104">
        <v>634.73333333333301</v>
      </c>
      <c r="DP145" s="104">
        <v>484.55952380952402</v>
      </c>
      <c r="DR145" s="4">
        <f t="shared" si="204"/>
        <v>99.04144679880001</v>
      </c>
      <c r="DS145" s="39">
        <v>86.651306950509976</v>
      </c>
      <c r="DT145" s="39">
        <v>83.253460880799992</v>
      </c>
      <c r="DU145" s="39">
        <v>70.698479589159987</v>
      </c>
      <c r="DV145" s="39">
        <v>74.831158671989996</v>
      </c>
      <c r="DW145" s="39">
        <v>65.593797863399999</v>
      </c>
      <c r="DX145" s="39">
        <v>77.515593364200001</v>
      </c>
      <c r="DY145" s="39">
        <v>69.986559627600002</v>
      </c>
      <c r="DZ145" s="39">
        <v>69.054917251890004</v>
      </c>
      <c r="EA145" s="39">
        <v>72.730655539480011</v>
      </c>
      <c r="EB145" s="39">
        <v>66.23033588748001</v>
      </c>
      <c r="EC145" s="39">
        <v>58.621972434479993</v>
      </c>
      <c r="ED145" s="39">
        <v>55.723125099330005</v>
      </c>
      <c r="EE145" s="39">
        <v>51.287033442119998</v>
      </c>
      <c r="EF145" s="39">
        <v>47.129582979569989</v>
      </c>
      <c r="EG145" s="39">
        <v>45.482627310119994</v>
      </c>
      <c r="EH145" s="39">
        <v>44.515853479859992</v>
      </c>
      <c r="EI145" s="39">
        <v>57.514917917000005</v>
      </c>
      <c r="EJ145" s="39">
        <v>53.815875444000007</v>
      </c>
      <c r="EK145" s="39">
        <v>48.226450648579998</v>
      </c>
      <c r="EL145" s="39">
        <v>44.456173480800004</v>
      </c>
      <c r="EM145" s="39">
        <v>48.220220687640008</v>
      </c>
      <c r="EN145" s="39">
        <v>42.785839974719991</v>
      </c>
      <c r="EP145" s="111">
        <v>46022</v>
      </c>
      <c r="EQ145" s="114">
        <f t="shared" si="233"/>
        <v>0</v>
      </c>
      <c r="ER145" s="114"/>
      <c r="ES145" s="4">
        <f t="shared" si="205"/>
        <v>2375</v>
      </c>
      <c r="ET145" s="4">
        <f t="shared" si="206"/>
        <v>2601</v>
      </c>
      <c r="EU145" s="4"/>
      <c r="EV145" s="4">
        <f t="shared" si="169"/>
        <v>2964.1818181818198</v>
      </c>
      <c r="EW145" s="4">
        <f t="shared" si="170"/>
        <v>3027.7391304347802</v>
      </c>
      <c r="EX145" s="4">
        <f t="shared" si="171"/>
        <v>3026.2727272727298</v>
      </c>
      <c r="EY145" s="4"/>
      <c r="EZ145" s="4">
        <f t="shared" si="172"/>
        <v>3204.23529411765</v>
      </c>
      <c r="FA145" s="4">
        <f t="shared" si="173"/>
        <v>3279.6</v>
      </c>
      <c r="FB145" s="4">
        <f t="shared" si="174"/>
        <v>3312.95652173913</v>
      </c>
      <c r="FC145" s="4"/>
      <c r="FD145" s="4">
        <f t="shared" si="207"/>
        <v>3527</v>
      </c>
      <c r="FE145" s="4">
        <f t="shared" si="208"/>
        <v>3506.25</v>
      </c>
      <c r="FF145" s="4">
        <f t="shared" si="209"/>
        <v>3593.4285714285697</v>
      </c>
      <c r="FH145" s="16">
        <f t="shared" si="210"/>
        <v>2375</v>
      </c>
      <c r="FI145" s="16">
        <f t="shared" si="176"/>
        <v>2601</v>
      </c>
      <c r="FJ145" s="16"/>
      <c r="FK145" s="16">
        <f t="shared" si="211"/>
        <v>2964.1818181818198</v>
      </c>
      <c r="FL145" s="16">
        <f t="shared" si="212"/>
        <v>3027.7391304347802</v>
      </c>
      <c r="FM145" s="16">
        <f t="shared" si="213"/>
        <v>3026.2727272727298</v>
      </c>
      <c r="FN145" s="16"/>
      <c r="FO145" s="16">
        <f t="shared" si="214"/>
        <v>3204.23529411765</v>
      </c>
      <c r="FP145" s="16">
        <f t="shared" si="215"/>
        <v>3279.6</v>
      </c>
      <c r="FQ145" s="16">
        <f t="shared" si="216"/>
        <v>3312.95652173913</v>
      </c>
      <c r="FS145" s="4">
        <f t="shared" si="177"/>
        <v>2660</v>
      </c>
      <c r="FT145" s="4">
        <f t="shared" si="178"/>
        <v>2742</v>
      </c>
      <c r="FU145" s="4"/>
      <c r="FV145" s="4">
        <f t="shared" si="179"/>
        <v>2965.5652173913004</v>
      </c>
      <c r="FW145" s="4">
        <f t="shared" si="180"/>
        <v>3027.875</v>
      </c>
      <c r="FX145" s="4">
        <f t="shared" si="181"/>
        <v>3028.3913043478296</v>
      </c>
      <c r="FY145" s="4"/>
      <c r="FZ145" s="4">
        <f t="shared" si="182"/>
        <v>3204.6111111111104</v>
      </c>
      <c r="GA145" s="4">
        <f t="shared" si="183"/>
        <v>3279.8095238095198</v>
      </c>
      <c r="GB145" s="4">
        <f t="shared" si="184"/>
        <v>3314.7916666666697</v>
      </c>
      <c r="GC145" s="4"/>
      <c r="GD145" s="4">
        <f t="shared" si="185"/>
        <v>3527</v>
      </c>
      <c r="GE145" s="4">
        <f t="shared" si="186"/>
        <v>3512.3846153846202</v>
      </c>
      <c r="GF145" s="4">
        <f t="shared" si="187"/>
        <v>3597.2666666666701</v>
      </c>
      <c r="GH145" s="16">
        <f t="shared" si="217"/>
        <v>2660</v>
      </c>
      <c r="GI145" s="16">
        <f t="shared" si="188"/>
        <v>2742</v>
      </c>
      <c r="GJ145" s="16"/>
      <c r="GK145" s="16">
        <f t="shared" si="218"/>
        <v>2965.5652173913004</v>
      </c>
      <c r="GL145" s="16">
        <f t="shared" si="219"/>
        <v>3027.875</v>
      </c>
      <c r="GM145" s="16">
        <f t="shared" si="220"/>
        <v>3028.3913043478296</v>
      </c>
      <c r="GN145" s="16"/>
      <c r="GO145" s="16">
        <f t="shared" si="189"/>
        <v>3204.6111111111104</v>
      </c>
      <c r="GP145" s="16">
        <f t="shared" si="190"/>
        <v>3279.8095238095198</v>
      </c>
      <c r="GQ145" s="16">
        <f t="shared" si="221"/>
        <v>3314.7916666666697</v>
      </c>
    </row>
    <row r="146" spans="2:199" ht="14.45" customHeight="1" x14ac:dyDescent="0.25">
      <c r="B146" s="28" t="s">
        <v>156</v>
      </c>
      <c r="C146" s="28" t="s">
        <v>655</v>
      </c>
      <c r="D146" s="23" t="str">
        <f>IFERROR(IF(MATCH($B146,Compounders!$A:$A,0),"yes"),"")</f>
        <v/>
      </c>
      <c r="F146" s="66"/>
      <c r="G146" s="66" t="s">
        <v>544</v>
      </c>
      <c r="H146" s="66"/>
      <c r="I146" s="66"/>
      <c r="J146" s="121" t="str">
        <f t="shared" si="191"/>
        <v/>
      </c>
      <c r="K146" s="70">
        <f t="shared" si="222"/>
        <v>6</v>
      </c>
      <c r="L146" s="70">
        <f t="shared" si="223"/>
        <v>30</v>
      </c>
      <c r="M146" s="70">
        <f t="shared" si="224"/>
        <v>2</v>
      </c>
      <c r="N146" s="70">
        <f t="shared" si="225"/>
        <v>4</v>
      </c>
      <c r="O146" s="66"/>
      <c r="P146" s="83" t="s">
        <v>941</v>
      </c>
      <c r="Q146" s="70">
        <f t="shared" si="192"/>
        <v>5</v>
      </c>
      <c r="R146" s="70">
        <f t="shared" si="192"/>
        <v>4</v>
      </c>
      <c r="S146" s="70">
        <f t="shared" si="192"/>
        <v>3</v>
      </c>
      <c r="T146" s="70">
        <f t="shared" si="192"/>
        <v>2</v>
      </c>
      <c r="U146" s="70">
        <f t="shared" si="192"/>
        <v>3</v>
      </c>
      <c r="V146" s="70">
        <f t="shared" si="192"/>
        <v>5</v>
      </c>
      <c r="W146" s="70">
        <f t="shared" si="192"/>
        <v>5</v>
      </c>
      <c r="X146" s="70">
        <f t="shared" si="192"/>
        <v>2</v>
      </c>
      <c r="Y146" s="70">
        <f t="shared" si="192"/>
        <v>1</v>
      </c>
      <c r="AA146" s="39">
        <v>73.18349468625</v>
      </c>
      <c r="AB146" s="39">
        <v>80.150069675699982</v>
      </c>
      <c r="AC146" s="40">
        <v>81.79209773817999</v>
      </c>
      <c r="AE146" s="4">
        <f t="shared" si="193"/>
        <v>8.6086030519299896</v>
      </c>
      <c r="AF146" s="4">
        <f t="shared" si="194"/>
        <v>1.6420280624800085</v>
      </c>
      <c r="AH146" s="11">
        <f t="shared" si="195"/>
        <v>0.11763039041571499</v>
      </c>
      <c r="AI146" s="11">
        <f t="shared" si="196"/>
        <v>2.0486919963063288E-2</v>
      </c>
      <c r="AK146" s="3">
        <v>1705</v>
      </c>
      <c r="AL146" s="7">
        <v>1721</v>
      </c>
      <c r="AM146" s="7"/>
      <c r="AN146" s="3">
        <v>2747.8888888888896</v>
      </c>
      <c r="AO146" s="3">
        <v>2838.2857142857097</v>
      </c>
      <c r="AP146" s="7">
        <v>2885.1428571428601</v>
      </c>
      <c r="AQ146" s="113"/>
      <c r="AR146" s="3">
        <v>3238.6666666666697</v>
      </c>
      <c r="AS146" s="3">
        <v>3333.4</v>
      </c>
      <c r="AT146" s="7">
        <v>3405.8571428571399</v>
      </c>
      <c r="AU146" s="7"/>
      <c r="AV146" s="3">
        <v>3650.4</v>
      </c>
      <c r="AW146" s="3">
        <v>3813.4</v>
      </c>
      <c r="AX146" s="7">
        <v>3876.1666666666697</v>
      </c>
      <c r="AY146" s="113"/>
      <c r="AZ146" s="3">
        <v>2510</v>
      </c>
      <c r="BA146" s="7">
        <v>2462</v>
      </c>
      <c r="BB146" s="7"/>
      <c r="BC146" s="3">
        <v>2805.9375</v>
      </c>
      <c r="BD146" s="3">
        <v>2900.8</v>
      </c>
      <c r="BE146" s="7">
        <v>2985</v>
      </c>
      <c r="BF146" s="113"/>
      <c r="BG146" s="3">
        <v>3210.8125</v>
      </c>
      <c r="BH146" s="3">
        <v>3342.1578947368398</v>
      </c>
      <c r="BI146" s="7">
        <v>3426.76470588235</v>
      </c>
      <c r="BJ146" s="113"/>
      <c r="BK146" s="3">
        <v>3589.1111111111104</v>
      </c>
      <c r="BL146" s="3">
        <v>3784.6666666666697</v>
      </c>
      <c r="BM146" s="7">
        <v>3850.9333333333302</v>
      </c>
      <c r="BO146" s="2">
        <f t="shared" si="234"/>
        <v>2497.9013698630133</v>
      </c>
      <c r="BP146" s="2">
        <f t="shared" si="235"/>
        <v>2593.8246575342464</v>
      </c>
      <c r="BQ146" s="2"/>
      <c r="BR146" s="2">
        <f t="shared" si="236"/>
        <v>2907.988184931507</v>
      </c>
      <c r="BS146" s="2">
        <f t="shared" si="237"/>
        <v>3012.0463734679156</v>
      </c>
      <c r="BT146" s="2">
        <f t="shared" si="238"/>
        <v>3096.3489121676057</v>
      </c>
      <c r="BU146" s="2"/>
      <c r="BV146" s="2">
        <f t="shared" si="239"/>
        <v>3306.1644786910197</v>
      </c>
      <c r="BW146" s="2">
        <f t="shared" si="240"/>
        <v>3453.694352319153</v>
      </c>
      <c r="BX146" s="2">
        <f t="shared" si="241"/>
        <v>3533.6784421165694</v>
      </c>
      <c r="BZ146" s="16">
        <f t="shared" si="226"/>
        <v>95.923287671233084</v>
      </c>
      <c r="CA146" s="16">
        <f t="shared" si="227"/>
        <v>502.52425463335931</v>
      </c>
      <c r="CB146" s="16">
        <f t="shared" si="228"/>
        <v>437.32952994896368</v>
      </c>
      <c r="CD146" s="5">
        <f t="shared" si="197"/>
        <v>3.8401551329664274E-2</v>
      </c>
      <c r="CE146" s="5">
        <f t="shared" si="198"/>
        <v>0.19373871443996182</v>
      </c>
      <c r="CF146" s="5">
        <f t="shared" si="199"/>
        <v>0.14124039065184357</v>
      </c>
      <c r="CH146" s="11">
        <f t="shared" si="229"/>
        <v>3.5783566479263174E-2</v>
      </c>
      <c r="CI146" s="11">
        <f t="shared" si="230"/>
        <v>6.4773553143076201E-2</v>
      </c>
      <c r="CK146" s="11">
        <f t="shared" si="231"/>
        <v>4.4622666107205777E-2</v>
      </c>
      <c r="CL146" s="11">
        <f t="shared" si="232"/>
        <v>6.8815077075544462E-2</v>
      </c>
      <c r="CN146" s="16">
        <f t="shared" si="200"/>
        <v>104.05818853640858</v>
      </c>
      <c r="CO146" s="16">
        <f t="shared" si="201"/>
        <v>188.36072723609868</v>
      </c>
      <c r="CP146" s="11"/>
      <c r="CQ146" s="16">
        <f t="shared" si="202"/>
        <v>147.52987362813337</v>
      </c>
      <c r="CR146" s="16">
        <f t="shared" si="203"/>
        <v>227.51396342554972</v>
      </c>
      <c r="CT146" s="106">
        <v>3203.0208333333339</v>
      </c>
      <c r="CU146" s="104">
        <v>2997.4119047619038</v>
      </c>
      <c r="CV146" s="104">
        <v>2805.9375</v>
      </c>
      <c r="CW146" s="104">
        <v>2624.5647058823529</v>
      </c>
      <c r="CX146" s="104">
        <v>2534.9542483660121</v>
      </c>
      <c r="CY146" s="104">
        <v>2414.4444444444453</v>
      </c>
      <c r="CZ146" s="104">
        <v>2287.5555555555602</v>
      </c>
      <c r="DA146" s="104">
        <v>2541.9488636363631</v>
      </c>
      <c r="DB146" s="104">
        <v>2559.1405228758172</v>
      </c>
      <c r="DC146" s="104">
        <v>2529.333333333333</v>
      </c>
      <c r="DD146" s="104">
        <v>2463</v>
      </c>
      <c r="DE146" s="104">
        <v>2606.5878787878792</v>
      </c>
      <c r="DF146" s="104">
        <v>2608.669117647059</v>
      </c>
      <c r="DG146" s="104">
        <v>2463.1944444444443</v>
      </c>
      <c r="DH146" s="104">
        <v>2409.9499999999998</v>
      </c>
      <c r="DI146" s="104">
        <v>2364.7200854700841</v>
      </c>
      <c r="DJ146" s="104">
        <v>2277.9111111111106</v>
      </c>
      <c r="DK146" s="104">
        <v>2389.5800653594761</v>
      </c>
      <c r="DL146" s="104">
        <v>2327.3888888888896</v>
      </c>
      <c r="DM146" s="104">
        <v>2225.666666666667</v>
      </c>
      <c r="DN146" s="104">
        <v>2091.7666666666669</v>
      </c>
      <c r="DO146" s="104">
        <v>1921.134615384615</v>
      </c>
      <c r="DP146" s="104">
        <v>1795.5</v>
      </c>
      <c r="DR146" s="4">
        <f t="shared" si="204"/>
        <v>81.79209773817999</v>
      </c>
      <c r="DS146" s="39">
        <v>80.150069675699982</v>
      </c>
      <c r="DT146" s="39">
        <v>73.18349468625</v>
      </c>
      <c r="DU146" s="39">
        <v>71.949679128</v>
      </c>
      <c r="DV146" s="39">
        <v>69.502956354100007</v>
      </c>
      <c r="DW146" s="39">
        <v>52.883750350680003</v>
      </c>
      <c r="DX146" s="39">
        <v>52.266292280190001</v>
      </c>
      <c r="DY146" s="39">
        <v>51.844531537889999</v>
      </c>
      <c r="DZ146" s="39">
        <v>44.779215004960001</v>
      </c>
      <c r="EA146" s="39">
        <v>44.514080644719996</v>
      </c>
      <c r="EB146" s="39">
        <v>39.234040079960003</v>
      </c>
      <c r="EC146" s="39">
        <v>36.199829009139997</v>
      </c>
      <c r="ED146" s="39">
        <v>46.750774208060001</v>
      </c>
      <c r="EE146" s="39">
        <v>41.384044483579999</v>
      </c>
      <c r="EF146" s="39">
        <v>43.949048896000001</v>
      </c>
      <c r="EG146" s="39">
        <v>33.903242818339997</v>
      </c>
      <c r="EH146" s="39">
        <v>33.308626692600001</v>
      </c>
      <c r="EI146" s="39">
        <v>46.071242882349992</v>
      </c>
      <c r="EJ146" s="39">
        <v>57.269267037450007</v>
      </c>
      <c r="EK146" s="39">
        <v>48.488226531519999</v>
      </c>
      <c r="EL146" s="39">
        <v>49.188156695330001</v>
      </c>
      <c r="EM146" s="39">
        <v>42.978629643299996</v>
      </c>
      <c r="EN146" s="39">
        <v>33.726864541770006</v>
      </c>
      <c r="EP146" s="111">
        <v>45930</v>
      </c>
      <c r="EQ146" s="114">
        <f t="shared" si="233"/>
        <v>0.25205479452054796</v>
      </c>
      <c r="ER146" s="114"/>
      <c r="ES146" s="4">
        <f t="shared" si="205"/>
        <v>1705</v>
      </c>
      <c r="ET146" s="4">
        <f t="shared" si="206"/>
        <v>1721</v>
      </c>
      <c r="EU146" s="4"/>
      <c r="EV146" s="4">
        <f t="shared" si="169"/>
        <v>2747.8888888888896</v>
      </c>
      <c r="EW146" s="4">
        <f t="shared" si="170"/>
        <v>2838.2857142857097</v>
      </c>
      <c r="EX146" s="4">
        <f t="shared" si="171"/>
        <v>2885.1428571428601</v>
      </c>
      <c r="EY146" s="4"/>
      <c r="EZ146" s="4">
        <f t="shared" si="172"/>
        <v>3238.6666666666697</v>
      </c>
      <c r="FA146" s="4">
        <f t="shared" si="173"/>
        <v>3333.4</v>
      </c>
      <c r="FB146" s="4">
        <f t="shared" si="174"/>
        <v>3405.8571428571399</v>
      </c>
      <c r="FC146" s="4"/>
      <c r="FD146" s="4">
        <f t="shared" si="207"/>
        <v>3650.4</v>
      </c>
      <c r="FE146" s="4">
        <f t="shared" si="208"/>
        <v>3813.4</v>
      </c>
      <c r="FF146" s="4">
        <f t="shared" si="209"/>
        <v>3876.1666666666697</v>
      </c>
      <c r="FH146" s="16">
        <f t="shared" si="210"/>
        <v>1709.0328767123287</v>
      </c>
      <c r="FI146" s="16">
        <f t="shared" si="176"/>
        <v>2014.4277886497071</v>
      </c>
      <c r="FJ146" s="16"/>
      <c r="FK146" s="16">
        <f t="shared" si="211"/>
        <v>2871.5917808219187</v>
      </c>
      <c r="FL146" s="16">
        <f t="shared" si="212"/>
        <v>2963.0816438356128</v>
      </c>
      <c r="FM146" s="16">
        <f t="shared" si="213"/>
        <v>3016.3913894324864</v>
      </c>
      <c r="FN146" s="16"/>
      <c r="FO146" s="16">
        <f t="shared" si="214"/>
        <v>3342.4460273972627</v>
      </c>
      <c r="FP146" s="16">
        <f t="shared" si="215"/>
        <v>3454.3863013698628</v>
      </c>
      <c r="FQ146" s="16">
        <f t="shared" si="216"/>
        <v>3524.4009132420074</v>
      </c>
      <c r="FS146" s="4">
        <f t="shared" si="177"/>
        <v>2510</v>
      </c>
      <c r="FT146" s="4">
        <f t="shared" si="178"/>
        <v>2462</v>
      </c>
      <c r="FU146" s="4"/>
      <c r="FV146" s="4">
        <f t="shared" si="179"/>
        <v>2805.9375</v>
      </c>
      <c r="FW146" s="4">
        <f t="shared" si="180"/>
        <v>2900.8</v>
      </c>
      <c r="FX146" s="4">
        <f t="shared" si="181"/>
        <v>2985</v>
      </c>
      <c r="FY146" s="4"/>
      <c r="FZ146" s="4">
        <f t="shared" si="182"/>
        <v>3210.8125</v>
      </c>
      <c r="GA146" s="4">
        <f t="shared" si="183"/>
        <v>3342.1578947368398</v>
      </c>
      <c r="GB146" s="4">
        <f t="shared" si="184"/>
        <v>3426.76470588235</v>
      </c>
      <c r="GC146" s="4"/>
      <c r="GD146" s="4">
        <f t="shared" si="185"/>
        <v>3589.1111111111104</v>
      </c>
      <c r="GE146" s="4">
        <f t="shared" si="186"/>
        <v>3784.6666666666697</v>
      </c>
      <c r="GF146" s="4">
        <f t="shared" si="187"/>
        <v>3850.9333333333302</v>
      </c>
      <c r="GH146" s="16">
        <f t="shared" si="217"/>
        <v>2497.9013698630133</v>
      </c>
      <c r="GI146" s="16">
        <f t="shared" si="188"/>
        <v>2593.8246575342464</v>
      </c>
      <c r="GJ146" s="16"/>
      <c r="GK146" s="16">
        <f t="shared" si="218"/>
        <v>2907.988184931507</v>
      </c>
      <c r="GL146" s="16">
        <f t="shared" si="219"/>
        <v>3012.0463734679156</v>
      </c>
      <c r="GM146" s="16">
        <f t="shared" si="220"/>
        <v>3096.3489121676057</v>
      </c>
      <c r="GN146" s="16"/>
      <c r="GO146" s="16">
        <f t="shared" si="189"/>
        <v>3306.1644786910197</v>
      </c>
      <c r="GP146" s="16">
        <f t="shared" si="190"/>
        <v>3453.694352319153</v>
      </c>
      <c r="GQ146" s="16">
        <f t="shared" si="221"/>
        <v>3533.6784421165694</v>
      </c>
    </row>
    <row r="147" spans="2:199" ht="14.45" customHeight="1" x14ac:dyDescent="0.25">
      <c r="B147" s="28" t="s">
        <v>128</v>
      </c>
      <c r="C147" s="28" t="s">
        <v>982</v>
      </c>
      <c r="D147" s="23" t="str">
        <f>IFERROR(IF(MATCH($B147,Compounders!$A:$A,0),"yes"),"")</f>
        <v/>
      </c>
      <c r="F147" s="66"/>
      <c r="G147" s="66"/>
      <c r="H147" s="66"/>
      <c r="I147" s="66"/>
      <c r="J147" s="121" t="str">
        <f t="shared" si="191"/>
        <v>yes</v>
      </c>
      <c r="K147" s="70">
        <f t="shared" si="222"/>
        <v>6</v>
      </c>
      <c r="L147" s="70">
        <f t="shared" si="223"/>
        <v>30</v>
      </c>
      <c r="M147" s="70">
        <f t="shared" si="224"/>
        <v>2</v>
      </c>
      <c r="N147" s="70">
        <f t="shared" si="225"/>
        <v>4</v>
      </c>
      <c r="O147" s="66"/>
      <c r="P147" s="83"/>
      <c r="Q147" s="70">
        <f t="shared" si="192"/>
        <v>5</v>
      </c>
      <c r="R147" s="70">
        <f t="shared" si="192"/>
        <v>4</v>
      </c>
      <c r="S147" s="70">
        <f t="shared" si="192"/>
        <v>3</v>
      </c>
      <c r="T147" s="70">
        <f t="shared" si="192"/>
        <v>2</v>
      </c>
      <c r="U147" s="70">
        <f t="shared" si="192"/>
        <v>3</v>
      </c>
      <c r="V147" s="70">
        <f t="shared" si="192"/>
        <v>5</v>
      </c>
      <c r="W147" s="70">
        <f t="shared" si="192"/>
        <v>5</v>
      </c>
      <c r="X147" s="70">
        <f t="shared" si="192"/>
        <v>2</v>
      </c>
      <c r="Y147" s="70">
        <f t="shared" si="192"/>
        <v>1</v>
      </c>
      <c r="AA147" s="39">
        <v>57.336789111300014</v>
      </c>
      <c r="AB147" s="39">
        <v>77.143240184220005</v>
      </c>
      <c r="AC147" s="40">
        <v>81.555395407549995</v>
      </c>
      <c r="AE147" s="4">
        <f t="shared" si="193"/>
        <v>24.21860629624998</v>
      </c>
      <c r="AF147" s="4">
        <f t="shared" si="194"/>
        <v>4.4121552233299894</v>
      </c>
      <c r="AH147" s="11">
        <f t="shared" si="195"/>
        <v>0.42239209191218818</v>
      </c>
      <c r="AI147" s="11">
        <f t="shared" si="196"/>
        <v>5.7194320756992489E-2</v>
      </c>
      <c r="AK147" s="3">
        <v>4461</v>
      </c>
      <c r="AL147" s="7">
        <v>3374</v>
      </c>
      <c r="AM147" s="7"/>
      <c r="AN147" s="3">
        <v>4352.2692307692296</v>
      </c>
      <c r="AO147" s="3">
        <v>4158.4444444444398</v>
      </c>
      <c r="AP147" s="7">
        <v>3872.4444444444398</v>
      </c>
      <c r="AQ147" s="113"/>
      <c r="AR147" s="3">
        <v>4828.1304347826099</v>
      </c>
      <c r="AS147" s="3">
        <v>4819.8518518518495</v>
      </c>
      <c r="AT147" s="7">
        <v>4877.2962962963002</v>
      </c>
      <c r="AU147" s="7"/>
      <c r="AV147" s="3">
        <v>5242.4444444444398</v>
      </c>
      <c r="AW147" s="3">
        <v>5333.7333333333299</v>
      </c>
      <c r="AX147" s="7">
        <v>5574.3125</v>
      </c>
      <c r="AY147" s="113"/>
      <c r="AZ147" s="3">
        <v>4888</v>
      </c>
      <c r="BA147" s="7">
        <v>4210</v>
      </c>
      <c r="BB147" s="7"/>
      <c r="BC147" s="3">
        <v>4351.8518518518495</v>
      </c>
      <c r="BD147" s="3">
        <v>4165.1428571428596</v>
      </c>
      <c r="BE147" s="7">
        <v>3872.75</v>
      </c>
      <c r="BF147" s="113"/>
      <c r="BG147" s="3">
        <v>4827.2916666666697</v>
      </c>
      <c r="BH147" s="3">
        <v>4817.8571428571395</v>
      </c>
      <c r="BI147" s="7">
        <v>4882.2142857142899</v>
      </c>
      <c r="BJ147" s="113"/>
      <c r="BK147" s="3">
        <v>5242.4444444444398</v>
      </c>
      <c r="BL147" s="3">
        <v>5316.3125</v>
      </c>
      <c r="BM147" s="7">
        <v>5563.8823529411802</v>
      </c>
      <c r="BO147" s="2">
        <f t="shared" si="234"/>
        <v>4888</v>
      </c>
      <c r="BP147" s="2">
        <f t="shared" si="235"/>
        <v>4210</v>
      </c>
      <c r="BQ147" s="2"/>
      <c r="BR147" s="2">
        <f t="shared" si="236"/>
        <v>4351.8518518518495</v>
      </c>
      <c r="BS147" s="2">
        <f t="shared" si="237"/>
        <v>4165.1428571428596</v>
      </c>
      <c r="BT147" s="2">
        <f t="shared" si="238"/>
        <v>3872.75</v>
      </c>
      <c r="BU147" s="2"/>
      <c r="BV147" s="2">
        <f t="shared" si="239"/>
        <v>4827.2916666666697</v>
      </c>
      <c r="BW147" s="2">
        <f t="shared" si="240"/>
        <v>4817.8571428571395</v>
      </c>
      <c r="BX147" s="2">
        <f t="shared" si="241"/>
        <v>4882.2142857142899</v>
      </c>
      <c r="BZ147" s="16">
        <f t="shared" si="226"/>
        <v>-678</v>
      </c>
      <c r="CA147" s="16">
        <f t="shared" si="227"/>
        <v>-337.25</v>
      </c>
      <c r="CB147" s="16">
        <f t="shared" si="228"/>
        <v>1009.4642857142899</v>
      </c>
      <c r="CD147" s="5">
        <f t="shared" si="197"/>
        <v>-0.13870703764320791</v>
      </c>
      <c r="CE147" s="5">
        <f t="shared" si="198"/>
        <v>-8.0106888361045181E-2</v>
      </c>
      <c r="CF147" s="5">
        <f t="shared" si="199"/>
        <v>0.26065826240121104</v>
      </c>
      <c r="CH147" s="11">
        <f t="shared" si="229"/>
        <v>-4.2903343465044541E-2</v>
      </c>
      <c r="CI147" s="11">
        <f t="shared" si="230"/>
        <v>-0.11009148936170166</v>
      </c>
      <c r="CK147" s="11">
        <f t="shared" si="231"/>
        <v>-1.9544134601763297E-3</v>
      </c>
      <c r="CL147" s="11">
        <f t="shared" si="232"/>
        <v>1.1377522395605633E-2</v>
      </c>
      <c r="CN147" s="16">
        <f t="shared" si="200"/>
        <v>-186.70899470898985</v>
      </c>
      <c r="CO147" s="16">
        <f t="shared" si="201"/>
        <v>-479.10185185184946</v>
      </c>
      <c r="CP147" s="11"/>
      <c r="CQ147" s="16">
        <f t="shared" si="202"/>
        <v>-9.4345238095302193</v>
      </c>
      <c r="CR147" s="16">
        <f t="shared" si="203"/>
        <v>54.922619047620174</v>
      </c>
      <c r="CT147" s="106">
        <v>4079.2933333333303</v>
      </c>
      <c r="CU147" s="104">
        <v>4165.1428571428596</v>
      </c>
      <c r="CV147" s="104">
        <v>4231.161835748796</v>
      </c>
      <c r="CW147" s="104">
        <v>4218.3686815635347</v>
      </c>
      <c r="CX147" s="104">
        <v>4332.5944741533003</v>
      </c>
      <c r="CY147" s="104">
        <v>4883.1851851851898</v>
      </c>
      <c r="CZ147" s="104">
        <v>4945.3347338935591</v>
      </c>
      <c r="DA147" s="104">
        <v>5497.95</v>
      </c>
      <c r="DB147" s="104">
        <v>5330.1150507633902</v>
      </c>
      <c r="DC147" s="104">
        <v>5107.0714285714303</v>
      </c>
      <c r="DD147" s="104">
        <v>4927.3333333333303</v>
      </c>
      <c r="DE147" s="104">
        <v>4736.8164135635407</v>
      </c>
      <c r="DF147" s="104">
        <v>4566.4233409611097</v>
      </c>
      <c r="DG147" s="104">
        <v>4378.2857142857101</v>
      </c>
      <c r="DH147" s="104">
        <v>3965.568181818182</v>
      </c>
      <c r="DI147" s="104">
        <v>3455.745466607696</v>
      </c>
      <c r="DJ147" s="104">
        <v>2939.057142857142</v>
      </c>
      <c r="DK147" s="104">
        <v>2764.375</v>
      </c>
      <c r="DL147" s="104">
        <v>2410.1432748538009</v>
      </c>
      <c r="DM147" s="104">
        <v>2150.8888888888887</v>
      </c>
      <c r="DN147" s="104">
        <v>1728.976388888889</v>
      </c>
      <c r="DO147" s="104">
        <v>1398.1</v>
      </c>
      <c r="DP147" s="104">
        <v>1065.7222222222219</v>
      </c>
      <c r="DR147" s="4">
        <f t="shared" si="204"/>
        <v>81.555395407549995</v>
      </c>
      <c r="DS147" s="39">
        <v>77.143240184220005</v>
      </c>
      <c r="DT147" s="39">
        <v>57.336789111300014</v>
      </c>
      <c r="DU147" s="39">
        <v>51.344615558949997</v>
      </c>
      <c r="DV147" s="39">
        <v>45.973463905199999</v>
      </c>
      <c r="DW147" s="39">
        <v>56.841950578599992</v>
      </c>
      <c r="DX147" s="39">
        <v>54.141995785319999</v>
      </c>
      <c r="DY147" s="39">
        <v>59.562339556550008</v>
      </c>
      <c r="DZ147" s="39">
        <v>67.436153818319994</v>
      </c>
      <c r="EA147" s="39">
        <v>78.528593733660003</v>
      </c>
      <c r="EB147" s="39">
        <v>74.074810157640002</v>
      </c>
      <c r="EC147" s="39">
        <v>82.855144732799999</v>
      </c>
      <c r="ED147" s="39">
        <v>70.012254004479999</v>
      </c>
      <c r="EE147" s="39">
        <v>70.095241653299993</v>
      </c>
      <c r="EF147" s="39">
        <v>75.805947211499998</v>
      </c>
      <c r="EG147" s="39">
        <v>50.776538677599994</v>
      </c>
      <c r="EH147" s="39">
        <v>50.545354810799992</v>
      </c>
      <c r="EI147" s="39">
        <v>58.37182794396</v>
      </c>
      <c r="EJ147" s="39">
        <v>42.0088459507</v>
      </c>
      <c r="EK147" s="39">
        <v>41.44955435712</v>
      </c>
      <c r="EL147" s="39">
        <v>44.760622140629998</v>
      </c>
      <c r="EM147" s="39">
        <v>38.018939221720004</v>
      </c>
      <c r="EN147" s="39">
        <v>30.388015096470003</v>
      </c>
      <c r="EP147" s="111">
        <v>46022</v>
      </c>
      <c r="EQ147" s="114">
        <f t="shared" si="233"/>
        <v>0</v>
      </c>
      <c r="ER147" s="114"/>
      <c r="ES147" s="4">
        <f t="shared" si="205"/>
        <v>4461</v>
      </c>
      <c r="ET147" s="4">
        <f t="shared" si="206"/>
        <v>3374</v>
      </c>
      <c r="EU147" s="4"/>
      <c r="EV147" s="4">
        <f t="shared" si="169"/>
        <v>4352.2692307692296</v>
      </c>
      <c r="EW147" s="4">
        <f t="shared" si="170"/>
        <v>4158.4444444444398</v>
      </c>
      <c r="EX147" s="4">
        <f t="shared" si="171"/>
        <v>3872.4444444444398</v>
      </c>
      <c r="EY147" s="4"/>
      <c r="EZ147" s="4">
        <f t="shared" si="172"/>
        <v>4828.1304347826099</v>
      </c>
      <c r="FA147" s="4">
        <f t="shared" si="173"/>
        <v>4819.8518518518495</v>
      </c>
      <c r="FB147" s="4">
        <f t="shared" si="174"/>
        <v>4877.2962962963002</v>
      </c>
      <c r="FC147" s="4"/>
      <c r="FD147" s="4">
        <f t="shared" si="207"/>
        <v>5242.4444444444398</v>
      </c>
      <c r="FE147" s="4">
        <f t="shared" si="208"/>
        <v>5333.7333333333299</v>
      </c>
      <c r="FF147" s="4">
        <f t="shared" si="209"/>
        <v>5574.3125</v>
      </c>
      <c r="FH147" s="16">
        <f t="shared" si="210"/>
        <v>4461</v>
      </c>
      <c r="FI147" s="16">
        <f t="shared" si="176"/>
        <v>3374</v>
      </c>
      <c r="FJ147" s="16"/>
      <c r="FK147" s="16">
        <f t="shared" si="211"/>
        <v>4352.2692307692296</v>
      </c>
      <c r="FL147" s="16">
        <f t="shared" si="212"/>
        <v>4158.4444444444398</v>
      </c>
      <c r="FM147" s="16">
        <f t="shared" si="213"/>
        <v>3872.4444444444398</v>
      </c>
      <c r="FN147" s="16"/>
      <c r="FO147" s="16">
        <f t="shared" si="214"/>
        <v>4828.1304347826099</v>
      </c>
      <c r="FP147" s="16">
        <f t="shared" si="215"/>
        <v>4819.8518518518495</v>
      </c>
      <c r="FQ147" s="16">
        <f t="shared" si="216"/>
        <v>4877.2962962963002</v>
      </c>
      <c r="FS147" s="4">
        <f t="shared" si="177"/>
        <v>4888</v>
      </c>
      <c r="FT147" s="4">
        <f t="shared" si="178"/>
        <v>4210</v>
      </c>
      <c r="FU147" s="4"/>
      <c r="FV147" s="4">
        <f t="shared" si="179"/>
        <v>4351.8518518518495</v>
      </c>
      <c r="FW147" s="4">
        <f t="shared" si="180"/>
        <v>4165.1428571428596</v>
      </c>
      <c r="FX147" s="4">
        <f t="shared" si="181"/>
        <v>3872.75</v>
      </c>
      <c r="FY147" s="4"/>
      <c r="FZ147" s="4">
        <f t="shared" si="182"/>
        <v>4827.2916666666697</v>
      </c>
      <c r="GA147" s="4">
        <f t="shared" si="183"/>
        <v>4817.8571428571395</v>
      </c>
      <c r="GB147" s="4">
        <f t="shared" si="184"/>
        <v>4882.2142857142899</v>
      </c>
      <c r="GC147" s="4"/>
      <c r="GD147" s="4">
        <f t="shared" si="185"/>
        <v>5242.4444444444398</v>
      </c>
      <c r="GE147" s="4">
        <f t="shared" si="186"/>
        <v>5316.3125</v>
      </c>
      <c r="GF147" s="4">
        <f t="shared" si="187"/>
        <v>5563.8823529411802</v>
      </c>
      <c r="GH147" s="16">
        <f t="shared" si="217"/>
        <v>4888</v>
      </c>
      <c r="GI147" s="16">
        <f t="shared" si="188"/>
        <v>4210</v>
      </c>
      <c r="GJ147" s="16"/>
      <c r="GK147" s="16">
        <f t="shared" si="218"/>
        <v>4351.8518518518495</v>
      </c>
      <c r="GL147" s="16">
        <f t="shared" si="219"/>
        <v>4165.1428571428596</v>
      </c>
      <c r="GM147" s="16">
        <f t="shared" si="220"/>
        <v>3872.75</v>
      </c>
      <c r="GN147" s="16"/>
      <c r="GO147" s="16">
        <f t="shared" si="189"/>
        <v>4827.2916666666697</v>
      </c>
      <c r="GP147" s="16">
        <f t="shared" si="190"/>
        <v>4817.8571428571395</v>
      </c>
      <c r="GQ147" s="16">
        <f t="shared" si="221"/>
        <v>4882.2142857142899</v>
      </c>
    </row>
    <row r="148" spans="2:199" ht="14.45" customHeight="1" x14ac:dyDescent="0.25">
      <c r="B148" s="28" t="s">
        <v>147</v>
      </c>
      <c r="C148" s="28" t="s">
        <v>983</v>
      </c>
      <c r="D148" s="23" t="str">
        <f>IFERROR(IF(MATCH($B148,Compounders!$A:$A,0),"yes"),"")</f>
        <v>yes</v>
      </c>
      <c r="F148" s="66"/>
      <c r="G148" s="66"/>
      <c r="H148" s="66"/>
      <c r="I148" s="66"/>
      <c r="J148" s="121" t="str">
        <f t="shared" si="191"/>
        <v>yes</v>
      </c>
      <c r="K148" s="70">
        <f t="shared" si="222"/>
        <v>6</v>
      </c>
      <c r="L148" s="70">
        <f t="shared" si="223"/>
        <v>30</v>
      </c>
      <c r="M148" s="70">
        <f t="shared" si="224"/>
        <v>2</v>
      </c>
      <c r="N148" s="70">
        <f t="shared" si="225"/>
        <v>4</v>
      </c>
      <c r="O148" s="66"/>
      <c r="P148" s="83"/>
      <c r="Q148" s="70">
        <f t="shared" si="192"/>
        <v>5</v>
      </c>
      <c r="R148" s="70">
        <f t="shared" si="192"/>
        <v>4</v>
      </c>
      <c r="S148" s="70">
        <f t="shared" si="192"/>
        <v>3</v>
      </c>
      <c r="T148" s="70">
        <f t="shared" si="192"/>
        <v>2</v>
      </c>
      <c r="U148" s="70">
        <f t="shared" si="192"/>
        <v>3</v>
      </c>
      <c r="V148" s="70">
        <f t="shared" si="192"/>
        <v>5</v>
      </c>
      <c r="W148" s="70">
        <f t="shared" si="192"/>
        <v>5</v>
      </c>
      <c r="X148" s="70">
        <f t="shared" si="192"/>
        <v>2</v>
      </c>
      <c r="Y148" s="70">
        <f t="shared" si="192"/>
        <v>1</v>
      </c>
      <c r="AA148" s="39">
        <v>54.628460675260001</v>
      </c>
      <c r="AB148" s="39">
        <v>49.745113466700005</v>
      </c>
      <c r="AC148" s="40">
        <v>81.131581236650007</v>
      </c>
      <c r="AE148" s="4">
        <f t="shared" si="193"/>
        <v>26.503120561390006</v>
      </c>
      <c r="AF148" s="4">
        <f t="shared" si="194"/>
        <v>31.386467769950002</v>
      </c>
      <c r="AH148" s="11">
        <f t="shared" si="195"/>
        <v>0.48515224909847543</v>
      </c>
      <c r="AI148" s="11">
        <f t="shared" si="196"/>
        <v>0.63094574688145988</v>
      </c>
      <c r="AK148" s="3">
        <v>2510</v>
      </c>
      <c r="AL148" s="7">
        <v>2021</v>
      </c>
      <c r="AM148" s="7"/>
      <c r="AN148" s="3">
        <v>2796.2173913043498</v>
      </c>
      <c r="AO148" s="3">
        <v>3021.0476190476197</v>
      </c>
      <c r="AP148" s="7">
        <v>3702.9</v>
      </c>
      <c r="AQ148" s="113"/>
      <c r="AR148" s="3">
        <v>3447.2222222222199</v>
      </c>
      <c r="AS148" s="3">
        <v>3355.7142857142903</v>
      </c>
      <c r="AT148" s="7">
        <v>3914.0952380952399</v>
      </c>
      <c r="AU148" s="7"/>
      <c r="AV148" s="3">
        <v>2954</v>
      </c>
      <c r="AW148" s="3">
        <v>3904.4</v>
      </c>
      <c r="AX148" s="7">
        <v>4608.3333333333303</v>
      </c>
      <c r="AY148" s="113"/>
      <c r="AZ148" s="3">
        <v>3376</v>
      </c>
      <c r="BA148" s="7">
        <v>3004</v>
      </c>
      <c r="BB148" s="7"/>
      <c r="BC148" s="3">
        <v>3439.5925925925899</v>
      </c>
      <c r="BD148" s="3">
        <v>3521.5652173913004</v>
      </c>
      <c r="BE148" s="7">
        <v>3715.2916666666697</v>
      </c>
      <c r="BF148" s="113"/>
      <c r="BG148" s="3">
        <v>4053.2727272727298</v>
      </c>
      <c r="BH148" s="3">
        <v>4158.9166666666697</v>
      </c>
      <c r="BI148" s="7">
        <v>4332.3999999999996</v>
      </c>
      <c r="BJ148" s="113"/>
      <c r="BK148" s="3">
        <v>3168</v>
      </c>
      <c r="BL148" s="3">
        <v>4653.6666666666697</v>
      </c>
      <c r="BM148" s="7">
        <v>4943.2307692307704</v>
      </c>
      <c r="BO148" s="2">
        <f t="shared" si="234"/>
        <v>3376</v>
      </c>
      <c r="BP148" s="2">
        <f t="shared" si="235"/>
        <v>3004</v>
      </c>
      <c r="BQ148" s="2"/>
      <c r="BR148" s="2">
        <f t="shared" si="236"/>
        <v>3439.5925925925899</v>
      </c>
      <c r="BS148" s="2">
        <f t="shared" si="237"/>
        <v>3521.5652173913004</v>
      </c>
      <c r="BT148" s="2">
        <f t="shared" si="238"/>
        <v>3715.2916666666697</v>
      </c>
      <c r="BU148" s="2"/>
      <c r="BV148" s="2">
        <f t="shared" si="239"/>
        <v>4053.2727272727298</v>
      </c>
      <c r="BW148" s="2">
        <f t="shared" si="240"/>
        <v>4158.9166666666697</v>
      </c>
      <c r="BX148" s="2">
        <f t="shared" si="241"/>
        <v>4332.3999999999996</v>
      </c>
      <c r="BZ148" s="16">
        <f t="shared" si="226"/>
        <v>-372</v>
      </c>
      <c r="CA148" s="16">
        <f t="shared" si="227"/>
        <v>711.2916666666697</v>
      </c>
      <c r="CB148" s="16">
        <f t="shared" si="228"/>
        <v>617.10833333332994</v>
      </c>
      <c r="CD148" s="5">
        <f t="shared" si="197"/>
        <v>-0.1101895734597157</v>
      </c>
      <c r="CE148" s="5">
        <f t="shared" si="198"/>
        <v>0.23678151353750665</v>
      </c>
      <c r="CF148" s="5">
        <f t="shared" si="199"/>
        <v>0.16609956598292985</v>
      </c>
      <c r="CH148" s="11">
        <f t="shared" si="229"/>
        <v>2.3832073884344496E-2</v>
      </c>
      <c r="CI148" s="11">
        <f t="shared" si="230"/>
        <v>8.0154572569965943E-2</v>
      </c>
      <c r="CK148" s="11">
        <f t="shared" si="231"/>
        <v>2.6063861600801541E-2</v>
      </c>
      <c r="CL148" s="11">
        <f t="shared" si="232"/>
        <v>6.8864666038666034E-2</v>
      </c>
      <c r="CN148" s="16">
        <f t="shared" si="200"/>
        <v>81.972624798710513</v>
      </c>
      <c r="CO148" s="16">
        <f t="shared" si="201"/>
        <v>275.69907407407982</v>
      </c>
      <c r="CP148" s="11"/>
      <c r="CQ148" s="16">
        <f t="shared" si="202"/>
        <v>105.64393939393995</v>
      </c>
      <c r="CR148" s="16">
        <f t="shared" si="203"/>
        <v>279.12727272726988</v>
      </c>
      <c r="CT148" s="106">
        <v>3870.586166007909</v>
      </c>
      <c r="CU148" s="104">
        <v>3521.5652173913004</v>
      </c>
      <c r="CV148" s="104">
        <v>3304.1673489553918</v>
      </c>
      <c r="CW148" s="104">
        <v>3212.369565217391</v>
      </c>
      <c r="CX148" s="104">
        <v>3033.121212121212</v>
      </c>
      <c r="CY148" s="104">
        <v>3018.26923076923</v>
      </c>
      <c r="CZ148" s="104">
        <v>3109.8254545454552</v>
      </c>
      <c r="DA148" s="104">
        <v>3645.4391769355971</v>
      </c>
      <c r="DB148" s="104">
        <v>3704.6373889268621</v>
      </c>
      <c r="DC148" s="104">
        <v>3499.8148148148198</v>
      </c>
      <c r="DD148" s="104">
        <v>3662.314160401002</v>
      </c>
      <c r="DE148" s="104">
        <v>3715.216541353383</v>
      </c>
      <c r="DF148" s="104">
        <v>3517.489974937343</v>
      </c>
      <c r="DG148" s="104">
        <v>3170.36</v>
      </c>
      <c r="DH148" s="104">
        <v>3409.458168642951</v>
      </c>
      <c r="DI148" s="104">
        <v>3663.3992822966497</v>
      </c>
      <c r="DJ148" s="104">
        <v>3605.3322966507176</v>
      </c>
      <c r="DK148" s="104">
        <v>3412.625</v>
      </c>
      <c r="DL148" s="104">
        <v>3175.3404761904767</v>
      </c>
      <c r="DM148" s="104">
        <v>2956.0008771929834</v>
      </c>
      <c r="DN148" s="104">
        <v>2706.0890873015869</v>
      </c>
      <c r="DO148" s="104">
        <v>2601</v>
      </c>
      <c r="DP148" s="104">
        <v>2279.7368421052633</v>
      </c>
      <c r="DR148" s="4">
        <f t="shared" si="204"/>
        <v>81.131581236650007</v>
      </c>
      <c r="DS148" s="39">
        <v>49.745113466700005</v>
      </c>
      <c r="DT148" s="39">
        <v>54.628460675260001</v>
      </c>
      <c r="DU148" s="39">
        <v>57.414056719350008</v>
      </c>
      <c r="DV148" s="39">
        <v>55.196844226020005</v>
      </c>
      <c r="DW148" s="39">
        <v>48.203039437020003</v>
      </c>
      <c r="DX148" s="39">
        <v>52.826237302999992</v>
      </c>
      <c r="DY148" s="39">
        <v>61.138450529299995</v>
      </c>
      <c r="DZ148" s="39">
        <v>68.801948629289996</v>
      </c>
      <c r="EA148" s="39">
        <v>63.542910850199995</v>
      </c>
      <c r="EB148" s="39">
        <v>59.20307497368001</v>
      </c>
      <c r="EC148" s="39">
        <v>51.539802629279997</v>
      </c>
      <c r="ED148" s="39">
        <v>53.164110865040001</v>
      </c>
      <c r="EE148" s="39">
        <v>48.393881979749999</v>
      </c>
      <c r="EF148" s="39">
        <v>40.95108224186</v>
      </c>
      <c r="EG148" s="39">
        <v>38.735900457210001</v>
      </c>
      <c r="EH148" s="39">
        <v>38.867465863700005</v>
      </c>
      <c r="EI148" s="39">
        <v>48.590561912480005</v>
      </c>
      <c r="EJ148" s="39">
        <v>60.574275457220004</v>
      </c>
      <c r="EK148" s="39">
        <v>51.931968945600005</v>
      </c>
      <c r="EL148" s="39">
        <v>56.727355418960002</v>
      </c>
      <c r="EM148" s="39">
        <v>55.518866148180003</v>
      </c>
      <c r="EN148" s="39">
        <v>44.482982941939994</v>
      </c>
      <c r="EP148" s="111">
        <v>46022</v>
      </c>
      <c r="EQ148" s="114">
        <f t="shared" si="233"/>
        <v>0</v>
      </c>
      <c r="ER148" s="114"/>
      <c r="ES148" s="4">
        <f t="shared" si="205"/>
        <v>2510</v>
      </c>
      <c r="ET148" s="4">
        <f t="shared" si="206"/>
        <v>2021</v>
      </c>
      <c r="EU148" s="4"/>
      <c r="EV148" s="4">
        <f t="shared" si="169"/>
        <v>2796.2173913043498</v>
      </c>
      <c r="EW148" s="4">
        <f t="shared" si="170"/>
        <v>3021.0476190476197</v>
      </c>
      <c r="EX148" s="4">
        <f t="shared" si="171"/>
        <v>3702.9</v>
      </c>
      <c r="EY148" s="4"/>
      <c r="EZ148" s="4">
        <f t="shared" si="172"/>
        <v>3447.2222222222199</v>
      </c>
      <c r="FA148" s="4">
        <f t="shared" si="173"/>
        <v>3355.7142857142903</v>
      </c>
      <c r="FB148" s="4">
        <f t="shared" si="174"/>
        <v>3914.0952380952399</v>
      </c>
      <c r="FC148" s="4"/>
      <c r="FD148" s="4">
        <f t="shared" si="207"/>
        <v>2954</v>
      </c>
      <c r="FE148" s="4">
        <f t="shared" si="208"/>
        <v>3904.4</v>
      </c>
      <c r="FF148" s="4">
        <f t="shared" si="209"/>
        <v>4608.3333333333303</v>
      </c>
      <c r="FH148" s="16">
        <f t="shared" si="210"/>
        <v>2510</v>
      </c>
      <c r="FI148" s="16">
        <f t="shared" si="176"/>
        <v>2021</v>
      </c>
      <c r="FJ148" s="16"/>
      <c r="FK148" s="16">
        <f t="shared" si="211"/>
        <v>2796.2173913043498</v>
      </c>
      <c r="FL148" s="16">
        <f t="shared" si="212"/>
        <v>3021.0476190476197</v>
      </c>
      <c r="FM148" s="16">
        <f t="shared" si="213"/>
        <v>3702.9</v>
      </c>
      <c r="FN148" s="16"/>
      <c r="FO148" s="16">
        <f t="shared" si="214"/>
        <v>3447.2222222222199</v>
      </c>
      <c r="FP148" s="16">
        <f t="shared" si="215"/>
        <v>3355.7142857142903</v>
      </c>
      <c r="FQ148" s="16">
        <f t="shared" si="216"/>
        <v>3914.0952380952399</v>
      </c>
      <c r="FS148" s="4">
        <f t="shared" si="177"/>
        <v>3376</v>
      </c>
      <c r="FT148" s="4">
        <f t="shared" si="178"/>
        <v>3004</v>
      </c>
      <c r="FU148" s="4"/>
      <c r="FV148" s="4">
        <f t="shared" si="179"/>
        <v>3439.5925925925899</v>
      </c>
      <c r="FW148" s="4">
        <f t="shared" si="180"/>
        <v>3521.5652173913004</v>
      </c>
      <c r="FX148" s="4">
        <f t="shared" si="181"/>
        <v>3715.2916666666697</v>
      </c>
      <c r="FY148" s="4"/>
      <c r="FZ148" s="4">
        <f t="shared" si="182"/>
        <v>4053.2727272727298</v>
      </c>
      <c r="GA148" s="4">
        <f t="shared" si="183"/>
        <v>4158.9166666666697</v>
      </c>
      <c r="GB148" s="4">
        <f t="shared" si="184"/>
        <v>4332.3999999999996</v>
      </c>
      <c r="GC148" s="4"/>
      <c r="GD148" s="4">
        <f t="shared" si="185"/>
        <v>3168</v>
      </c>
      <c r="GE148" s="4">
        <f t="shared" si="186"/>
        <v>4653.6666666666697</v>
      </c>
      <c r="GF148" s="4">
        <f t="shared" si="187"/>
        <v>4943.2307692307704</v>
      </c>
      <c r="GH148" s="16">
        <f t="shared" si="217"/>
        <v>3376</v>
      </c>
      <c r="GI148" s="16">
        <f t="shared" si="188"/>
        <v>3004</v>
      </c>
      <c r="GJ148" s="16"/>
      <c r="GK148" s="16">
        <f t="shared" si="218"/>
        <v>3439.5925925925899</v>
      </c>
      <c r="GL148" s="16">
        <f t="shared" si="219"/>
        <v>3521.5652173913004</v>
      </c>
      <c r="GM148" s="16">
        <f t="shared" si="220"/>
        <v>3715.2916666666697</v>
      </c>
      <c r="GN148" s="16"/>
      <c r="GO148" s="16">
        <f t="shared" si="189"/>
        <v>4053.2727272727298</v>
      </c>
      <c r="GP148" s="16">
        <f t="shared" si="190"/>
        <v>4158.9166666666697</v>
      </c>
      <c r="GQ148" s="16">
        <f t="shared" si="221"/>
        <v>4332.3999999999996</v>
      </c>
    </row>
    <row r="149" spans="2:199" ht="14.45" customHeight="1" x14ac:dyDescent="0.25">
      <c r="B149" s="28" t="s">
        <v>136</v>
      </c>
      <c r="C149" s="28" t="s">
        <v>656</v>
      </c>
      <c r="D149" s="23" t="str">
        <f>IFERROR(IF(MATCH($B149,Compounders!$A:$A,0),"yes"),"")</f>
        <v/>
      </c>
      <c r="F149" s="66"/>
      <c r="G149" s="66" t="s">
        <v>544</v>
      </c>
      <c r="H149" s="66"/>
      <c r="I149" s="66"/>
      <c r="J149" s="121" t="str">
        <f t="shared" si="191"/>
        <v/>
      </c>
      <c r="K149" s="70">
        <f t="shared" si="222"/>
        <v>6</v>
      </c>
      <c r="L149" s="70">
        <f t="shared" si="223"/>
        <v>31</v>
      </c>
      <c r="M149" s="70">
        <f t="shared" si="224"/>
        <v>2</v>
      </c>
      <c r="N149" s="70">
        <f t="shared" si="225"/>
        <v>4</v>
      </c>
      <c r="O149" s="66"/>
      <c r="P149" s="83" t="s">
        <v>940</v>
      </c>
      <c r="Q149" s="70">
        <f t="shared" si="192"/>
        <v>5</v>
      </c>
      <c r="R149" s="70">
        <f t="shared" si="192"/>
        <v>4</v>
      </c>
      <c r="S149" s="70">
        <f t="shared" si="192"/>
        <v>3</v>
      </c>
      <c r="T149" s="70">
        <f t="shared" si="192"/>
        <v>2</v>
      </c>
      <c r="U149" s="70">
        <f t="shared" si="192"/>
        <v>3</v>
      </c>
      <c r="V149" s="70">
        <f t="shared" si="192"/>
        <v>5</v>
      </c>
      <c r="W149" s="70">
        <f t="shared" si="192"/>
        <v>6</v>
      </c>
      <c r="X149" s="70">
        <f t="shared" si="192"/>
        <v>2</v>
      </c>
      <c r="Y149" s="70">
        <f t="shared" si="192"/>
        <v>1</v>
      </c>
      <c r="AA149" s="39">
        <v>32.941696874450002</v>
      </c>
      <c r="AB149" s="39">
        <v>54.895111314209998</v>
      </c>
      <c r="AC149" s="40">
        <v>82.043609298209986</v>
      </c>
      <c r="AE149" s="4">
        <f t="shared" si="193"/>
        <v>49.101912423759984</v>
      </c>
      <c r="AF149" s="4">
        <f t="shared" si="194"/>
        <v>27.148497983999988</v>
      </c>
      <c r="AH149" s="11">
        <f t="shared" si="195"/>
        <v>1.490570222016828</v>
      </c>
      <c r="AI149" s="11">
        <f t="shared" si="196"/>
        <v>0.4945521984390695</v>
      </c>
      <c r="AK149" s="3">
        <v>83.956000000000003</v>
      </c>
      <c r="AL149" s="7">
        <v>123.33799999999999</v>
      </c>
      <c r="AM149" s="7"/>
      <c r="AN149" s="3">
        <v>514.76</v>
      </c>
      <c r="AO149" s="3">
        <v>683.6</v>
      </c>
      <c r="AP149" s="7">
        <v>719.25</v>
      </c>
      <c r="AQ149" s="113"/>
      <c r="AR149" s="3">
        <v>743.4</v>
      </c>
      <c r="AS149" s="3">
        <v>998.72727272727298</v>
      </c>
      <c r="AT149" s="7">
        <v>1083.5384615384601</v>
      </c>
      <c r="AU149" s="7"/>
      <c r="AV149" s="3">
        <v>1006.3333333333301</v>
      </c>
      <c r="AW149" s="3">
        <v>1367</v>
      </c>
      <c r="AX149" s="7">
        <v>1649.8888888888901</v>
      </c>
      <c r="AY149" s="113"/>
      <c r="AZ149" s="3">
        <v>266.30700000000002</v>
      </c>
      <c r="BA149" s="7">
        <v>383.77</v>
      </c>
      <c r="BB149" s="7"/>
      <c r="BC149" s="3">
        <v>764.86666666666702</v>
      </c>
      <c r="BD149" s="3">
        <v>885.42857142857099</v>
      </c>
      <c r="BE149" s="7">
        <v>911.61111111111109</v>
      </c>
      <c r="BF149" s="113"/>
      <c r="BG149" s="3">
        <v>972.07142857142901</v>
      </c>
      <c r="BH149" s="3">
        <v>1167.6875</v>
      </c>
      <c r="BI149" s="7">
        <v>1283.1666666666702</v>
      </c>
      <c r="BJ149" s="113"/>
      <c r="BK149" s="3">
        <v>1173.3333333333298</v>
      </c>
      <c r="BL149" s="3">
        <v>1500.7777777777801</v>
      </c>
      <c r="BM149" s="7">
        <v>1865.3333333333298</v>
      </c>
      <c r="BO149" s="2">
        <f t="shared" si="234"/>
        <v>285.6159863013699</v>
      </c>
      <c r="BP149" s="2">
        <f t="shared" si="235"/>
        <v>470.53840182648401</v>
      </c>
      <c r="BQ149" s="2"/>
      <c r="BR149" s="2">
        <f t="shared" si="236"/>
        <v>798.92772341813475</v>
      </c>
      <c r="BS149" s="2">
        <f t="shared" si="237"/>
        <v>931.82729941291541</v>
      </c>
      <c r="BT149" s="2">
        <f t="shared" si="238"/>
        <v>972.68873668188792</v>
      </c>
      <c r="BU149" s="2"/>
      <c r="BV149" s="2">
        <f t="shared" si="239"/>
        <v>1005.1555772994127</v>
      </c>
      <c r="BW149" s="2">
        <f t="shared" si="240"/>
        <v>1222.4420662100461</v>
      </c>
      <c r="BX149" s="2">
        <f t="shared" si="241"/>
        <v>1378.8652968036554</v>
      </c>
      <c r="BZ149" s="16">
        <f t="shared" si="226"/>
        <v>184.9224155251141</v>
      </c>
      <c r="CA149" s="16">
        <f t="shared" si="227"/>
        <v>502.15033485540391</v>
      </c>
      <c r="CB149" s="16">
        <f t="shared" si="228"/>
        <v>406.17656012176747</v>
      </c>
      <c r="CD149" s="5">
        <f t="shared" si="197"/>
        <v>0.64745120859583749</v>
      </c>
      <c r="CE149" s="5">
        <f t="shared" si="198"/>
        <v>1.0671824720494909</v>
      </c>
      <c r="CF149" s="5">
        <f t="shared" si="199"/>
        <v>0.41758123108050871</v>
      </c>
      <c r="CH149" s="11">
        <f t="shared" si="229"/>
        <v>0.16634743306463662</v>
      </c>
      <c r="CI149" s="11">
        <f t="shared" si="230"/>
        <v>0.21749278210090583</v>
      </c>
      <c r="CK149" s="11">
        <f t="shared" si="231"/>
        <v>0.21617199746772009</v>
      </c>
      <c r="CL149" s="11">
        <f t="shared" si="232"/>
        <v>0.37179291240496504</v>
      </c>
      <c r="CN149" s="16">
        <f t="shared" si="200"/>
        <v>132.89957599478066</v>
      </c>
      <c r="CO149" s="16">
        <f t="shared" si="201"/>
        <v>173.76101326375317</v>
      </c>
      <c r="CP149" s="11"/>
      <c r="CQ149" s="16">
        <f t="shared" si="202"/>
        <v>217.28648891063335</v>
      </c>
      <c r="CR149" s="16">
        <f t="shared" si="203"/>
        <v>373.70971950424268</v>
      </c>
      <c r="CT149" s="106">
        <v>987.14390756302498</v>
      </c>
      <c r="CU149" s="104">
        <v>964.09487179487098</v>
      </c>
      <c r="CV149" s="104">
        <v>764.86666666666702</v>
      </c>
      <c r="CW149" s="104">
        <v>545.45238095238199</v>
      </c>
      <c r="CX149" s="104">
        <v>362.7416666666669</v>
      </c>
      <c r="CY149" s="104">
        <v>364.37371794871842</v>
      </c>
      <c r="CZ149" s="104">
        <v>345.13333333333304</v>
      </c>
      <c r="DA149" s="104">
        <v>358.47692307692267</v>
      </c>
      <c r="DB149" s="104">
        <v>328.24667832167808</v>
      </c>
      <c r="DC149" s="104">
        <v>328.642424242424</v>
      </c>
      <c r="DD149" s="104">
        <v>427.57142857142901</v>
      </c>
      <c r="DE149" s="104">
        <v>426.14166666666699</v>
      </c>
      <c r="DF149" s="104">
        <v>392.61188811188902</v>
      </c>
      <c r="DG149" s="104">
        <v>428.93956043956103</v>
      </c>
      <c r="DH149" s="104">
        <v>401.875</v>
      </c>
      <c r="DI149" s="104">
        <v>273.23333333333301</v>
      </c>
      <c r="DJ149" s="104">
        <v>338.04807692307799</v>
      </c>
      <c r="DK149" s="104">
        <v>489.56923076923101</v>
      </c>
      <c r="DL149" s="104">
        <v>478</v>
      </c>
      <c r="DM149" s="104">
        <v>475.861538461539</v>
      </c>
      <c r="DN149" s="104">
        <v>493.50757575757598</v>
      </c>
      <c r="DO149" s="104">
        <v>428.99833333333402</v>
      </c>
      <c r="DP149" s="104">
        <v>423.5</v>
      </c>
      <c r="DR149" s="4">
        <f t="shared" si="204"/>
        <v>82.043609298209986</v>
      </c>
      <c r="DS149" s="39">
        <v>54.895111314209998</v>
      </c>
      <c r="DT149" s="39">
        <v>32.941696874450002</v>
      </c>
      <c r="DU149" s="39">
        <v>20.547614118359999</v>
      </c>
      <c r="DV149" s="39">
        <v>11.497395839940001</v>
      </c>
      <c r="DW149" s="39">
        <v>8.58986320068</v>
      </c>
      <c r="DX149" s="39">
        <v>12.05282361195</v>
      </c>
      <c r="DY149" s="39">
        <v>8.8952712480000002</v>
      </c>
      <c r="DZ149" s="39">
        <v>6.9237077190600003</v>
      </c>
      <c r="EA149" s="39">
        <v>7.1506031193999995</v>
      </c>
      <c r="EB149" s="39">
        <v>6.5188134683699985</v>
      </c>
      <c r="EC149" s="39">
        <v>6.9870296972999997</v>
      </c>
      <c r="ED149" s="39">
        <v>6.3521958114299997</v>
      </c>
      <c r="EE149" s="39">
        <v>7.8338710153600015</v>
      </c>
      <c r="EF149" s="39">
        <v>7.5661971588199997</v>
      </c>
      <c r="EG149" s="39">
        <v>5.9893733782999998</v>
      </c>
      <c r="EH149" s="39">
        <v>6.8415091771999998</v>
      </c>
      <c r="EI149" s="39">
        <v>9.2234261178299999</v>
      </c>
      <c r="EJ149" s="39">
        <v>11.921317570500001</v>
      </c>
      <c r="EK149" s="39">
        <v>7.9556147281000005</v>
      </c>
      <c r="EL149" s="39">
        <v>8.8047032772800016</v>
      </c>
      <c r="EM149" s="39">
        <v>8.4817812326399995</v>
      </c>
      <c r="EN149" s="39">
        <v>8.16872584465</v>
      </c>
      <c r="EP149" s="111">
        <v>45962</v>
      </c>
      <c r="EQ149" s="114">
        <f t="shared" si="233"/>
        <v>0.16438356164383561</v>
      </c>
      <c r="ER149" s="114"/>
      <c r="ES149" s="4">
        <f t="shared" si="205"/>
        <v>83.956000000000003</v>
      </c>
      <c r="ET149" s="4">
        <f t="shared" si="206"/>
        <v>123.33799999999999</v>
      </c>
      <c r="EU149" s="4"/>
      <c r="EV149" s="4">
        <f t="shared" si="169"/>
        <v>514.76</v>
      </c>
      <c r="EW149" s="4">
        <f t="shared" si="170"/>
        <v>683.6</v>
      </c>
      <c r="EX149" s="4">
        <f t="shared" si="171"/>
        <v>719.25</v>
      </c>
      <c r="EY149" s="4"/>
      <c r="EZ149" s="4">
        <f t="shared" si="172"/>
        <v>743.4</v>
      </c>
      <c r="FA149" s="4">
        <f t="shared" si="173"/>
        <v>998.72727272727298</v>
      </c>
      <c r="FB149" s="4">
        <f t="shared" si="174"/>
        <v>1083.5384615384601</v>
      </c>
      <c r="FC149" s="4"/>
      <c r="FD149" s="4">
        <f t="shared" si="207"/>
        <v>1006.3333333333301</v>
      </c>
      <c r="FE149" s="4">
        <f t="shared" si="208"/>
        <v>1367</v>
      </c>
      <c r="FF149" s="4">
        <f t="shared" si="209"/>
        <v>1649.8888888888901</v>
      </c>
      <c r="FH149" s="16">
        <f t="shared" si="210"/>
        <v>90.429753424657534</v>
      </c>
      <c r="FI149" s="16">
        <f t="shared" si="176"/>
        <v>221.29613698630135</v>
      </c>
      <c r="FJ149" s="16"/>
      <c r="FK149" s="16">
        <f t="shared" si="211"/>
        <v>552.34465753424649</v>
      </c>
      <c r="FL149" s="16">
        <f t="shared" si="212"/>
        <v>735.40174346201752</v>
      </c>
      <c r="FM149" s="16">
        <f t="shared" si="213"/>
        <v>779.1330347734455</v>
      </c>
      <c r="FN149" s="16"/>
      <c r="FO149" s="16">
        <f t="shared" si="214"/>
        <v>786.62191780821854</v>
      </c>
      <c r="FP149" s="16">
        <f t="shared" si="215"/>
        <v>1059.2652552926529</v>
      </c>
      <c r="FQ149" s="16">
        <f t="shared" si="216"/>
        <v>1176.6371619248321</v>
      </c>
      <c r="FS149" s="4">
        <f t="shared" si="177"/>
        <v>266.30700000000002</v>
      </c>
      <c r="FT149" s="4">
        <f t="shared" si="178"/>
        <v>383.77</v>
      </c>
      <c r="FU149" s="4"/>
      <c r="FV149" s="4">
        <f t="shared" si="179"/>
        <v>764.86666666666702</v>
      </c>
      <c r="FW149" s="4">
        <f t="shared" si="180"/>
        <v>885.42857142857099</v>
      </c>
      <c r="FX149" s="4">
        <f t="shared" si="181"/>
        <v>911.61111111111109</v>
      </c>
      <c r="FY149" s="4"/>
      <c r="FZ149" s="4">
        <f t="shared" si="182"/>
        <v>972.07142857142901</v>
      </c>
      <c r="GA149" s="4">
        <f t="shared" si="183"/>
        <v>1167.6875</v>
      </c>
      <c r="GB149" s="4">
        <f t="shared" si="184"/>
        <v>1283.1666666666702</v>
      </c>
      <c r="GC149" s="4"/>
      <c r="GD149" s="4">
        <f t="shared" si="185"/>
        <v>1173.3333333333298</v>
      </c>
      <c r="GE149" s="4">
        <f t="shared" si="186"/>
        <v>1500.7777777777801</v>
      </c>
      <c r="GF149" s="4">
        <f t="shared" si="187"/>
        <v>1865.3333333333298</v>
      </c>
      <c r="GH149" s="16">
        <f t="shared" si="217"/>
        <v>285.6159863013699</v>
      </c>
      <c r="GI149" s="16">
        <f t="shared" si="188"/>
        <v>470.53840182648401</v>
      </c>
      <c r="GJ149" s="16"/>
      <c r="GK149" s="16">
        <f t="shared" si="218"/>
        <v>798.92772341813475</v>
      </c>
      <c r="GL149" s="16">
        <f t="shared" si="219"/>
        <v>931.82729941291541</v>
      </c>
      <c r="GM149" s="16">
        <f t="shared" si="220"/>
        <v>972.68873668188792</v>
      </c>
      <c r="GN149" s="16"/>
      <c r="GO149" s="16">
        <f t="shared" si="189"/>
        <v>1005.1555772994127</v>
      </c>
      <c r="GP149" s="16">
        <f t="shared" si="190"/>
        <v>1222.4420662100461</v>
      </c>
      <c r="GQ149" s="16">
        <f t="shared" si="221"/>
        <v>1378.8652968036554</v>
      </c>
    </row>
    <row r="150" spans="2:199" ht="14.45" customHeight="1" x14ac:dyDescent="0.25">
      <c r="B150" s="28" t="s">
        <v>175</v>
      </c>
      <c r="C150" s="28" t="s">
        <v>657</v>
      </c>
      <c r="D150" s="23" t="str">
        <f>IFERROR(IF(MATCH($B150,Compounders!$A:$A,0),"yes"),"")</f>
        <v/>
      </c>
      <c r="F150" s="66"/>
      <c r="G150" s="66"/>
      <c r="H150" s="66"/>
      <c r="I150" s="66"/>
      <c r="J150" s="121" t="str">
        <f t="shared" si="191"/>
        <v>yes</v>
      </c>
      <c r="K150" s="70">
        <f t="shared" si="222"/>
        <v>6</v>
      </c>
      <c r="L150" s="70">
        <f t="shared" si="223"/>
        <v>31</v>
      </c>
      <c r="M150" s="70">
        <f t="shared" si="224"/>
        <v>2</v>
      </c>
      <c r="N150" s="70">
        <f t="shared" si="225"/>
        <v>4</v>
      </c>
      <c r="O150" s="66"/>
      <c r="P150" s="83"/>
      <c r="Q150" s="70">
        <f t="shared" si="192"/>
        <v>5</v>
      </c>
      <c r="R150" s="70">
        <f t="shared" si="192"/>
        <v>4</v>
      </c>
      <c r="S150" s="70">
        <f t="shared" si="192"/>
        <v>3</v>
      </c>
      <c r="T150" s="70">
        <f t="shared" si="192"/>
        <v>2</v>
      </c>
      <c r="U150" s="70">
        <f t="shared" si="192"/>
        <v>3</v>
      </c>
      <c r="V150" s="70">
        <f t="shared" si="192"/>
        <v>5</v>
      </c>
      <c r="W150" s="70">
        <f t="shared" si="192"/>
        <v>6</v>
      </c>
      <c r="X150" s="70">
        <f t="shared" si="192"/>
        <v>2</v>
      </c>
      <c r="Y150" s="70">
        <f t="shared" si="192"/>
        <v>1</v>
      </c>
      <c r="AA150" s="39">
        <v>85.049130184800006</v>
      </c>
      <c r="AB150" s="39">
        <v>75.867596930939996</v>
      </c>
      <c r="AC150" s="40">
        <v>79.867594676930011</v>
      </c>
      <c r="AE150" s="4">
        <f t="shared" si="193"/>
        <v>-5.1815355078699952</v>
      </c>
      <c r="AF150" s="4">
        <f t="shared" si="194"/>
        <v>3.9999977459900151</v>
      </c>
      <c r="AH150" s="11">
        <f t="shared" si="195"/>
        <v>-6.0924027048968488E-2</v>
      </c>
      <c r="AI150" s="11">
        <f t="shared" si="196"/>
        <v>5.2723401133043524E-2</v>
      </c>
      <c r="AK150" s="3">
        <v>4173</v>
      </c>
      <c r="AL150" s="7">
        <v>3250</v>
      </c>
      <c r="AM150" s="7"/>
      <c r="AN150" s="3">
        <v>4524.8888888888905</v>
      </c>
      <c r="AO150" s="3">
        <v>4519.1818181818198</v>
      </c>
      <c r="AP150" s="7">
        <v>4144.1000000000004</v>
      </c>
      <c r="AQ150" s="113"/>
      <c r="AR150" s="3">
        <v>4885.5</v>
      </c>
      <c r="AS150" s="3">
        <v>4872</v>
      </c>
      <c r="AT150" s="7">
        <v>4777.7272727272702</v>
      </c>
      <c r="AU150" s="7"/>
      <c r="AV150" s="3">
        <v>5249.5</v>
      </c>
      <c r="AW150" s="3">
        <v>5154</v>
      </c>
      <c r="AX150" s="7">
        <v>5039.7777777777792</v>
      </c>
      <c r="AY150" s="113"/>
      <c r="AZ150" s="3">
        <v>4035</v>
      </c>
      <c r="BA150" s="7">
        <v>4362</v>
      </c>
      <c r="BB150" s="7"/>
      <c r="BC150" s="3">
        <v>4598.3125</v>
      </c>
      <c r="BD150" s="3">
        <v>4601.625</v>
      </c>
      <c r="BE150" s="7">
        <v>4580.4375</v>
      </c>
      <c r="BF150" s="113"/>
      <c r="BG150" s="3">
        <v>4921.1428571428605</v>
      </c>
      <c r="BH150" s="3">
        <v>4923.9375</v>
      </c>
      <c r="BI150" s="7">
        <v>4949.1875</v>
      </c>
      <c r="BJ150" s="113"/>
      <c r="BK150" s="3">
        <v>5279.7142857142899</v>
      </c>
      <c r="BL150" s="3">
        <v>5198.2</v>
      </c>
      <c r="BM150" s="7">
        <v>5221.5384615384601</v>
      </c>
      <c r="BO150" s="2">
        <f t="shared" si="234"/>
        <v>4035</v>
      </c>
      <c r="BP150" s="2">
        <f t="shared" si="235"/>
        <v>4362</v>
      </c>
      <c r="BQ150" s="2"/>
      <c r="BR150" s="2">
        <f t="shared" si="236"/>
        <v>4598.3125</v>
      </c>
      <c r="BS150" s="2">
        <f t="shared" si="237"/>
        <v>4601.625</v>
      </c>
      <c r="BT150" s="2">
        <f t="shared" si="238"/>
        <v>4580.4375</v>
      </c>
      <c r="BU150" s="2"/>
      <c r="BV150" s="2">
        <f t="shared" si="239"/>
        <v>4921.1428571428605</v>
      </c>
      <c r="BW150" s="2">
        <f t="shared" si="240"/>
        <v>4923.9375</v>
      </c>
      <c r="BX150" s="2">
        <f t="shared" si="241"/>
        <v>4949.1875</v>
      </c>
      <c r="BZ150" s="16">
        <f t="shared" si="226"/>
        <v>327</v>
      </c>
      <c r="CA150" s="16">
        <f t="shared" si="227"/>
        <v>218.4375</v>
      </c>
      <c r="CB150" s="16">
        <f t="shared" si="228"/>
        <v>368.75</v>
      </c>
      <c r="CD150" s="5">
        <f t="shared" si="197"/>
        <v>8.1040892193308567E-2</v>
      </c>
      <c r="CE150" s="5">
        <f t="shared" si="198"/>
        <v>5.0077372764786743E-2</v>
      </c>
      <c r="CF150" s="5">
        <f t="shared" si="199"/>
        <v>8.0505410236467512E-2</v>
      </c>
      <c r="CH150" s="11">
        <f t="shared" si="229"/>
        <v>7.2037296290750064E-4</v>
      </c>
      <c r="CI150" s="11">
        <f t="shared" si="230"/>
        <v>-3.8872956111617452E-3</v>
      </c>
      <c r="CK150" s="11">
        <f t="shared" si="231"/>
        <v>5.6788492800663448E-4</v>
      </c>
      <c r="CL150" s="11">
        <f t="shared" si="232"/>
        <v>5.6988068973518047E-3</v>
      </c>
      <c r="CN150" s="16">
        <f t="shared" si="200"/>
        <v>3.3125</v>
      </c>
      <c r="CO150" s="16">
        <f t="shared" si="201"/>
        <v>-17.875</v>
      </c>
      <c r="CP150" s="11"/>
      <c r="CQ150" s="16">
        <f t="shared" si="202"/>
        <v>2.794642857139479</v>
      </c>
      <c r="CR150" s="16">
        <f t="shared" si="203"/>
        <v>28.044642857139479</v>
      </c>
      <c r="CT150" s="106">
        <v>4615.3999999999996</v>
      </c>
      <c r="CU150" s="104">
        <v>4601.625</v>
      </c>
      <c r="CV150" s="104">
        <v>4455.7019230769238</v>
      </c>
      <c r="CW150" s="104">
        <v>4310.5666666666702</v>
      </c>
      <c r="CX150" s="104">
        <v>4203.8333333333303</v>
      </c>
      <c r="CY150" s="104">
        <v>4231.375</v>
      </c>
      <c r="CZ150" s="104">
        <v>4186.2222222222226</v>
      </c>
      <c r="DA150" s="104">
        <v>4118.5636363636359</v>
      </c>
      <c r="DB150" s="104">
        <v>4011.0349650349685</v>
      </c>
      <c r="DC150" s="104">
        <v>5240</v>
      </c>
      <c r="DD150" s="104">
        <v>5390.9250000000002</v>
      </c>
      <c r="DE150" s="104">
        <v>5138.2636363636402</v>
      </c>
      <c r="DF150" s="104">
        <v>4813.4333333333298</v>
      </c>
      <c r="DG150" s="104">
        <v>4640.7647058823495</v>
      </c>
      <c r="DH150" s="104">
        <v>5615.1317460317496</v>
      </c>
      <c r="DI150" s="104">
        <v>5919.7986111111095</v>
      </c>
      <c r="DJ150" s="104">
        <v>6158.0714285714303</v>
      </c>
      <c r="DK150" s="104">
        <v>6010.85</v>
      </c>
      <c r="DL150" s="104">
        <v>5777.7857142857101</v>
      </c>
      <c r="DM150" s="104">
        <v>5810.25</v>
      </c>
      <c r="DN150" s="104">
        <v>5699.69696969697</v>
      </c>
      <c r="DO150" s="104">
        <v>5598.875</v>
      </c>
      <c r="DP150" s="104">
        <v>5405.875</v>
      </c>
      <c r="DR150" s="4">
        <f t="shared" si="204"/>
        <v>79.867594676930011</v>
      </c>
      <c r="DS150" s="39">
        <v>75.867596930939996</v>
      </c>
      <c r="DT150" s="39">
        <v>85.049130184800006</v>
      </c>
      <c r="DU150" s="39">
        <v>82.653477156359997</v>
      </c>
      <c r="DV150" s="39">
        <v>81.932730550880009</v>
      </c>
      <c r="DW150" s="39">
        <v>79.204291265540007</v>
      </c>
      <c r="DX150" s="39">
        <v>70.297070577630009</v>
      </c>
      <c r="DY150" s="39">
        <v>75.096639990699984</v>
      </c>
      <c r="DZ150" s="39">
        <v>56.54798685283</v>
      </c>
      <c r="EA150" s="39">
        <v>58.695028529989997</v>
      </c>
      <c r="EB150" s="39">
        <v>60.379298594159998</v>
      </c>
      <c r="EC150" s="39">
        <v>51.677531296600009</v>
      </c>
      <c r="ED150" s="39">
        <v>55.216872199530009</v>
      </c>
      <c r="EE150" s="39">
        <v>57.964893766580005</v>
      </c>
      <c r="EF150" s="39">
        <v>66.284930366799998</v>
      </c>
      <c r="EG150" s="39">
        <v>61.174390316</v>
      </c>
      <c r="EH150" s="39">
        <v>73.641905649089992</v>
      </c>
      <c r="EI150" s="39">
        <v>84.738313216399987</v>
      </c>
      <c r="EJ150" s="39">
        <v>101.57691225713999</v>
      </c>
      <c r="EK150" s="39">
        <v>101.50472234125998</v>
      </c>
      <c r="EL150" s="39">
        <v>115.14084564725999</v>
      </c>
      <c r="EM150" s="39">
        <v>111.64210628868001</v>
      </c>
      <c r="EN150" s="39">
        <v>100.82269605562</v>
      </c>
      <c r="EP150" s="111">
        <v>46022</v>
      </c>
      <c r="EQ150" s="114">
        <f t="shared" si="233"/>
        <v>0</v>
      </c>
      <c r="ER150" s="114"/>
      <c r="ES150" s="4">
        <f t="shared" si="205"/>
        <v>4173</v>
      </c>
      <c r="ET150" s="4">
        <f t="shared" si="206"/>
        <v>3250</v>
      </c>
      <c r="EU150" s="4"/>
      <c r="EV150" s="4">
        <f t="shared" si="169"/>
        <v>4524.8888888888905</v>
      </c>
      <c r="EW150" s="4">
        <f t="shared" si="170"/>
        <v>4519.1818181818198</v>
      </c>
      <c r="EX150" s="4">
        <f t="shared" si="171"/>
        <v>4144.1000000000004</v>
      </c>
      <c r="EY150" s="4"/>
      <c r="EZ150" s="4">
        <f t="shared" si="172"/>
        <v>4885.5</v>
      </c>
      <c r="FA150" s="4">
        <f t="shared" si="173"/>
        <v>4872</v>
      </c>
      <c r="FB150" s="4">
        <f t="shared" si="174"/>
        <v>4777.7272727272702</v>
      </c>
      <c r="FC150" s="4"/>
      <c r="FD150" s="4">
        <f t="shared" si="207"/>
        <v>5249.5</v>
      </c>
      <c r="FE150" s="4">
        <f t="shared" si="208"/>
        <v>5154</v>
      </c>
      <c r="FF150" s="4">
        <f t="shared" si="209"/>
        <v>5039.7777777777792</v>
      </c>
      <c r="FH150" s="16">
        <f t="shared" si="210"/>
        <v>4173</v>
      </c>
      <c r="FI150" s="16">
        <f t="shared" si="176"/>
        <v>3250</v>
      </c>
      <c r="FJ150" s="16"/>
      <c r="FK150" s="16">
        <f t="shared" si="211"/>
        <v>4524.8888888888905</v>
      </c>
      <c r="FL150" s="16">
        <f t="shared" si="212"/>
        <v>4519.1818181818198</v>
      </c>
      <c r="FM150" s="16">
        <f t="shared" si="213"/>
        <v>4144.1000000000004</v>
      </c>
      <c r="FN150" s="16"/>
      <c r="FO150" s="16">
        <f t="shared" si="214"/>
        <v>4885.5</v>
      </c>
      <c r="FP150" s="16">
        <f t="shared" si="215"/>
        <v>4872</v>
      </c>
      <c r="FQ150" s="16">
        <f t="shared" si="216"/>
        <v>4777.7272727272702</v>
      </c>
      <c r="FS150" s="4">
        <f t="shared" si="177"/>
        <v>4035</v>
      </c>
      <c r="FT150" s="4">
        <f t="shared" si="178"/>
        <v>4362</v>
      </c>
      <c r="FU150" s="4"/>
      <c r="FV150" s="4">
        <f t="shared" si="179"/>
        <v>4598.3125</v>
      </c>
      <c r="FW150" s="4">
        <f t="shared" si="180"/>
        <v>4601.625</v>
      </c>
      <c r="FX150" s="4">
        <f t="shared" si="181"/>
        <v>4580.4375</v>
      </c>
      <c r="FY150" s="4"/>
      <c r="FZ150" s="4">
        <f t="shared" si="182"/>
        <v>4921.1428571428605</v>
      </c>
      <c r="GA150" s="4">
        <f t="shared" si="183"/>
        <v>4923.9375</v>
      </c>
      <c r="GB150" s="4">
        <f t="shared" si="184"/>
        <v>4949.1875</v>
      </c>
      <c r="GC150" s="4"/>
      <c r="GD150" s="4">
        <f t="shared" si="185"/>
        <v>5279.7142857142899</v>
      </c>
      <c r="GE150" s="4">
        <f t="shared" si="186"/>
        <v>5198.2</v>
      </c>
      <c r="GF150" s="4">
        <f t="shared" si="187"/>
        <v>5221.5384615384601</v>
      </c>
      <c r="GH150" s="16">
        <f t="shared" si="217"/>
        <v>4035</v>
      </c>
      <c r="GI150" s="16">
        <f t="shared" si="188"/>
        <v>4362</v>
      </c>
      <c r="GJ150" s="16"/>
      <c r="GK150" s="16">
        <f t="shared" si="218"/>
        <v>4598.3125</v>
      </c>
      <c r="GL150" s="16">
        <f t="shared" si="219"/>
        <v>4601.625</v>
      </c>
      <c r="GM150" s="16">
        <f t="shared" si="220"/>
        <v>4580.4375</v>
      </c>
      <c r="GN150" s="16"/>
      <c r="GO150" s="16">
        <f t="shared" si="189"/>
        <v>4921.1428571428605</v>
      </c>
      <c r="GP150" s="16">
        <f t="shared" si="190"/>
        <v>4923.9375</v>
      </c>
      <c r="GQ150" s="16">
        <f t="shared" si="221"/>
        <v>4949.1875</v>
      </c>
    </row>
    <row r="151" spans="2:199" ht="14.45" customHeight="1" x14ac:dyDescent="0.25">
      <c r="B151" s="28" t="s">
        <v>193</v>
      </c>
      <c r="C151" s="28" t="s">
        <v>658</v>
      </c>
      <c r="D151" s="23" t="str">
        <f>IFERROR(IF(MATCH($B151,Compounders!$A:$A,0),"yes"),"")</f>
        <v/>
      </c>
      <c r="F151" s="66"/>
      <c r="G151" s="66"/>
      <c r="H151" s="66" t="s">
        <v>544</v>
      </c>
      <c r="I151" s="66"/>
      <c r="J151" s="121" t="str">
        <f t="shared" si="191"/>
        <v/>
      </c>
      <c r="K151" s="70">
        <f t="shared" si="222"/>
        <v>6</v>
      </c>
      <c r="L151" s="70">
        <f t="shared" si="223"/>
        <v>31</v>
      </c>
      <c r="M151" s="70">
        <f t="shared" si="224"/>
        <v>3</v>
      </c>
      <c r="N151" s="70">
        <f t="shared" si="225"/>
        <v>4</v>
      </c>
      <c r="O151" s="66"/>
      <c r="P151" s="83"/>
      <c r="Q151" s="70">
        <f t="shared" si="192"/>
        <v>5</v>
      </c>
      <c r="R151" s="70">
        <f t="shared" si="192"/>
        <v>4</v>
      </c>
      <c r="S151" s="70">
        <f t="shared" si="192"/>
        <v>3</v>
      </c>
      <c r="T151" s="70">
        <f t="shared" si="192"/>
        <v>2</v>
      </c>
      <c r="U151" s="70">
        <f t="shared" si="192"/>
        <v>3</v>
      </c>
      <c r="V151" s="70">
        <f t="shared" si="192"/>
        <v>5</v>
      </c>
      <c r="W151" s="70">
        <f t="shared" si="192"/>
        <v>6</v>
      </c>
      <c r="X151" s="70">
        <f t="shared" si="192"/>
        <v>2</v>
      </c>
      <c r="Y151" s="70">
        <f t="shared" si="192"/>
        <v>1</v>
      </c>
      <c r="AA151" s="39">
        <v>59.053095779819998</v>
      </c>
      <c r="AB151" s="39">
        <v>60.466555202759999</v>
      </c>
      <c r="AC151" s="40">
        <v>101.08349850626999</v>
      </c>
      <c r="AE151" s="4">
        <f t="shared" si="193"/>
        <v>42.030402726449992</v>
      </c>
      <c r="AF151" s="4">
        <f t="shared" si="194"/>
        <v>40.616943303509991</v>
      </c>
      <c r="AH151" s="11">
        <f t="shared" si="195"/>
        <v>0.71173919286400711</v>
      </c>
      <c r="AI151" s="11">
        <f t="shared" si="196"/>
        <v>0.67172576918448357</v>
      </c>
      <c r="AK151" s="3">
        <v>1745.2</v>
      </c>
      <c r="AL151" s="7">
        <v>1853.4</v>
      </c>
      <c r="AM151" s="7"/>
      <c r="AN151" s="3">
        <v>1958.8181818181802</v>
      </c>
      <c r="AO151" s="3">
        <v>1970.21875</v>
      </c>
      <c r="AP151" s="7">
        <v>2091.9722222222199</v>
      </c>
      <c r="AQ151" s="113"/>
      <c r="AR151" s="3">
        <v>2168.9230769230799</v>
      </c>
      <c r="AS151" s="3">
        <v>2201.03125</v>
      </c>
      <c r="AT151" s="7">
        <v>2298.9166666666697</v>
      </c>
      <c r="AU151" s="7"/>
      <c r="AV151" s="3">
        <v>2447.5</v>
      </c>
      <c r="AW151" s="3">
        <v>2514.2222222222199</v>
      </c>
      <c r="AX151" s="7">
        <v>2570.7333333333299</v>
      </c>
      <c r="AY151" s="113"/>
      <c r="AZ151" s="3">
        <v>2090.8000000000002</v>
      </c>
      <c r="BA151" s="7">
        <v>2107.1</v>
      </c>
      <c r="BB151" s="7"/>
      <c r="BC151" s="3">
        <v>2217.3846153846202</v>
      </c>
      <c r="BD151" s="3">
        <v>2230.5526315789498</v>
      </c>
      <c r="BE151" s="7">
        <v>2355.7567567567603</v>
      </c>
      <c r="BF151" s="113"/>
      <c r="BG151" s="3">
        <v>2464.2580645161302</v>
      </c>
      <c r="BH151" s="3">
        <v>2475.7179487179501</v>
      </c>
      <c r="BI151" s="7">
        <v>2570.5238095238101</v>
      </c>
      <c r="BJ151" s="113"/>
      <c r="BK151" s="3">
        <v>2624.8333333333303</v>
      </c>
      <c r="BL151" s="3">
        <v>2748.76923076923</v>
      </c>
      <c r="BM151" s="7">
        <v>2871.21052631579</v>
      </c>
      <c r="BO151" s="2">
        <f t="shared" si="234"/>
        <v>2090.8000000000002</v>
      </c>
      <c r="BP151" s="2">
        <f t="shared" si="235"/>
        <v>2107.1</v>
      </c>
      <c r="BQ151" s="2"/>
      <c r="BR151" s="2">
        <f t="shared" si="236"/>
        <v>2217.3846153846202</v>
      </c>
      <c r="BS151" s="2">
        <f t="shared" si="237"/>
        <v>2230.5526315789498</v>
      </c>
      <c r="BT151" s="2">
        <f t="shared" si="238"/>
        <v>2355.7567567567603</v>
      </c>
      <c r="BU151" s="2"/>
      <c r="BV151" s="2">
        <f t="shared" si="239"/>
        <v>2464.2580645161302</v>
      </c>
      <c r="BW151" s="2">
        <f t="shared" si="240"/>
        <v>2475.7179487179501</v>
      </c>
      <c r="BX151" s="2">
        <f t="shared" si="241"/>
        <v>2570.5238095238101</v>
      </c>
      <c r="BZ151" s="16">
        <f t="shared" si="226"/>
        <v>16.299999999999727</v>
      </c>
      <c r="CA151" s="16">
        <f t="shared" si="227"/>
        <v>248.65675675676039</v>
      </c>
      <c r="CB151" s="16">
        <f t="shared" si="228"/>
        <v>214.76705276704979</v>
      </c>
      <c r="CD151" s="5">
        <f t="shared" si="197"/>
        <v>7.7960589248133871E-3</v>
      </c>
      <c r="CE151" s="5">
        <f t="shared" si="198"/>
        <v>0.11800899660991893</v>
      </c>
      <c r="CF151" s="5">
        <f t="shared" si="199"/>
        <v>9.1166905136133902E-2</v>
      </c>
      <c r="CH151" s="11">
        <f t="shared" si="229"/>
        <v>5.9385350213794208E-3</v>
      </c>
      <c r="CI151" s="11">
        <f t="shared" si="230"/>
        <v>6.2403310824874048E-2</v>
      </c>
      <c r="CK151" s="11">
        <f t="shared" si="231"/>
        <v>4.6504399708924282E-3</v>
      </c>
      <c r="CL151" s="11">
        <f t="shared" si="232"/>
        <v>4.3122815153917582E-2</v>
      </c>
      <c r="CN151" s="16">
        <f t="shared" si="200"/>
        <v>13.168016194329539</v>
      </c>
      <c r="CO151" s="16">
        <f t="shared" si="201"/>
        <v>138.37214137214005</v>
      </c>
      <c r="CP151" s="11"/>
      <c r="CQ151" s="16">
        <f t="shared" si="202"/>
        <v>11.459884201819932</v>
      </c>
      <c r="CR151" s="16">
        <f t="shared" si="203"/>
        <v>106.26574500767993</v>
      </c>
      <c r="CT151" s="106">
        <v>2339.1138888888891</v>
      </c>
      <c r="CU151" s="104">
        <v>2230.5526315789498</v>
      </c>
      <c r="CV151" s="104">
        <v>2148.3878676470581</v>
      </c>
      <c r="CW151" s="104">
        <v>2008.9380952380959</v>
      </c>
      <c r="CX151" s="104">
        <v>1967.368907563025</v>
      </c>
      <c r="CY151" s="104">
        <v>1907.3243243243201</v>
      </c>
      <c r="CZ151" s="104">
        <v>1819.1208333333329</v>
      </c>
      <c r="DA151" s="104">
        <v>1620.3604797979801</v>
      </c>
      <c r="DB151" s="104">
        <v>1409.105278592376</v>
      </c>
      <c r="DC151" s="104">
        <v>1342.6875</v>
      </c>
      <c r="DD151" s="104">
        <v>1284.9428571428571</v>
      </c>
      <c r="DE151" s="104">
        <v>1268.4279386608009</v>
      </c>
      <c r="DF151" s="104">
        <v>1195.3645161290322</v>
      </c>
      <c r="DG151" s="104">
        <v>1147.3611111111099</v>
      </c>
      <c r="DH151" s="104">
        <v>1071.447044334976</v>
      </c>
      <c r="DI151" s="104">
        <v>956.03818181818201</v>
      </c>
      <c r="DJ151" s="104">
        <v>907.56769230769203</v>
      </c>
      <c r="DK151" s="104">
        <v>840.107142857143</v>
      </c>
      <c r="DL151" s="104">
        <v>740.82782608695607</v>
      </c>
      <c r="DM151" s="104">
        <v>703.62203557312205</v>
      </c>
      <c r="DN151" s="104">
        <v>661.27865612648202</v>
      </c>
      <c r="DO151" s="104">
        <v>630.58333333333303</v>
      </c>
      <c r="DP151" s="104">
        <v>592.78512585812405</v>
      </c>
      <c r="DR151" s="4">
        <f t="shared" si="204"/>
        <v>101.08349850626999</v>
      </c>
      <c r="DS151" s="39">
        <v>60.466555202759999</v>
      </c>
      <c r="DT151" s="39">
        <v>59.053095779819998</v>
      </c>
      <c r="DU151" s="39">
        <v>64.427648054640002</v>
      </c>
      <c r="DV151" s="39">
        <v>80.919827728320001</v>
      </c>
      <c r="DW151" s="39">
        <v>74.021443208120004</v>
      </c>
      <c r="DX151" s="39">
        <v>72.414450907040006</v>
      </c>
      <c r="DY151" s="39">
        <v>59.318614236750001</v>
      </c>
      <c r="DZ151" s="39">
        <v>46.042543742160007</v>
      </c>
      <c r="EA151" s="39">
        <v>52.122644057880002</v>
      </c>
      <c r="EB151" s="39">
        <v>44.945749063589993</v>
      </c>
      <c r="EC151" s="39">
        <v>46.083571463159998</v>
      </c>
      <c r="ED151" s="39">
        <v>59.352977205269994</v>
      </c>
      <c r="EE151" s="39">
        <v>52.109045566939997</v>
      </c>
      <c r="EF151" s="39">
        <v>38.194628577789999</v>
      </c>
      <c r="EG151" s="39">
        <v>38.740025233579999</v>
      </c>
      <c r="EH151" s="39">
        <v>45.413124228299992</v>
      </c>
      <c r="EI151" s="39">
        <v>54.957070516039991</v>
      </c>
      <c r="EJ151" s="39">
        <v>58.761824525999991</v>
      </c>
      <c r="EK151" s="39">
        <v>47.696031207999994</v>
      </c>
      <c r="EL151" s="39">
        <v>38.900631529879995</v>
      </c>
      <c r="EM151" s="39">
        <v>30.095669281980001</v>
      </c>
      <c r="EN151" s="39">
        <v>24.111183099750001</v>
      </c>
      <c r="EP151" s="111">
        <v>46022</v>
      </c>
      <c r="EQ151" s="114">
        <f t="shared" si="233"/>
        <v>0</v>
      </c>
      <c r="ER151" s="114"/>
      <c r="ES151" s="4">
        <f t="shared" si="205"/>
        <v>1745.2</v>
      </c>
      <c r="ET151" s="4">
        <f t="shared" si="206"/>
        <v>1853.4</v>
      </c>
      <c r="EU151" s="4"/>
      <c r="EV151" s="4">
        <f t="shared" si="169"/>
        <v>1958.8181818181802</v>
      </c>
      <c r="EW151" s="4">
        <f t="shared" si="170"/>
        <v>1970.21875</v>
      </c>
      <c r="EX151" s="4">
        <f t="shared" si="171"/>
        <v>2091.9722222222199</v>
      </c>
      <c r="EY151" s="4"/>
      <c r="EZ151" s="4">
        <f t="shared" si="172"/>
        <v>2168.9230769230799</v>
      </c>
      <c r="FA151" s="4">
        <f t="shared" si="173"/>
        <v>2201.03125</v>
      </c>
      <c r="FB151" s="4">
        <f t="shared" si="174"/>
        <v>2298.9166666666697</v>
      </c>
      <c r="FC151" s="4"/>
      <c r="FD151" s="4">
        <f t="shared" si="207"/>
        <v>2447.5</v>
      </c>
      <c r="FE151" s="4">
        <f t="shared" si="208"/>
        <v>2514.2222222222199</v>
      </c>
      <c r="FF151" s="4">
        <f t="shared" si="209"/>
        <v>2570.7333333333299</v>
      </c>
      <c r="FH151" s="16">
        <f t="shared" si="210"/>
        <v>1745.2</v>
      </c>
      <c r="FI151" s="16">
        <f t="shared" si="176"/>
        <v>1853.4</v>
      </c>
      <c r="FJ151" s="16"/>
      <c r="FK151" s="16">
        <f t="shared" si="211"/>
        <v>1958.8181818181802</v>
      </c>
      <c r="FL151" s="16">
        <f t="shared" si="212"/>
        <v>1970.21875</v>
      </c>
      <c r="FM151" s="16">
        <f t="shared" si="213"/>
        <v>2091.9722222222199</v>
      </c>
      <c r="FN151" s="16"/>
      <c r="FO151" s="16">
        <f t="shared" si="214"/>
        <v>2168.9230769230799</v>
      </c>
      <c r="FP151" s="16">
        <f t="shared" si="215"/>
        <v>2201.03125</v>
      </c>
      <c r="FQ151" s="16">
        <f t="shared" si="216"/>
        <v>2298.9166666666697</v>
      </c>
      <c r="FS151" s="4">
        <f t="shared" si="177"/>
        <v>2090.8000000000002</v>
      </c>
      <c r="FT151" s="4">
        <f t="shared" si="178"/>
        <v>2107.1</v>
      </c>
      <c r="FU151" s="4"/>
      <c r="FV151" s="4">
        <f t="shared" si="179"/>
        <v>2217.3846153846202</v>
      </c>
      <c r="FW151" s="4">
        <f t="shared" si="180"/>
        <v>2230.5526315789498</v>
      </c>
      <c r="FX151" s="4">
        <f t="shared" si="181"/>
        <v>2355.7567567567603</v>
      </c>
      <c r="FY151" s="4"/>
      <c r="FZ151" s="4">
        <f t="shared" si="182"/>
        <v>2464.2580645161302</v>
      </c>
      <c r="GA151" s="4">
        <f t="shared" si="183"/>
        <v>2475.7179487179501</v>
      </c>
      <c r="GB151" s="4">
        <f t="shared" si="184"/>
        <v>2570.5238095238101</v>
      </c>
      <c r="GC151" s="4"/>
      <c r="GD151" s="4">
        <f t="shared" si="185"/>
        <v>2624.8333333333303</v>
      </c>
      <c r="GE151" s="4">
        <f t="shared" si="186"/>
        <v>2748.76923076923</v>
      </c>
      <c r="GF151" s="4">
        <f t="shared" si="187"/>
        <v>2871.21052631579</v>
      </c>
      <c r="GH151" s="16">
        <f t="shared" si="217"/>
        <v>2090.8000000000002</v>
      </c>
      <c r="GI151" s="16">
        <f t="shared" si="188"/>
        <v>2107.1</v>
      </c>
      <c r="GJ151" s="16"/>
      <c r="GK151" s="16">
        <f t="shared" si="218"/>
        <v>2217.3846153846202</v>
      </c>
      <c r="GL151" s="16">
        <f t="shared" si="219"/>
        <v>2230.5526315789498</v>
      </c>
      <c r="GM151" s="16">
        <f t="shared" si="220"/>
        <v>2355.7567567567603</v>
      </c>
      <c r="GN151" s="16"/>
      <c r="GO151" s="16">
        <f t="shared" si="189"/>
        <v>2464.2580645161302</v>
      </c>
      <c r="GP151" s="16">
        <f t="shared" si="190"/>
        <v>2475.7179487179501</v>
      </c>
      <c r="GQ151" s="16">
        <f t="shared" si="221"/>
        <v>2570.5238095238101</v>
      </c>
    </row>
    <row r="152" spans="2:199" ht="14.45" customHeight="1" x14ac:dyDescent="0.25">
      <c r="B152" s="28" t="s">
        <v>221</v>
      </c>
      <c r="C152" s="28" t="s">
        <v>659</v>
      </c>
      <c r="D152" s="23" t="str">
        <f>IFERROR(IF(MATCH($B152,Compounders!$A:$A,0),"yes"),"")</f>
        <v>yes</v>
      </c>
      <c r="F152" s="66"/>
      <c r="G152" s="66"/>
      <c r="H152" s="66"/>
      <c r="I152" s="66"/>
      <c r="J152" s="121" t="str">
        <f t="shared" si="191"/>
        <v>yes</v>
      </c>
      <c r="K152" s="70">
        <f t="shared" si="222"/>
        <v>6</v>
      </c>
      <c r="L152" s="70">
        <f t="shared" si="223"/>
        <v>31</v>
      </c>
      <c r="M152" s="70">
        <f t="shared" si="224"/>
        <v>3</v>
      </c>
      <c r="N152" s="70">
        <f t="shared" si="225"/>
        <v>4</v>
      </c>
      <c r="O152" s="66"/>
      <c r="P152" s="83"/>
      <c r="Q152" s="70">
        <f t="shared" si="192"/>
        <v>5</v>
      </c>
      <c r="R152" s="70">
        <f t="shared" si="192"/>
        <v>4</v>
      </c>
      <c r="S152" s="70">
        <f t="shared" si="192"/>
        <v>3</v>
      </c>
      <c r="T152" s="70">
        <f t="shared" si="192"/>
        <v>2</v>
      </c>
      <c r="U152" s="70">
        <f t="shared" si="192"/>
        <v>3</v>
      </c>
      <c r="V152" s="70">
        <f t="shared" si="192"/>
        <v>5</v>
      </c>
      <c r="W152" s="70">
        <f t="shared" si="192"/>
        <v>6</v>
      </c>
      <c r="X152" s="70">
        <f t="shared" si="192"/>
        <v>2</v>
      </c>
      <c r="Y152" s="70">
        <f t="shared" si="192"/>
        <v>1</v>
      </c>
      <c r="AA152" s="39">
        <v>88.513919775210013</v>
      </c>
      <c r="AB152" s="39">
        <v>92.682529115989993</v>
      </c>
      <c r="AC152" s="40">
        <v>84.917208517920017</v>
      </c>
      <c r="AE152" s="4">
        <f t="shared" si="193"/>
        <v>-3.5967112572899964</v>
      </c>
      <c r="AF152" s="4">
        <f t="shared" si="194"/>
        <v>-7.7653205980699767</v>
      </c>
      <c r="AH152" s="11">
        <f t="shared" si="195"/>
        <v>-4.0634413959117488E-2</v>
      </c>
      <c r="AI152" s="11">
        <f t="shared" si="196"/>
        <v>-8.3784081769627372E-2</v>
      </c>
      <c r="AK152" s="3">
        <v>2746</v>
      </c>
      <c r="AL152" s="7">
        <v>2708</v>
      </c>
      <c r="AM152" s="7"/>
      <c r="AN152" s="3">
        <v>3331.9444444444398</v>
      </c>
      <c r="AO152" s="3">
        <v>3269.5238095238101</v>
      </c>
      <c r="AP152" s="7">
        <v>3278.85</v>
      </c>
      <c r="AQ152" s="113"/>
      <c r="AR152" s="3">
        <v>3738.75</v>
      </c>
      <c r="AS152" s="3">
        <v>3692.5714285714303</v>
      </c>
      <c r="AT152" s="7">
        <v>3646.05</v>
      </c>
      <c r="AU152" s="7"/>
      <c r="AV152" s="3">
        <v>4123.6666666666697</v>
      </c>
      <c r="AW152" s="3">
        <v>4032.3846153846202</v>
      </c>
      <c r="AX152" s="7">
        <v>3981.1538461538503</v>
      </c>
      <c r="AY152" s="113"/>
      <c r="AZ152" s="3">
        <v>2916</v>
      </c>
      <c r="BA152" s="7">
        <v>3031</v>
      </c>
      <c r="BB152" s="7"/>
      <c r="BC152" s="3">
        <v>3366.7083333333303</v>
      </c>
      <c r="BD152" s="3">
        <v>3279.4615384615404</v>
      </c>
      <c r="BE152" s="7">
        <v>3294.6923076923099</v>
      </c>
      <c r="BF152" s="113"/>
      <c r="BG152" s="3">
        <v>3797.5909090909099</v>
      </c>
      <c r="BH152" s="3">
        <v>3701.74074074074</v>
      </c>
      <c r="BI152" s="7">
        <v>3663.0384615384596</v>
      </c>
      <c r="BJ152" s="113"/>
      <c r="BK152" s="3">
        <v>4174.4285714285697</v>
      </c>
      <c r="BL152" s="3">
        <v>4030.5294117647099</v>
      </c>
      <c r="BM152" s="7">
        <v>3996.5</v>
      </c>
      <c r="BO152" s="2">
        <f t="shared" si="234"/>
        <v>2916</v>
      </c>
      <c r="BP152" s="2">
        <f t="shared" si="235"/>
        <v>3031</v>
      </c>
      <c r="BQ152" s="2"/>
      <c r="BR152" s="2">
        <f t="shared" si="236"/>
        <v>3366.7083333333303</v>
      </c>
      <c r="BS152" s="2">
        <f t="shared" si="237"/>
        <v>3279.4615384615404</v>
      </c>
      <c r="BT152" s="2">
        <f t="shared" si="238"/>
        <v>3294.6923076923099</v>
      </c>
      <c r="BU152" s="2"/>
      <c r="BV152" s="2">
        <f t="shared" si="239"/>
        <v>3797.5909090909099</v>
      </c>
      <c r="BW152" s="2">
        <f t="shared" si="240"/>
        <v>3701.74074074074</v>
      </c>
      <c r="BX152" s="2">
        <f t="shared" si="241"/>
        <v>3663.0384615384596</v>
      </c>
      <c r="BZ152" s="16">
        <f t="shared" si="226"/>
        <v>115</v>
      </c>
      <c r="CA152" s="16">
        <f t="shared" si="227"/>
        <v>263.6923076923099</v>
      </c>
      <c r="CB152" s="16">
        <f t="shared" si="228"/>
        <v>368.34615384614972</v>
      </c>
      <c r="CD152" s="5">
        <f t="shared" si="197"/>
        <v>3.9437585733882008E-2</v>
      </c>
      <c r="CE152" s="5">
        <f t="shared" si="198"/>
        <v>8.6998451894526596E-2</v>
      </c>
      <c r="CF152" s="5">
        <f t="shared" si="199"/>
        <v>0.11179986458406166</v>
      </c>
      <c r="CH152" s="11">
        <f t="shared" si="229"/>
        <v>-2.5914568841016283E-2</v>
      </c>
      <c r="CI152" s="11">
        <f t="shared" si="230"/>
        <v>-2.1390633969684658E-2</v>
      </c>
      <c r="CK152" s="11">
        <f t="shared" si="231"/>
        <v>-2.5239729777295827E-2</v>
      </c>
      <c r="CL152" s="11">
        <f t="shared" si="232"/>
        <v>-3.5431001067110834E-2</v>
      </c>
      <c r="CN152" s="16">
        <f t="shared" si="200"/>
        <v>-87.246794871789916</v>
      </c>
      <c r="CO152" s="16">
        <f t="shared" si="201"/>
        <v>-72.016025641020406</v>
      </c>
      <c r="CP152" s="11"/>
      <c r="CQ152" s="16">
        <f t="shared" si="202"/>
        <v>-95.850168350169952</v>
      </c>
      <c r="CR152" s="16">
        <f t="shared" si="203"/>
        <v>-134.5524475524503</v>
      </c>
      <c r="CT152" s="106">
        <v>3353.2914438502671</v>
      </c>
      <c r="CU152" s="104">
        <v>3279.4615384615404</v>
      </c>
      <c r="CV152" s="104">
        <v>3257.4526315789471</v>
      </c>
      <c r="CW152" s="104">
        <v>3247.375</v>
      </c>
      <c r="CX152" s="104">
        <v>3149.7789473684206</v>
      </c>
      <c r="CY152" s="104">
        <v>3097.0952380952399</v>
      </c>
      <c r="CZ152" s="104">
        <v>3152.7222222222208</v>
      </c>
      <c r="DA152" s="104">
        <v>3039.3701298701299</v>
      </c>
      <c r="DB152" s="104">
        <v>2966.6</v>
      </c>
      <c r="DC152" s="104">
        <v>2775.6315789473701</v>
      </c>
      <c r="DD152" s="104">
        <v>2627.583333333333</v>
      </c>
      <c r="DE152" s="104">
        <v>2524.1</v>
      </c>
      <c r="DF152" s="104">
        <v>2502.6862745098028</v>
      </c>
      <c r="DG152" s="104">
        <v>2460.7368421052597</v>
      </c>
      <c r="DH152" s="104">
        <v>2434.4923076923078</v>
      </c>
      <c r="DI152" s="104">
        <v>2467.2777777777769</v>
      </c>
      <c r="DJ152" s="104">
        <v>2347.833333333333</v>
      </c>
      <c r="DK152" s="104">
        <v>2243.6</v>
      </c>
      <c r="DL152" s="104">
        <v>2233.806818181818</v>
      </c>
      <c r="DM152" s="104">
        <v>2196.2038961038961</v>
      </c>
      <c r="DN152" s="104">
        <v>2093.6944444444453</v>
      </c>
      <c r="DO152" s="104">
        <v>1999.7692307692298</v>
      </c>
      <c r="DP152" s="104">
        <v>1889.886363636364</v>
      </c>
      <c r="DR152" s="4">
        <f t="shared" si="204"/>
        <v>84.917208517920017</v>
      </c>
      <c r="DS152" s="39">
        <v>92.682529115989993</v>
      </c>
      <c r="DT152" s="39">
        <v>88.513919775210013</v>
      </c>
      <c r="DU152" s="39">
        <v>88.957018461449991</v>
      </c>
      <c r="DV152" s="39">
        <v>92.078993068320003</v>
      </c>
      <c r="DW152" s="39">
        <v>93.093745282889998</v>
      </c>
      <c r="DX152" s="39">
        <v>80.991552518389994</v>
      </c>
      <c r="DY152" s="39">
        <v>83.312958085199995</v>
      </c>
      <c r="DZ152" s="39">
        <v>85.567068127320013</v>
      </c>
      <c r="EA152" s="39">
        <v>85.600630112550007</v>
      </c>
      <c r="EB152" s="39">
        <v>72.137078975699978</v>
      </c>
      <c r="EC152" s="39">
        <v>61.747263625080002</v>
      </c>
      <c r="ED152" s="39">
        <v>70.541568517679991</v>
      </c>
      <c r="EE152" s="39">
        <v>66.372204676679999</v>
      </c>
      <c r="EF152" s="39">
        <v>64.39564682048001</v>
      </c>
      <c r="EG152" s="39">
        <v>66.220514900149993</v>
      </c>
      <c r="EH152" s="39">
        <v>63.511148651679996</v>
      </c>
      <c r="EI152" s="39">
        <v>65.802830835999998</v>
      </c>
      <c r="EJ152" s="39">
        <v>69.816999983300008</v>
      </c>
      <c r="EK152" s="39">
        <v>62.89534290600001</v>
      </c>
      <c r="EL152" s="39">
        <v>59.132106084130008</v>
      </c>
      <c r="EM152" s="39">
        <v>54.45167601866001</v>
      </c>
      <c r="EN152" s="39">
        <v>49.837948458420009</v>
      </c>
      <c r="EP152" s="111">
        <v>46022</v>
      </c>
      <c r="EQ152" s="114">
        <f t="shared" si="233"/>
        <v>0</v>
      </c>
      <c r="ER152" s="114"/>
      <c r="ES152" s="4">
        <f t="shared" si="205"/>
        <v>2746</v>
      </c>
      <c r="ET152" s="4">
        <f t="shared" si="206"/>
        <v>2708</v>
      </c>
      <c r="EU152" s="4"/>
      <c r="EV152" s="4">
        <f t="shared" si="169"/>
        <v>3331.9444444444398</v>
      </c>
      <c r="EW152" s="4">
        <f t="shared" si="170"/>
        <v>3269.5238095238101</v>
      </c>
      <c r="EX152" s="4">
        <f t="shared" si="171"/>
        <v>3278.85</v>
      </c>
      <c r="EY152" s="4"/>
      <c r="EZ152" s="4">
        <f t="shared" si="172"/>
        <v>3738.75</v>
      </c>
      <c r="FA152" s="4">
        <f t="shared" si="173"/>
        <v>3692.5714285714303</v>
      </c>
      <c r="FB152" s="4">
        <f t="shared" si="174"/>
        <v>3646.05</v>
      </c>
      <c r="FC152" s="4"/>
      <c r="FD152" s="4">
        <f t="shared" si="207"/>
        <v>4123.6666666666697</v>
      </c>
      <c r="FE152" s="4">
        <f t="shared" si="208"/>
        <v>4032.3846153846202</v>
      </c>
      <c r="FF152" s="4">
        <f t="shared" si="209"/>
        <v>3981.1538461538503</v>
      </c>
      <c r="FH152" s="16">
        <f t="shared" si="210"/>
        <v>2746</v>
      </c>
      <c r="FI152" s="16">
        <f t="shared" si="176"/>
        <v>2708</v>
      </c>
      <c r="FJ152" s="16"/>
      <c r="FK152" s="16">
        <f t="shared" si="211"/>
        <v>3331.9444444444398</v>
      </c>
      <c r="FL152" s="16">
        <f t="shared" si="212"/>
        <v>3269.5238095238101</v>
      </c>
      <c r="FM152" s="16">
        <f t="shared" si="213"/>
        <v>3278.85</v>
      </c>
      <c r="FN152" s="16"/>
      <c r="FO152" s="16">
        <f t="shared" si="214"/>
        <v>3738.75</v>
      </c>
      <c r="FP152" s="16">
        <f t="shared" si="215"/>
        <v>3692.5714285714303</v>
      </c>
      <c r="FQ152" s="16">
        <f t="shared" si="216"/>
        <v>3646.05</v>
      </c>
      <c r="FS152" s="4">
        <f t="shared" si="177"/>
        <v>2916</v>
      </c>
      <c r="FT152" s="4">
        <f t="shared" si="178"/>
        <v>3031</v>
      </c>
      <c r="FU152" s="4"/>
      <c r="FV152" s="4">
        <f t="shared" si="179"/>
        <v>3366.7083333333303</v>
      </c>
      <c r="FW152" s="4">
        <f t="shared" si="180"/>
        <v>3279.4615384615404</v>
      </c>
      <c r="FX152" s="4">
        <f t="shared" si="181"/>
        <v>3294.6923076923099</v>
      </c>
      <c r="FY152" s="4"/>
      <c r="FZ152" s="4">
        <f t="shared" si="182"/>
        <v>3797.5909090909099</v>
      </c>
      <c r="GA152" s="4">
        <f t="shared" si="183"/>
        <v>3701.74074074074</v>
      </c>
      <c r="GB152" s="4">
        <f t="shared" si="184"/>
        <v>3663.0384615384596</v>
      </c>
      <c r="GC152" s="4"/>
      <c r="GD152" s="4">
        <f t="shared" si="185"/>
        <v>4174.4285714285697</v>
      </c>
      <c r="GE152" s="4">
        <f t="shared" si="186"/>
        <v>4030.5294117647099</v>
      </c>
      <c r="GF152" s="4">
        <f t="shared" si="187"/>
        <v>3996.5</v>
      </c>
      <c r="GH152" s="16">
        <f t="shared" si="217"/>
        <v>2916</v>
      </c>
      <c r="GI152" s="16">
        <f t="shared" si="188"/>
        <v>3031</v>
      </c>
      <c r="GJ152" s="16"/>
      <c r="GK152" s="16">
        <f t="shared" si="218"/>
        <v>3366.7083333333303</v>
      </c>
      <c r="GL152" s="16">
        <f t="shared" si="219"/>
        <v>3279.4615384615404</v>
      </c>
      <c r="GM152" s="16">
        <f t="shared" si="220"/>
        <v>3294.6923076923099</v>
      </c>
      <c r="GN152" s="16"/>
      <c r="GO152" s="16">
        <f t="shared" si="189"/>
        <v>3797.5909090909099</v>
      </c>
      <c r="GP152" s="16">
        <f t="shared" si="190"/>
        <v>3701.74074074074</v>
      </c>
      <c r="GQ152" s="16">
        <f t="shared" si="221"/>
        <v>3663.0384615384596</v>
      </c>
    </row>
    <row r="153" spans="2:199" ht="14.45" customHeight="1" x14ac:dyDescent="0.25">
      <c r="B153" s="28" t="s">
        <v>158</v>
      </c>
      <c r="C153" s="28" t="s">
        <v>660</v>
      </c>
      <c r="D153" s="23" t="str">
        <f>IFERROR(IF(MATCH($B153,Compounders!$A:$A,0),"yes"),"")</f>
        <v/>
      </c>
      <c r="F153" s="66"/>
      <c r="G153" s="66"/>
      <c r="H153" s="66"/>
      <c r="I153" s="66"/>
      <c r="J153" s="121" t="str">
        <f t="shared" si="191"/>
        <v>yes</v>
      </c>
      <c r="K153" s="70">
        <f t="shared" si="222"/>
        <v>6</v>
      </c>
      <c r="L153" s="70">
        <f t="shared" si="223"/>
        <v>31</v>
      </c>
      <c r="M153" s="70">
        <f t="shared" si="224"/>
        <v>3</v>
      </c>
      <c r="N153" s="70">
        <f t="shared" si="225"/>
        <v>4</v>
      </c>
      <c r="O153" s="66"/>
      <c r="P153" s="83"/>
      <c r="Q153" s="70">
        <f t="shared" si="192"/>
        <v>5</v>
      </c>
      <c r="R153" s="70">
        <f t="shared" si="192"/>
        <v>4</v>
      </c>
      <c r="S153" s="70">
        <f t="shared" si="192"/>
        <v>3</v>
      </c>
      <c r="T153" s="70">
        <f t="shared" si="192"/>
        <v>2</v>
      </c>
      <c r="U153" s="70">
        <f t="shared" si="192"/>
        <v>3</v>
      </c>
      <c r="V153" s="70">
        <f t="shared" si="192"/>
        <v>5</v>
      </c>
      <c r="W153" s="70">
        <f t="shared" si="192"/>
        <v>6</v>
      </c>
      <c r="X153" s="70">
        <f t="shared" si="192"/>
        <v>2</v>
      </c>
      <c r="Y153" s="70">
        <f t="shared" si="192"/>
        <v>1</v>
      </c>
      <c r="AA153" s="39">
        <v>69.45999762436</v>
      </c>
      <c r="AB153" s="39">
        <v>73.885584361159999</v>
      </c>
      <c r="AC153" s="40">
        <v>78.520856186220001</v>
      </c>
      <c r="AE153" s="4">
        <f t="shared" si="193"/>
        <v>9.0608585618600017</v>
      </c>
      <c r="AF153" s="4">
        <f t="shared" si="194"/>
        <v>4.635271825060002</v>
      </c>
      <c r="AH153" s="11">
        <f t="shared" si="195"/>
        <v>0.13044714759221798</v>
      </c>
      <c r="AI153" s="11">
        <f t="shared" si="196"/>
        <v>6.2735807872917881E-2</v>
      </c>
      <c r="AK153" s="3">
        <v>4611</v>
      </c>
      <c r="AL153" s="7">
        <v>2451</v>
      </c>
      <c r="AM153" s="7"/>
      <c r="AN153" s="3">
        <v>3984.5</v>
      </c>
      <c r="AO153" s="3">
        <v>3806.1666666666697</v>
      </c>
      <c r="AP153" s="7">
        <v>3642.5555555555602</v>
      </c>
      <c r="AQ153" s="113"/>
      <c r="AR153" s="3">
        <v>4307.5</v>
      </c>
      <c r="AS153" s="3">
        <v>4127</v>
      </c>
      <c r="AT153" s="7">
        <v>4215.6666666666697</v>
      </c>
      <c r="AU153" s="7"/>
      <c r="AV153" s="3">
        <v>4608.5714285714303</v>
      </c>
      <c r="AW153" s="3">
        <v>4337</v>
      </c>
      <c r="AX153" s="7">
        <v>4493.375</v>
      </c>
      <c r="AY153" s="113"/>
      <c r="AZ153" s="3">
        <v>4521</v>
      </c>
      <c r="BA153" s="7">
        <v>3785</v>
      </c>
      <c r="BB153" s="7"/>
      <c r="BC153" s="3">
        <v>3999.6521739130403</v>
      </c>
      <c r="BD153" s="3">
        <v>3861.2173913043498</v>
      </c>
      <c r="BE153" s="7">
        <v>3892.5454545454504</v>
      </c>
      <c r="BF153" s="113"/>
      <c r="BG153" s="3">
        <v>4309.8</v>
      </c>
      <c r="BH153" s="3">
        <v>4227.1304347826099</v>
      </c>
      <c r="BI153" s="7">
        <v>4238.1363636363603</v>
      </c>
      <c r="BJ153" s="113"/>
      <c r="BK153" s="3">
        <v>4633.875</v>
      </c>
      <c r="BL153" s="3">
        <v>4499.3125</v>
      </c>
      <c r="BM153" s="7">
        <v>4540.0625</v>
      </c>
      <c r="BO153" s="2">
        <f t="shared" si="234"/>
        <v>4521</v>
      </c>
      <c r="BP153" s="2">
        <f t="shared" si="235"/>
        <v>3785</v>
      </c>
      <c r="BQ153" s="2"/>
      <c r="BR153" s="2">
        <f t="shared" si="236"/>
        <v>3999.6521739130403</v>
      </c>
      <c r="BS153" s="2">
        <f t="shared" si="237"/>
        <v>3861.2173913043498</v>
      </c>
      <c r="BT153" s="2">
        <f t="shared" si="238"/>
        <v>3892.5454545454504</v>
      </c>
      <c r="BU153" s="2"/>
      <c r="BV153" s="2">
        <f t="shared" si="239"/>
        <v>4309.8</v>
      </c>
      <c r="BW153" s="2">
        <f t="shared" si="240"/>
        <v>4227.1304347826099</v>
      </c>
      <c r="BX153" s="2">
        <f t="shared" si="241"/>
        <v>4238.1363636363603</v>
      </c>
      <c r="BZ153" s="16">
        <f t="shared" si="226"/>
        <v>-736</v>
      </c>
      <c r="CA153" s="16">
        <f t="shared" si="227"/>
        <v>107.54545454545041</v>
      </c>
      <c r="CB153" s="16">
        <f t="shared" si="228"/>
        <v>345.59090909090992</v>
      </c>
      <c r="CD153" s="5">
        <f t="shared" si="197"/>
        <v>-0.16279584162795846</v>
      </c>
      <c r="CE153" s="5">
        <f t="shared" si="198"/>
        <v>2.8413594331690994E-2</v>
      </c>
      <c r="CF153" s="5">
        <f t="shared" si="199"/>
        <v>8.8782754916157058E-2</v>
      </c>
      <c r="CH153" s="11">
        <f t="shared" si="229"/>
        <v>-3.4611705365682699E-2</v>
      </c>
      <c r="CI153" s="11">
        <f t="shared" si="230"/>
        <v>-2.6779008451328079E-2</v>
      </c>
      <c r="CK153" s="11">
        <f t="shared" si="231"/>
        <v>-1.918176370536695E-2</v>
      </c>
      <c r="CL153" s="11">
        <f t="shared" si="232"/>
        <v>-1.6628065423833993E-2</v>
      </c>
      <c r="CN153" s="16">
        <f t="shared" si="200"/>
        <v>-138.43478260869051</v>
      </c>
      <c r="CO153" s="16">
        <f t="shared" si="201"/>
        <v>-107.1067193675899</v>
      </c>
      <c r="CP153" s="11"/>
      <c r="CQ153" s="16">
        <f t="shared" si="202"/>
        <v>-82.6695652173903</v>
      </c>
      <c r="CR153" s="16">
        <f t="shared" si="203"/>
        <v>-71.663636363639853</v>
      </c>
      <c r="CT153" s="106">
        <v>4052.9682860998664</v>
      </c>
      <c r="CU153" s="104">
        <v>3861.2173913043498</v>
      </c>
      <c r="CV153" s="104">
        <v>3852.3834586466169</v>
      </c>
      <c r="CW153" s="104">
        <v>4071.481203007515</v>
      </c>
      <c r="CX153" s="104">
        <v>4012.6209150326831</v>
      </c>
      <c r="CY153" s="104">
        <v>3808.2727272727298</v>
      </c>
      <c r="CZ153" s="104">
        <v>4243.8085213032609</v>
      </c>
      <c r="DA153" s="104">
        <v>4629.4603174603208</v>
      </c>
      <c r="DB153" s="104">
        <v>4737.8174603174493</v>
      </c>
      <c r="DC153" s="104">
        <v>4741.4761904761899</v>
      </c>
      <c r="DD153" s="104">
        <v>4615.3431372549003</v>
      </c>
      <c r="DE153" s="104">
        <v>4576.4242424242402</v>
      </c>
      <c r="DF153" s="104">
        <v>4419.0999999999967</v>
      </c>
      <c r="DG153" s="104">
        <v>4308.7272727272702</v>
      </c>
      <c r="DH153" s="104">
        <v>4058.8413461538548</v>
      </c>
      <c r="DI153" s="104">
        <v>4071.1148190045292</v>
      </c>
      <c r="DJ153" s="104">
        <v>4087.8021390374315</v>
      </c>
      <c r="DK153" s="104">
        <v>4192.3684210526299</v>
      </c>
      <c r="DL153" s="104">
        <v>4194.6571428571397</v>
      </c>
      <c r="DM153" s="104">
        <v>4179.6637362637384</v>
      </c>
      <c r="DN153" s="104">
        <v>4145.4904761904827</v>
      </c>
      <c r="DO153" s="104">
        <v>4073</v>
      </c>
      <c r="DP153" s="104">
        <v>3903.7166666666672</v>
      </c>
      <c r="DR153" s="4">
        <f t="shared" si="204"/>
        <v>78.520856186220001</v>
      </c>
      <c r="DS153" s="39">
        <v>73.885584361159999</v>
      </c>
      <c r="DT153" s="39">
        <v>69.45999762436</v>
      </c>
      <c r="DU153" s="39">
        <v>80.832769887639998</v>
      </c>
      <c r="DV153" s="39">
        <v>87.32234875511999</v>
      </c>
      <c r="DW153" s="39">
        <v>87.765682580949999</v>
      </c>
      <c r="DX153" s="39">
        <v>79.870612791419987</v>
      </c>
      <c r="DY153" s="39">
        <v>98.408217001020006</v>
      </c>
      <c r="DZ153" s="39">
        <v>87.778534137920019</v>
      </c>
      <c r="EA153" s="39">
        <v>94.253418769999996</v>
      </c>
      <c r="EB153" s="39">
        <v>98.56966722155002</v>
      </c>
      <c r="EC153" s="39">
        <v>94.413003578600012</v>
      </c>
      <c r="ED153" s="39">
        <v>99.333594071180002</v>
      </c>
      <c r="EE153" s="39">
        <v>95.049753512279992</v>
      </c>
      <c r="EF153" s="39">
        <v>91.018473558200014</v>
      </c>
      <c r="EG153" s="39">
        <v>75.148139975790002</v>
      </c>
      <c r="EH153" s="39">
        <v>85.927818310879999</v>
      </c>
      <c r="EI153" s="39">
        <v>87.159234602320012</v>
      </c>
      <c r="EJ153" s="39">
        <v>92.500602072920017</v>
      </c>
      <c r="EK153" s="39">
        <v>81.325018833739989</v>
      </c>
      <c r="EL153" s="39">
        <v>87.710168826559993</v>
      </c>
      <c r="EM153" s="39">
        <v>82.651065138269999</v>
      </c>
      <c r="EN153" s="39">
        <v>83.621616752609995</v>
      </c>
      <c r="EP153" s="111">
        <v>46022</v>
      </c>
      <c r="EQ153" s="114">
        <f t="shared" si="233"/>
        <v>0</v>
      </c>
      <c r="ER153" s="114"/>
      <c r="ES153" s="4">
        <f t="shared" si="205"/>
        <v>4611</v>
      </c>
      <c r="ET153" s="4">
        <f t="shared" si="206"/>
        <v>2451</v>
      </c>
      <c r="EU153" s="4"/>
      <c r="EV153" s="4">
        <f t="shared" si="169"/>
        <v>3984.5</v>
      </c>
      <c r="EW153" s="4">
        <f t="shared" si="170"/>
        <v>3806.1666666666697</v>
      </c>
      <c r="EX153" s="4">
        <f t="shared" si="171"/>
        <v>3642.5555555555602</v>
      </c>
      <c r="EY153" s="4"/>
      <c r="EZ153" s="4">
        <f t="shared" si="172"/>
        <v>4307.5</v>
      </c>
      <c r="FA153" s="4">
        <f t="shared" si="173"/>
        <v>4127</v>
      </c>
      <c r="FB153" s="4">
        <f t="shared" si="174"/>
        <v>4215.6666666666697</v>
      </c>
      <c r="FC153" s="4"/>
      <c r="FD153" s="4">
        <f t="shared" si="207"/>
        <v>4608.5714285714303</v>
      </c>
      <c r="FE153" s="4">
        <f t="shared" si="208"/>
        <v>4337</v>
      </c>
      <c r="FF153" s="4">
        <f t="shared" si="209"/>
        <v>4493.375</v>
      </c>
      <c r="FH153" s="16">
        <f t="shared" si="210"/>
        <v>4611</v>
      </c>
      <c r="FI153" s="16">
        <f t="shared" si="176"/>
        <v>2451</v>
      </c>
      <c r="FJ153" s="16"/>
      <c r="FK153" s="16">
        <f t="shared" si="211"/>
        <v>3984.5</v>
      </c>
      <c r="FL153" s="16">
        <f t="shared" si="212"/>
        <v>3806.1666666666697</v>
      </c>
      <c r="FM153" s="16">
        <f t="shared" si="213"/>
        <v>3642.5555555555602</v>
      </c>
      <c r="FN153" s="16"/>
      <c r="FO153" s="16">
        <f t="shared" si="214"/>
        <v>4307.5</v>
      </c>
      <c r="FP153" s="16">
        <f t="shared" si="215"/>
        <v>4127</v>
      </c>
      <c r="FQ153" s="16">
        <f t="shared" si="216"/>
        <v>4215.6666666666697</v>
      </c>
      <c r="FS153" s="4">
        <f t="shared" si="177"/>
        <v>4521</v>
      </c>
      <c r="FT153" s="4">
        <f t="shared" si="178"/>
        <v>3785</v>
      </c>
      <c r="FU153" s="4"/>
      <c r="FV153" s="4">
        <f t="shared" si="179"/>
        <v>3999.6521739130403</v>
      </c>
      <c r="FW153" s="4">
        <f t="shared" si="180"/>
        <v>3861.2173913043498</v>
      </c>
      <c r="FX153" s="4">
        <f t="shared" si="181"/>
        <v>3892.5454545454504</v>
      </c>
      <c r="FY153" s="4"/>
      <c r="FZ153" s="4">
        <f t="shared" si="182"/>
        <v>4309.8</v>
      </c>
      <c r="GA153" s="4">
        <f t="shared" si="183"/>
        <v>4227.1304347826099</v>
      </c>
      <c r="GB153" s="4">
        <f t="shared" si="184"/>
        <v>4238.1363636363603</v>
      </c>
      <c r="GC153" s="4"/>
      <c r="GD153" s="4">
        <f t="shared" si="185"/>
        <v>4633.875</v>
      </c>
      <c r="GE153" s="4">
        <f t="shared" si="186"/>
        <v>4499.3125</v>
      </c>
      <c r="GF153" s="4">
        <f t="shared" si="187"/>
        <v>4540.0625</v>
      </c>
      <c r="GH153" s="16">
        <f t="shared" si="217"/>
        <v>4521</v>
      </c>
      <c r="GI153" s="16">
        <f t="shared" si="188"/>
        <v>3785</v>
      </c>
      <c r="GJ153" s="16"/>
      <c r="GK153" s="16">
        <f t="shared" si="218"/>
        <v>3999.6521739130403</v>
      </c>
      <c r="GL153" s="16">
        <f t="shared" si="219"/>
        <v>3861.2173913043498</v>
      </c>
      <c r="GM153" s="16">
        <f t="shared" si="220"/>
        <v>3892.5454545454504</v>
      </c>
      <c r="GN153" s="16"/>
      <c r="GO153" s="16">
        <f t="shared" si="189"/>
        <v>4309.8</v>
      </c>
      <c r="GP153" s="16">
        <f t="shared" si="190"/>
        <v>4227.1304347826099</v>
      </c>
      <c r="GQ153" s="16">
        <f t="shared" si="221"/>
        <v>4238.1363636363603</v>
      </c>
    </row>
    <row r="154" spans="2:199" ht="14.45" customHeight="1" x14ac:dyDescent="0.25">
      <c r="B154" s="28" t="s">
        <v>141</v>
      </c>
      <c r="C154" s="28" t="s">
        <v>661</v>
      </c>
      <c r="D154" s="23" t="str">
        <f>IFERROR(IF(MATCH($B154,Compounders!$A:$A,0),"yes"),"")</f>
        <v/>
      </c>
      <c r="F154" s="66"/>
      <c r="G154" s="66" t="s">
        <v>544</v>
      </c>
      <c r="H154" s="66"/>
      <c r="I154" s="66"/>
      <c r="J154" s="121" t="str">
        <f t="shared" si="191"/>
        <v/>
      </c>
      <c r="K154" s="70">
        <f t="shared" si="222"/>
        <v>6</v>
      </c>
      <c r="L154" s="70">
        <f t="shared" si="223"/>
        <v>32</v>
      </c>
      <c r="M154" s="70">
        <f t="shared" si="224"/>
        <v>3</v>
      </c>
      <c r="N154" s="70">
        <f t="shared" si="225"/>
        <v>4</v>
      </c>
      <c r="O154" s="66"/>
      <c r="P154" s="83" t="s">
        <v>554</v>
      </c>
      <c r="Q154" s="70">
        <f t="shared" si="192"/>
        <v>5</v>
      </c>
      <c r="R154" s="70">
        <f t="shared" si="192"/>
        <v>4</v>
      </c>
      <c r="S154" s="70">
        <f t="shared" si="192"/>
        <v>3</v>
      </c>
      <c r="T154" s="70">
        <f t="shared" si="192"/>
        <v>3</v>
      </c>
      <c r="U154" s="70">
        <f t="shared" si="192"/>
        <v>3</v>
      </c>
      <c r="V154" s="70">
        <f t="shared" si="192"/>
        <v>5</v>
      </c>
      <c r="W154" s="70">
        <f t="shared" si="192"/>
        <v>6</v>
      </c>
      <c r="X154" s="70">
        <f t="shared" si="192"/>
        <v>2</v>
      </c>
      <c r="Y154" s="70">
        <f t="shared" si="192"/>
        <v>1</v>
      </c>
      <c r="AA154" s="39">
        <v>43.420988520000002</v>
      </c>
      <c r="AB154" s="39">
        <v>53.703165300000002</v>
      </c>
      <c r="AC154" s="40">
        <v>76.947897300000008</v>
      </c>
      <c r="AE154" s="4">
        <f t="shared" si="193"/>
        <v>33.526908780000007</v>
      </c>
      <c r="AF154" s="4">
        <f t="shared" si="194"/>
        <v>23.244732000000006</v>
      </c>
      <c r="AH154" s="11">
        <f t="shared" si="195"/>
        <v>0.77213600893856404</v>
      </c>
      <c r="AI154" s="11">
        <f t="shared" si="196"/>
        <v>0.43283728007741851</v>
      </c>
      <c r="AK154" s="3">
        <v>1786.7</v>
      </c>
      <c r="AL154" s="7">
        <v>615.92700000000002</v>
      </c>
      <c r="AM154" s="7"/>
      <c r="AN154" s="3">
        <v>787.6153846153851</v>
      </c>
      <c r="AO154" s="3">
        <v>839.69230769230796</v>
      </c>
      <c r="AP154" s="7">
        <v>956.30769230769204</v>
      </c>
      <c r="AQ154" s="113"/>
      <c r="AR154" s="3">
        <v>973.18181818181802</v>
      </c>
      <c r="AS154" s="3">
        <v>1040.3076923076901</v>
      </c>
      <c r="AT154" s="7">
        <v>1227.3076923076899</v>
      </c>
      <c r="AU154" s="7"/>
      <c r="AV154" s="3">
        <v>1051</v>
      </c>
      <c r="AW154" s="3">
        <v>1227.8</v>
      </c>
      <c r="AX154" s="7">
        <v>1525</v>
      </c>
      <c r="AY154" s="113"/>
      <c r="AZ154" s="3">
        <v>689.755</v>
      </c>
      <c r="BA154" s="7">
        <v>858.43399999999997</v>
      </c>
      <c r="BB154" s="7"/>
      <c r="BC154" s="3">
        <v>1018.9375</v>
      </c>
      <c r="BD154" s="3">
        <v>1063.6875</v>
      </c>
      <c r="BE154" s="7">
        <v>1182.6666666666702</v>
      </c>
      <c r="BF154" s="113"/>
      <c r="BG154" s="3">
        <v>1214.1538461538501</v>
      </c>
      <c r="BH154" s="3">
        <v>1287.9375</v>
      </c>
      <c r="BI154" s="7">
        <v>1499.75</v>
      </c>
      <c r="BJ154" s="113"/>
      <c r="BK154" s="3">
        <v>1376.5</v>
      </c>
      <c r="BL154" s="3">
        <v>1502.42857142857</v>
      </c>
      <c r="BM154" s="7">
        <v>1774.8571428571402</v>
      </c>
      <c r="BO154" s="2">
        <f t="shared" si="234"/>
        <v>689.755</v>
      </c>
      <c r="BP154" s="2">
        <f t="shared" si="235"/>
        <v>858.43399999999997</v>
      </c>
      <c r="BQ154" s="2"/>
      <c r="BR154" s="2">
        <f t="shared" si="236"/>
        <v>1018.9375</v>
      </c>
      <c r="BS154" s="2">
        <f t="shared" si="237"/>
        <v>1063.6875</v>
      </c>
      <c r="BT154" s="2">
        <f t="shared" si="238"/>
        <v>1182.6666666666702</v>
      </c>
      <c r="BU154" s="2"/>
      <c r="BV154" s="2">
        <f t="shared" si="239"/>
        <v>1214.1538461538501</v>
      </c>
      <c r="BW154" s="2">
        <f t="shared" si="240"/>
        <v>1287.9375</v>
      </c>
      <c r="BX154" s="2">
        <f t="shared" si="241"/>
        <v>1499.75</v>
      </c>
      <c r="BZ154" s="16">
        <f t="shared" si="226"/>
        <v>168.67899999999997</v>
      </c>
      <c r="CA154" s="16">
        <f t="shared" si="227"/>
        <v>324.23266666667018</v>
      </c>
      <c r="CB154" s="16">
        <f t="shared" si="228"/>
        <v>317.08333333332985</v>
      </c>
      <c r="CD154" s="5">
        <f t="shared" si="197"/>
        <v>0.24454915151031886</v>
      </c>
      <c r="CE154" s="5">
        <f t="shared" si="198"/>
        <v>0.37770249858075311</v>
      </c>
      <c r="CF154" s="5">
        <f t="shared" si="199"/>
        <v>0.26810879368658025</v>
      </c>
      <c r="CH154" s="11">
        <f t="shared" si="229"/>
        <v>4.3918297245905569E-2</v>
      </c>
      <c r="CI154" s="11">
        <f t="shared" si="230"/>
        <v>0.16068617227913395</v>
      </c>
      <c r="CK154" s="11">
        <f t="shared" si="231"/>
        <v>6.0769608464264158E-2</v>
      </c>
      <c r="CL154" s="11">
        <f t="shared" si="232"/>
        <v>0.23522237709072091</v>
      </c>
      <c r="CN154" s="16">
        <f t="shared" si="200"/>
        <v>44.75</v>
      </c>
      <c r="CO154" s="16">
        <f t="shared" si="201"/>
        <v>163.72916666667015</v>
      </c>
      <c r="CP154" s="11"/>
      <c r="CQ154" s="16">
        <f t="shared" si="202"/>
        <v>73.783653846149946</v>
      </c>
      <c r="CR154" s="16">
        <f t="shared" si="203"/>
        <v>285.59615384614995</v>
      </c>
      <c r="CT154" s="106">
        <v>1264.035984848485</v>
      </c>
      <c r="CU154" s="104">
        <v>1063.6875</v>
      </c>
      <c r="CV154" s="104">
        <v>969.69583333333298</v>
      </c>
      <c r="CW154" s="104">
        <v>886.22916666666697</v>
      </c>
      <c r="CX154" s="104">
        <v>824.480952380953</v>
      </c>
      <c r="CY154" s="104">
        <v>811.33333333333303</v>
      </c>
      <c r="CZ154" s="104">
        <v>788.17142857142994</v>
      </c>
      <c r="DA154" s="104">
        <v>783.52525252525311</v>
      </c>
      <c r="DB154" s="104">
        <v>687.0256410256419</v>
      </c>
      <c r="DC154" s="104">
        <v>627.461538461538</v>
      </c>
      <c r="DD154" s="104">
        <v>581.38461538461604</v>
      </c>
      <c r="DE154" s="104">
        <v>583.3846153846149</v>
      </c>
      <c r="DF154" s="104">
        <v>585.29545454545496</v>
      </c>
      <c r="DG154" s="104">
        <v>650</v>
      </c>
      <c r="DH154" s="104">
        <v>618.03571428571399</v>
      </c>
      <c r="DI154" s="104">
        <v>659.77777777777806</v>
      </c>
      <c r="DJ154" s="104">
        <v>595.18181818181688</v>
      </c>
      <c r="DK154" s="104">
        <v>471.27272727272702</v>
      </c>
      <c r="DL154" s="104">
        <v>395.71893939393999</v>
      </c>
      <c r="DM154" s="104">
        <v>363.72045454545497</v>
      </c>
      <c r="DN154" s="104">
        <v>325.75303030303002</v>
      </c>
      <c r="DO154" s="104">
        <v>275.41666666666697</v>
      </c>
      <c r="DP154" s="104">
        <v>247.4</v>
      </c>
      <c r="DR154" s="4">
        <f t="shared" si="204"/>
        <v>76.947897300000008</v>
      </c>
      <c r="DS154" s="39">
        <v>53.703165300000002</v>
      </c>
      <c r="DT154" s="39">
        <v>43.420988520000002</v>
      </c>
      <c r="DU154" s="39">
        <v>44.091290880000003</v>
      </c>
      <c r="DV154" s="39">
        <v>35.018474400000002</v>
      </c>
      <c r="DW154" s="39">
        <v>27.761322679999999</v>
      </c>
      <c r="DX154" s="39">
        <v>28.863126000000005</v>
      </c>
      <c r="DY154" s="39">
        <v>45.071224000000001</v>
      </c>
      <c r="DZ154" s="39">
        <v>39.992808959999991</v>
      </c>
      <c r="EA154" s="39">
        <v>32.963934620000003</v>
      </c>
      <c r="EB154" s="39">
        <v>30.221931359999999</v>
      </c>
      <c r="EC154" s="39">
        <v>22.073435999999997</v>
      </c>
      <c r="ED154" s="39">
        <v>25.619327290000001</v>
      </c>
      <c r="EE154" s="39">
        <v>23.678044700000004</v>
      </c>
      <c r="EF154" s="39">
        <v>16.599160620000003</v>
      </c>
      <c r="EG154" s="39">
        <v>17.003122599999998</v>
      </c>
      <c r="EH154" s="39">
        <v>17.912777720000001</v>
      </c>
      <c r="EI154" s="39">
        <v>22.58849112</v>
      </c>
      <c r="EJ154" s="39">
        <v>22.739059690000001</v>
      </c>
      <c r="EK154" s="39">
        <v>22.256505600000001</v>
      </c>
      <c r="EL154" s="39">
        <v>17.086831299999997</v>
      </c>
      <c r="EM154" s="39">
        <v>16.11379341</v>
      </c>
      <c r="EN154" s="39">
        <v>16.515874310000004</v>
      </c>
      <c r="EP154" s="111">
        <v>46022</v>
      </c>
      <c r="EQ154" s="114">
        <f t="shared" si="233"/>
        <v>0</v>
      </c>
      <c r="ER154" s="114"/>
      <c r="ES154" s="4">
        <f t="shared" si="205"/>
        <v>1786.7</v>
      </c>
      <c r="ET154" s="4">
        <f t="shared" si="206"/>
        <v>615.92700000000002</v>
      </c>
      <c r="EU154" s="4"/>
      <c r="EV154" s="4">
        <f t="shared" si="169"/>
        <v>787.6153846153851</v>
      </c>
      <c r="EW154" s="4">
        <f t="shared" si="170"/>
        <v>839.69230769230796</v>
      </c>
      <c r="EX154" s="4">
        <f t="shared" si="171"/>
        <v>956.30769230769204</v>
      </c>
      <c r="EY154" s="4"/>
      <c r="EZ154" s="4">
        <f t="shared" si="172"/>
        <v>973.18181818181802</v>
      </c>
      <c r="FA154" s="4">
        <f t="shared" si="173"/>
        <v>1040.3076923076901</v>
      </c>
      <c r="FB154" s="4">
        <f t="shared" si="174"/>
        <v>1227.3076923076899</v>
      </c>
      <c r="FC154" s="4"/>
      <c r="FD154" s="4">
        <f t="shared" si="207"/>
        <v>1051</v>
      </c>
      <c r="FE154" s="4">
        <f t="shared" si="208"/>
        <v>1227.8</v>
      </c>
      <c r="FF154" s="4">
        <f t="shared" si="209"/>
        <v>1525</v>
      </c>
      <c r="FH154" s="16">
        <f t="shared" si="210"/>
        <v>1786.7</v>
      </c>
      <c r="FI154" s="16">
        <f t="shared" si="176"/>
        <v>615.92700000000002</v>
      </c>
      <c r="FJ154" s="16"/>
      <c r="FK154" s="16">
        <f t="shared" si="211"/>
        <v>787.6153846153851</v>
      </c>
      <c r="FL154" s="16">
        <f t="shared" si="212"/>
        <v>839.69230769230796</v>
      </c>
      <c r="FM154" s="16">
        <f t="shared" si="213"/>
        <v>956.30769230769204</v>
      </c>
      <c r="FN154" s="16"/>
      <c r="FO154" s="16">
        <f t="shared" si="214"/>
        <v>973.18181818181802</v>
      </c>
      <c r="FP154" s="16">
        <f t="shared" si="215"/>
        <v>1040.3076923076901</v>
      </c>
      <c r="FQ154" s="16">
        <f t="shared" si="216"/>
        <v>1227.3076923076899</v>
      </c>
      <c r="FS154" s="4">
        <f t="shared" si="177"/>
        <v>689.755</v>
      </c>
      <c r="FT154" s="4">
        <f t="shared" si="178"/>
        <v>858.43399999999997</v>
      </c>
      <c r="FU154" s="4"/>
      <c r="FV154" s="4">
        <f t="shared" si="179"/>
        <v>1018.9375</v>
      </c>
      <c r="FW154" s="4">
        <f t="shared" si="180"/>
        <v>1063.6875</v>
      </c>
      <c r="FX154" s="4">
        <f t="shared" si="181"/>
        <v>1182.6666666666702</v>
      </c>
      <c r="FY154" s="4"/>
      <c r="FZ154" s="4">
        <f t="shared" si="182"/>
        <v>1214.1538461538501</v>
      </c>
      <c r="GA154" s="4">
        <f t="shared" si="183"/>
        <v>1287.9375</v>
      </c>
      <c r="GB154" s="4">
        <f t="shared" si="184"/>
        <v>1499.75</v>
      </c>
      <c r="GC154" s="4"/>
      <c r="GD154" s="4">
        <f t="shared" si="185"/>
        <v>1376.5</v>
      </c>
      <c r="GE154" s="4">
        <f t="shared" si="186"/>
        <v>1502.42857142857</v>
      </c>
      <c r="GF154" s="4">
        <f t="shared" si="187"/>
        <v>1774.8571428571402</v>
      </c>
      <c r="GH154" s="16">
        <f t="shared" si="217"/>
        <v>689.755</v>
      </c>
      <c r="GI154" s="16">
        <f t="shared" si="188"/>
        <v>858.43399999999997</v>
      </c>
      <c r="GJ154" s="16"/>
      <c r="GK154" s="16">
        <f t="shared" si="218"/>
        <v>1018.9375</v>
      </c>
      <c r="GL154" s="16">
        <f t="shared" si="219"/>
        <v>1063.6875</v>
      </c>
      <c r="GM154" s="16">
        <f t="shared" si="220"/>
        <v>1182.6666666666702</v>
      </c>
      <c r="GN154" s="16"/>
      <c r="GO154" s="16">
        <f t="shared" si="189"/>
        <v>1214.1538461538501</v>
      </c>
      <c r="GP154" s="16">
        <f t="shared" si="190"/>
        <v>1287.9375</v>
      </c>
      <c r="GQ154" s="16">
        <f t="shared" si="221"/>
        <v>1499.75</v>
      </c>
    </row>
    <row r="155" spans="2:199" ht="14.45" customHeight="1" x14ac:dyDescent="0.25">
      <c r="B155" s="28" t="s">
        <v>228</v>
      </c>
      <c r="C155" s="28" t="s">
        <v>662</v>
      </c>
      <c r="D155" s="23" t="str">
        <f>IFERROR(IF(MATCH($B155,Compounders!$A:$A,0),"yes"),"")</f>
        <v/>
      </c>
      <c r="F155" s="66"/>
      <c r="G155" s="66" t="s">
        <v>555</v>
      </c>
      <c r="H155" s="66"/>
      <c r="I155" s="66"/>
      <c r="J155" s="121" t="str">
        <f t="shared" si="191"/>
        <v/>
      </c>
      <c r="K155" s="70">
        <f t="shared" si="222"/>
        <v>6</v>
      </c>
      <c r="L155" s="70">
        <f t="shared" si="223"/>
        <v>33</v>
      </c>
      <c r="M155" s="70">
        <f t="shared" si="224"/>
        <v>3</v>
      </c>
      <c r="N155" s="70">
        <f t="shared" si="225"/>
        <v>4</v>
      </c>
      <c r="O155" s="66"/>
      <c r="P155" s="83" t="s">
        <v>941</v>
      </c>
      <c r="Q155" s="70">
        <f t="shared" si="192"/>
        <v>5</v>
      </c>
      <c r="R155" s="70">
        <f t="shared" si="192"/>
        <v>4</v>
      </c>
      <c r="S155" s="70">
        <f t="shared" si="192"/>
        <v>3</v>
      </c>
      <c r="T155" s="70">
        <f t="shared" si="192"/>
        <v>3</v>
      </c>
      <c r="U155" s="70">
        <f t="shared" si="192"/>
        <v>3</v>
      </c>
      <c r="V155" s="70">
        <f t="shared" si="192"/>
        <v>6</v>
      </c>
      <c r="W155" s="70">
        <f t="shared" si="192"/>
        <v>6</v>
      </c>
      <c r="X155" s="70">
        <f t="shared" si="192"/>
        <v>2</v>
      </c>
      <c r="Y155" s="70">
        <f t="shared" si="192"/>
        <v>1</v>
      </c>
      <c r="AA155" s="39">
        <v>74.628733782960012</v>
      </c>
      <c r="AB155" s="39">
        <v>73.633240000000001</v>
      </c>
      <c r="AC155" s="40">
        <v>80.553582000000006</v>
      </c>
      <c r="AE155" s="4">
        <f t="shared" si="193"/>
        <v>5.9248482170399939</v>
      </c>
      <c r="AF155" s="4">
        <f t="shared" si="194"/>
        <v>6.9203420000000051</v>
      </c>
      <c r="AH155" s="11">
        <f t="shared" si="195"/>
        <v>7.939097873844414E-2</v>
      </c>
      <c r="AI155" s="11">
        <f t="shared" si="196"/>
        <v>9.3983939861942867E-2</v>
      </c>
      <c r="AK155" s="3">
        <v>1955</v>
      </c>
      <c r="AL155" s="7">
        <v>2293</v>
      </c>
      <c r="AM155" s="7"/>
      <c r="AN155" s="3">
        <v>2779.5882352941198</v>
      </c>
      <c r="AO155" s="3">
        <v>2840.5263157894701</v>
      </c>
      <c r="AP155" s="7">
        <v>2755.2777777777801</v>
      </c>
      <c r="AQ155" s="113"/>
      <c r="AR155" s="3">
        <v>3175.125</v>
      </c>
      <c r="AS155" s="3">
        <v>3224.4444444444398</v>
      </c>
      <c r="AT155" s="7">
        <v>3231.8421052631602</v>
      </c>
      <c r="AU155" s="7"/>
      <c r="AV155" s="3">
        <v>3496.7</v>
      </c>
      <c r="AW155" s="3">
        <v>3557</v>
      </c>
      <c r="AX155" s="7">
        <v>3571</v>
      </c>
      <c r="AY155" s="113"/>
      <c r="AZ155" s="3">
        <v>1968</v>
      </c>
      <c r="BA155" s="7">
        <v>3400</v>
      </c>
      <c r="BB155" s="7"/>
      <c r="BC155" s="3">
        <v>3641.5833333333303</v>
      </c>
      <c r="BD155" s="3">
        <v>3660.2222222222199</v>
      </c>
      <c r="BE155" s="7">
        <v>3659.0833333333303</v>
      </c>
      <c r="BF155" s="113"/>
      <c r="BG155" s="3">
        <v>3951.04347826087</v>
      </c>
      <c r="BH155" s="3">
        <v>3983.8888888888896</v>
      </c>
      <c r="BI155" s="7">
        <v>3990.5833333333303</v>
      </c>
      <c r="BJ155" s="113"/>
      <c r="BK155" s="3">
        <v>4277.0666666666702</v>
      </c>
      <c r="BL155" s="3">
        <v>4313.6842105263204</v>
      </c>
      <c r="BM155" s="7">
        <v>4314.7777777777792</v>
      </c>
      <c r="BO155" s="2">
        <f t="shared" si="234"/>
        <v>2328.9424657534246</v>
      </c>
      <c r="BP155" s="2">
        <f t="shared" si="235"/>
        <v>3465.3031963470312</v>
      </c>
      <c r="BQ155" s="2"/>
      <c r="BR155" s="2">
        <f t="shared" si="236"/>
        <v>3719.5842465753403</v>
      </c>
      <c r="BS155" s="2">
        <f t="shared" si="237"/>
        <v>3741.8039573820379</v>
      </c>
      <c r="BT155" s="2">
        <f t="shared" si="238"/>
        <v>3742.639497716892</v>
      </c>
      <c r="BU155" s="2"/>
      <c r="BV155" s="2">
        <f t="shared" si="239"/>
        <v>4033.2191860234279</v>
      </c>
      <c r="BW155" s="2">
        <f t="shared" si="240"/>
        <v>4067.0153809180501</v>
      </c>
      <c r="BX155" s="2">
        <f t="shared" si="241"/>
        <v>4072.2980974124789</v>
      </c>
      <c r="BZ155" s="16">
        <f t="shared" si="226"/>
        <v>1136.3607305936066</v>
      </c>
      <c r="CA155" s="16">
        <f t="shared" si="227"/>
        <v>277.33630136986085</v>
      </c>
      <c r="CB155" s="16">
        <f t="shared" si="228"/>
        <v>329.65859969558687</v>
      </c>
      <c r="CD155" s="5">
        <f t="shared" si="197"/>
        <v>0.48792992841323302</v>
      </c>
      <c r="CE155" s="5">
        <f t="shared" si="198"/>
        <v>8.003233358114703E-2</v>
      </c>
      <c r="CF155" s="5">
        <f t="shared" si="199"/>
        <v>8.8081847021784343E-2</v>
      </c>
      <c r="CH155" s="11">
        <f t="shared" si="229"/>
        <v>5.9737081710558027E-3</v>
      </c>
      <c r="CI155" s="11">
        <f t="shared" si="230"/>
        <v>6.1983408932810846E-3</v>
      </c>
      <c r="CK155" s="11">
        <f t="shared" si="231"/>
        <v>8.3794590216514919E-3</v>
      </c>
      <c r="CL155" s="11">
        <f t="shared" si="232"/>
        <v>9.6892605104312857E-3</v>
      </c>
      <c r="CN155" s="16">
        <f t="shared" si="200"/>
        <v>22.219710806697549</v>
      </c>
      <c r="CO155" s="16">
        <f t="shared" si="201"/>
        <v>23.055251141551707</v>
      </c>
      <c r="CP155" s="11"/>
      <c r="CQ155" s="16">
        <f t="shared" si="202"/>
        <v>33.796194894622204</v>
      </c>
      <c r="CR155" s="16">
        <f t="shared" si="203"/>
        <v>39.078911389050973</v>
      </c>
      <c r="CT155" s="106">
        <v>3802.9523809523839</v>
      </c>
      <c r="CU155" s="104">
        <v>3724.3522727272702</v>
      </c>
      <c r="CV155" s="104">
        <v>3641.5833333333303</v>
      </c>
      <c r="CW155" s="104">
        <v>3647.5824175824173</v>
      </c>
      <c r="CX155" s="104">
        <v>3446.5880382775122</v>
      </c>
      <c r="CY155" s="104">
        <v>3380.015789473684</v>
      </c>
      <c r="CZ155" s="104">
        <v>3357.2608695652198</v>
      </c>
      <c r="DA155" s="104">
        <v>3309.8571428571431</v>
      </c>
      <c r="DB155" s="104">
        <v>3254.4285714285716</v>
      </c>
      <c r="DC155" s="104">
        <v>3129.85</v>
      </c>
      <c r="DD155" s="104">
        <v>3006.5384615384596</v>
      </c>
      <c r="DE155" s="104">
        <v>2652.916666666667</v>
      </c>
      <c r="DF155" s="104">
        <v>2425.4873949579842</v>
      </c>
      <c r="DG155" s="104">
        <v>2354.6875</v>
      </c>
      <c r="DH155" s="104">
        <v>2448.4444444444398</v>
      </c>
      <c r="DI155" s="104">
        <v>3017.9375000000009</v>
      </c>
      <c r="DJ155" s="104">
        <v>3018.4916666666668</v>
      </c>
      <c r="DK155" s="104">
        <v>3042.2202797202804</v>
      </c>
      <c r="DL155" s="104">
        <v>2919.7142857142903</v>
      </c>
      <c r="DM155" s="104">
        <v>2585.6666666666661</v>
      </c>
      <c r="DN155" s="104">
        <v>2388.5</v>
      </c>
      <c r="DO155" s="104">
        <v>2244.410256410255</v>
      </c>
      <c r="DP155" s="104">
        <v>2086.23076923077</v>
      </c>
      <c r="DR155" s="4">
        <f t="shared" si="204"/>
        <v>80.553582000000006</v>
      </c>
      <c r="DS155" s="39">
        <v>73.633240000000001</v>
      </c>
      <c r="DT155" s="39">
        <v>74.628733782960012</v>
      </c>
      <c r="DU155" s="39">
        <v>73.828103999999982</v>
      </c>
      <c r="DV155" s="39">
        <v>74.998125000000002</v>
      </c>
      <c r="DW155" s="39">
        <v>61.825996000000004</v>
      </c>
      <c r="DX155" s="39">
        <v>70.582021940520008</v>
      </c>
      <c r="DY155" s="39">
        <v>62.636199000000005</v>
      </c>
      <c r="DZ155" s="39">
        <v>63.022536000000002</v>
      </c>
      <c r="EA155" s="39">
        <v>64.842214000000013</v>
      </c>
      <c r="EB155" s="39">
        <v>55.487833000000002</v>
      </c>
      <c r="EC155" s="39">
        <v>55.189754999999998</v>
      </c>
      <c r="ED155" s="39">
        <v>51.657885</v>
      </c>
      <c r="EE155" s="39">
        <v>49.791795999999991</v>
      </c>
      <c r="EF155" s="39">
        <v>55.936036170240001</v>
      </c>
      <c r="EG155" s="39">
        <v>43.294986000000002</v>
      </c>
      <c r="EH155" s="39">
        <v>47.246760000000002</v>
      </c>
      <c r="EI155" s="39">
        <v>58.241700000000002</v>
      </c>
      <c r="EJ155" s="39">
        <v>55.382174519580005</v>
      </c>
      <c r="EK155" s="39">
        <v>56.31275999999999</v>
      </c>
      <c r="EL155" s="39">
        <v>57.715128000000007</v>
      </c>
      <c r="EM155" s="39">
        <v>54.134677007840004</v>
      </c>
      <c r="EN155" s="39">
        <v>48.064431962789996</v>
      </c>
      <c r="EP155" s="111">
        <v>45930</v>
      </c>
      <c r="EQ155" s="114">
        <f t="shared" si="233"/>
        <v>0.25205479452054796</v>
      </c>
      <c r="ER155" s="114"/>
      <c r="ES155" s="4">
        <f t="shared" si="205"/>
        <v>1955</v>
      </c>
      <c r="ET155" s="4">
        <f t="shared" si="206"/>
        <v>2293</v>
      </c>
      <c r="EU155" s="4"/>
      <c r="EV155" s="4">
        <f t="shared" si="169"/>
        <v>2779.5882352941198</v>
      </c>
      <c r="EW155" s="4">
        <f t="shared" si="170"/>
        <v>2840.5263157894701</v>
      </c>
      <c r="EX155" s="4">
        <f t="shared" si="171"/>
        <v>2755.2777777777801</v>
      </c>
      <c r="EY155" s="4"/>
      <c r="EZ155" s="4">
        <f t="shared" si="172"/>
        <v>3175.125</v>
      </c>
      <c r="FA155" s="4">
        <f t="shared" si="173"/>
        <v>3224.4444444444398</v>
      </c>
      <c r="FB155" s="4">
        <f t="shared" si="174"/>
        <v>3231.8421052631602</v>
      </c>
      <c r="FC155" s="4"/>
      <c r="FD155" s="4">
        <f t="shared" si="207"/>
        <v>3496.7</v>
      </c>
      <c r="FE155" s="4">
        <f t="shared" si="208"/>
        <v>3557</v>
      </c>
      <c r="FF155" s="4">
        <f t="shared" si="209"/>
        <v>3571</v>
      </c>
      <c r="FH155" s="16">
        <f t="shared" si="210"/>
        <v>2040.1945205479451</v>
      </c>
      <c r="FI155" s="16">
        <f t="shared" si="176"/>
        <v>2409.5193302891939</v>
      </c>
      <c r="FJ155" s="16"/>
      <c r="FK155" s="16">
        <f t="shared" si="211"/>
        <v>2879.2851732473828</v>
      </c>
      <c r="FL155" s="16">
        <f t="shared" si="212"/>
        <v>2937.2947208203118</v>
      </c>
      <c r="FM155" s="16">
        <f t="shared" si="213"/>
        <v>2875.3981014179308</v>
      </c>
      <c r="FN155" s="16"/>
      <c r="FO155" s="16">
        <f t="shared" si="214"/>
        <v>3256.1795205479452</v>
      </c>
      <c r="FP155" s="16">
        <f t="shared" si="215"/>
        <v>3308.2666666666628</v>
      </c>
      <c r="FQ155" s="16">
        <f t="shared" si="216"/>
        <v>3317.3284787310758</v>
      </c>
      <c r="FS155" s="4">
        <f t="shared" si="177"/>
        <v>1968</v>
      </c>
      <c r="FT155" s="4">
        <f t="shared" si="178"/>
        <v>3400</v>
      </c>
      <c r="FU155" s="4"/>
      <c r="FV155" s="4">
        <f t="shared" si="179"/>
        <v>3641.5833333333303</v>
      </c>
      <c r="FW155" s="4">
        <f t="shared" si="180"/>
        <v>3660.2222222222199</v>
      </c>
      <c r="FX155" s="4">
        <f t="shared" si="181"/>
        <v>3659.0833333333303</v>
      </c>
      <c r="FY155" s="4"/>
      <c r="FZ155" s="4">
        <f t="shared" si="182"/>
        <v>3951.04347826087</v>
      </c>
      <c r="GA155" s="4">
        <f t="shared" si="183"/>
        <v>3983.8888888888896</v>
      </c>
      <c r="GB155" s="4">
        <f t="shared" si="184"/>
        <v>3990.5833333333303</v>
      </c>
      <c r="GC155" s="4"/>
      <c r="GD155" s="4">
        <f t="shared" si="185"/>
        <v>4277.0666666666702</v>
      </c>
      <c r="GE155" s="4">
        <f t="shared" si="186"/>
        <v>4313.6842105263204</v>
      </c>
      <c r="GF155" s="4">
        <f t="shared" si="187"/>
        <v>4314.7777777777792</v>
      </c>
      <c r="GH155" s="16">
        <f t="shared" si="217"/>
        <v>2328.9424657534246</v>
      </c>
      <c r="GI155" s="16">
        <f t="shared" si="188"/>
        <v>3465.3031963470312</v>
      </c>
      <c r="GJ155" s="16"/>
      <c r="GK155" s="16">
        <f t="shared" si="218"/>
        <v>3719.5842465753403</v>
      </c>
      <c r="GL155" s="16">
        <f t="shared" si="219"/>
        <v>3741.8039573820379</v>
      </c>
      <c r="GM155" s="16">
        <f t="shared" si="220"/>
        <v>3742.639497716892</v>
      </c>
      <c r="GN155" s="16"/>
      <c r="GO155" s="16">
        <f t="shared" si="189"/>
        <v>4033.2191860234279</v>
      </c>
      <c r="GP155" s="16">
        <f t="shared" si="190"/>
        <v>4067.0153809180501</v>
      </c>
      <c r="GQ155" s="16">
        <f t="shared" si="221"/>
        <v>4072.2980974124789</v>
      </c>
    </row>
    <row r="156" spans="2:199" ht="14.45" customHeight="1" x14ac:dyDescent="0.25">
      <c r="B156" s="28" t="s">
        <v>173</v>
      </c>
      <c r="C156" s="28" t="s">
        <v>984</v>
      </c>
      <c r="D156" s="23" t="str">
        <f>IFERROR(IF(MATCH($B156,Compounders!$A:$A,0),"yes"),"")</f>
        <v/>
      </c>
      <c r="F156" s="66"/>
      <c r="G156" s="66"/>
      <c r="H156" s="66"/>
      <c r="I156" s="66"/>
      <c r="J156" s="121" t="str">
        <f t="shared" si="191"/>
        <v>yes</v>
      </c>
      <c r="K156" s="70">
        <f t="shared" si="222"/>
        <v>6</v>
      </c>
      <c r="L156" s="70">
        <f t="shared" si="223"/>
        <v>33</v>
      </c>
      <c r="M156" s="70">
        <f t="shared" si="224"/>
        <v>3</v>
      </c>
      <c r="N156" s="70">
        <f t="shared" si="225"/>
        <v>4</v>
      </c>
      <c r="O156" s="66"/>
      <c r="P156" s="83"/>
      <c r="Q156" s="70">
        <f t="shared" ref="Q156:Y171" si="242">Q155+IF(Q$10=$P156,1)</f>
        <v>5</v>
      </c>
      <c r="R156" s="70">
        <f t="shared" si="242"/>
        <v>4</v>
      </c>
      <c r="S156" s="70">
        <f t="shared" si="242"/>
        <v>3</v>
      </c>
      <c r="T156" s="70">
        <f t="shared" si="242"/>
        <v>3</v>
      </c>
      <c r="U156" s="70">
        <f t="shared" si="242"/>
        <v>3</v>
      </c>
      <c r="V156" s="70">
        <f t="shared" si="242"/>
        <v>6</v>
      </c>
      <c r="W156" s="70">
        <f t="shared" si="242"/>
        <v>6</v>
      </c>
      <c r="X156" s="70">
        <f t="shared" si="242"/>
        <v>2</v>
      </c>
      <c r="Y156" s="70">
        <f t="shared" si="242"/>
        <v>1</v>
      </c>
      <c r="AA156" s="39">
        <v>90.88804439015999</v>
      </c>
      <c r="AB156" s="39">
        <v>83.971351682849999</v>
      </c>
      <c r="AC156" s="40">
        <v>77.072666324970001</v>
      </c>
      <c r="AE156" s="4">
        <f t="shared" si="193"/>
        <v>-13.815378065189989</v>
      </c>
      <c r="AF156" s="4">
        <f t="shared" si="194"/>
        <v>-6.898685357879998</v>
      </c>
      <c r="AH156" s="11">
        <f t="shared" si="195"/>
        <v>-0.15200434950370345</v>
      </c>
      <c r="AI156" s="11">
        <f t="shared" si="196"/>
        <v>-8.2155225795763398E-2</v>
      </c>
      <c r="AK156" s="3">
        <v>4060</v>
      </c>
      <c r="AL156" s="7">
        <v>4160</v>
      </c>
      <c r="AM156" s="7"/>
      <c r="AN156" s="3">
        <v>4645.4761904761899</v>
      </c>
      <c r="AO156" s="3">
        <v>4571.0476190476202</v>
      </c>
      <c r="AP156" s="7">
        <v>4262.8</v>
      </c>
      <c r="AQ156" s="113"/>
      <c r="AR156" s="3">
        <v>5122</v>
      </c>
      <c r="AS156" s="3">
        <v>5042.55</v>
      </c>
      <c r="AT156" s="7">
        <v>4982.9523809523798</v>
      </c>
      <c r="AU156" s="7"/>
      <c r="AV156" s="3">
        <v>5699.4</v>
      </c>
      <c r="AW156" s="3">
        <v>5535.2</v>
      </c>
      <c r="AX156" s="7">
        <v>5421.3846153846098</v>
      </c>
      <c r="AY156" s="113"/>
      <c r="AZ156" s="3">
        <v>4369</v>
      </c>
      <c r="BA156" s="7">
        <v>4812</v>
      </c>
      <c r="BB156" s="7"/>
      <c r="BC156" s="3">
        <v>5022.5</v>
      </c>
      <c r="BD156" s="3">
        <v>5013.0416666666697</v>
      </c>
      <c r="BE156" s="7">
        <v>4977.9545454545496</v>
      </c>
      <c r="BF156" s="113"/>
      <c r="BG156" s="3">
        <v>5454.3181818181802</v>
      </c>
      <c r="BH156" s="3">
        <v>5418.8695652173901</v>
      </c>
      <c r="BI156" s="7">
        <v>5363.8695652173901</v>
      </c>
      <c r="BJ156" s="113"/>
      <c r="BK156" s="3">
        <v>5886.4</v>
      </c>
      <c r="BL156" s="3">
        <v>5821.5384615384601</v>
      </c>
      <c r="BM156" s="7">
        <v>5735.2</v>
      </c>
      <c r="BO156" s="2">
        <f t="shared" si="234"/>
        <v>4369</v>
      </c>
      <c r="BP156" s="2">
        <f t="shared" si="235"/>
        <v>4812</v>
      </c>
      <c r="BQ156" s="2"/>
      <c r="BR156" s="2">
        <f t="shared" si="236"/>
        <v>5022.5</v>
      </c>
      <c r="BS156" s="2">
        <f t="shared" si="237"/>
        <v>5013.0416666666697</v>
      </c>
      <c r="BT156" s="2">
        <f t="shared" si="238"/>
        <v>4977.9545454545496</v>
      </c>
      <c r="BU156" s="2"/>
      <c r="BV156" s="2">
        <f t="shared" si="239"/>
        <v>5454.3181818181802</v>
      </c>
      <c r="BW156" s="2">
        <f t="shared" si="240"/>
        <v>5418.8695652173901</v>
      </c>
      <c r="BX156" s="2">
        <f t="shared" si="241"/>
        <v>5363.8695652173901</v>
      </c>
      <c r="BZ156" s="16">
        <f t="shared" si="226"/>
        <v>443</v>
      </c>
      <c r="CA156" s="16">
        <f t="shared" si="227"/>
        <v>165.95454545454959</v>
      </c>
      <c r="CB156" s="16">
        <f t="shared" si="228"/>
        <v>385.91501976284053</v>
      </c>
      <c r="CD156" s="5">
        <f t="shared" si="197"/>
        <v>0.10139620050354781</v>
      </c>
      <c r="CE156" s="5">
        <f t="shared" si="198"/>
        <v>3.448764452505193E-2</v>
      </c>
      <c r="CF156" s="5">
        <f t="shared" si="199"/>
        <v>7.752481792249899E-2</v>
      </c>
      <c r="CH156" s="11">
        <f t="shared" si="229"/>
        <v>-1.883192301310177E-3</v>
      </c>
      <c r="CI156" s="11">
        <f t="shared" si="230"/>
        <v>-8.8691796008860679E-3</v>
      </c>
      <c r="CK156" s="11">
        <f t="shared" si="231"/>
        <v>-6.4991838428050119E-3</v>
      </c>
      <c r="CL156" s="11">
        <f t="shared" si="232"/>
        <v>-1.6582937332533687E-2</v>
      </c>
      <c r="CN156" s="16">
        <f t="shared" si="200"/>
        <v>-9.4583333333303017</v>
      </c>
      <c r="CO156" s="16">
        <f t="shared" si="201"/>
        <v>-44.545454545450411</v>
      </c>
      <c r="CP156" s="11"/>
      <c r="CQ156" s="16">
        <f t="shared" si="202"/>
        <v>-35.448616600790047</v>
      </c>
      <c r="CR156" s="16">
        <f t="shared" si="203"/>
        <v>-90.448616600790047</v>
      </c>
      <c r="CT156" s="106">
        <v>5076.6666666666679</v>
      </c>
      <c r="CU156" s="104">
        <v>5013.0416666666697</v>
      </c>
      <c r="CV156" s="104">
        <v>4910.781385281387</v>
      </c>
      <c r="CW156" s="104">
        <v>4852.95</v>
      </c>
      <c r="CX156" s="104">
        <v>4761.8444444444513</v>
      </c>
      <c r="CY156" s="104">
        <v>4730.45</v>
      </c>
      <c r="CZ156" s="104">
        <v>4618.2777777777783</v>
      </c>
      <c r="DA156" s="104">
        <v>4538.3157894736851</v>
      </c>
      <c r="DB156" s="104">
        <v>4430.5015479876156</v>
      </c>
      <c r="DC156" s="104">
        <v>4270.4545454545496</v>
      </c>
      <c r="DD156" s="104">
        <v>4210.870915032684</v>
      </c>
      <c r="DE156" s="104">
        <v>4069.2843406593397</v>
      </c>
      <c r="DF156" s="104">
        <v>3895.2714932126714</v>
      </c>
      <c r="DG156" s="104">
        <v>3759.6111111111104</v>
      </c>
      <c r="DH156" s="104">
        <v>3628.7750000000028</v>
      </c>
      <c r="DI156" s="104">
        <v>3568.87142857143</v>
      </c>
      <c r="DJ156" s="104">
        <v>3522.7619047619019</v>
      </c>
      <c r="DK156" s="104">
        <v>3403.4285714285697</v>
      </c>
      <c r="DL156" s="104">
        <v>3355.7142857142849</v>
      </c>
      <c r="DM156" s="104">
        <v>3244.3636363636324</v>
      </c>
      <c r="DN156" s="104">
        <v>2940.7439393939399</v>
      </c>
      <c r="DO156" s="104">
        <v>2713.3571428571399</v>
      </c>
      <c r="DP156" s="104">
        <v>2569.0824175824164</v>
      </c>
      <c r="DR156" s="4">
        <f t="shared" si="204"/>
        <v>77.072666324970001</v>
      </c>
      <c r="DS156" s="39">
        <v>83.971351682849999</v>
      </c>
      <c r="DT156" s="39">
        <v>90.88804439015999</v>
      </c>
      <c r="DU156" s="39">
        <v>99.07699338578999</v>
      </c>
      <c r="DV156" s="39">
        <v>107.76833728224001</v>
      </c>
      <c r="DW156" s="39">
        <v>120.28314739747999</v>
      </c>
      <c r="DX156" s="39">
        <v>104.31912439970999</v>
      </c>
      <c r="DY156" s="39">
        <v>109.70582551572001</v>
      </c>
      <c r="DZ156" s="39">
        <v>103.82680654799999</v>
      </c>
      <c r="EA156" s="39">
        <v>101.27134325208</v>
      </c>
      <c r="EB156" s="39">
        <v>93.422435017329988</v>
      </c>
      <c r="EC156" s="39">
        <v>93.999394628700017</v>
      </c>
      <c r="ED156" s="39">
        <v>93.111140964959986</v>
      </c>
      <c r="EE156" s="39">
        <v>82.37087516405002</v>
      </c>
      <c r="EF156" s="39">
        <v>82.079653052879991</v>
      </c>
      <c r="EG156" s="39">
        <v>74.498346759979995</v>
      </c>
      <c r="EH156" s="39">
        <v>78.045131184750005</v>
      </c>
      <c r="EI156" s="39">
        <v>85.68131849417999</v>
      </c>
      <c r="EJ156" s="39">
        <v>87.760912691940007</v>
      </c>
      <c r="EK156" s="39">
        <v>76.718365337050002</v>
      </c>
      <c r="EL156" s="39">
        <v>71.673894700200009</v>
      </c>
      <c r="EM156" s="39">
        <v>62.054878977000001</v>
      </c>
      <c r="EN156" s="39">
        <v>59.341296573000001</v>
      </c>
      <c r="EP156" s="111">
        <v>46022</v>
      </c>
      <c r="EQ156" s="114">
        <f t="shared" si="233"/>
        <v>0</v>
      </c>
      <c r="ER156" s="114"/>
      <c r="ES156" s="4">
        <f t="shared" si="205"/>
        <v>4060</v>
      </c>
      <c r="ET156" s="4">
        <f t="shared" si="206"/>
        <v>4160</v>
      </c>
      <c r="EU156" s="4"/>
      <c r="EV156" s="4">
        <f t="shared" si="169"/>
        <v>4645.4761904761899</v>
      </c>
      <c r="EW156" s="4">
        <f t="shared" si="170"/>
        <v>4571.0476190476202</v>
      </c>
      <c r="EX156" s="4">
        <f t="shared" si="171"/>
        <v>4262.8</v>
      </c>
      <c r="EY156" s="4"/>
      <c r="EZ156" s="4">
        <f t="shared" si="172"/>
        <v>5122</v>
      </c>
      <c r="FA156" s="4">
        <f t="shared" si="173"/>
        <v>5042.55</v>
      </c>
      <c r="FB156" s="4">
        <f t="shared" si="174"/>
        <v>4982.9523809523798</v>
      </c>
      <c r="FC156" s="4"/>
      <c r="FD156" s="4">
        <f t="shared" si="207"/>
        <v>5699.4</v>
      </c>
      <c r="FE156" s="4">
        <f t="shared" si="208"/>
        <v>5535.2</v>
      </c>
      <c r="FF156" s="4">
        <f t="shared" si="209"/>
        <v>5421.3846153846098</v>
      </c>
      <c r="FH156" s="16">
        <f t="shared" si="210"/>
        <v>4060</v>
      </c>
      <c r="FI156" s="16">
        <f t="shared" si="176"/>
        <v>4160</v>
      </c>
      <c r="FJ156" s="16"/>
      <c r="FK156" s="16">
        <f t="shared" si="211"/>
        <v>4645.4761904761899</v>
      </c>
      <c r="FL156" s="16">
        <f t="shared" si="212"/>
        <v>4571.0476190476202</v>
      </c>
      <c r="FM156" s="16">
        <f t="shared" si="213"/>
        <v>4262.8</v>
      </c>
      <c r="FN156" s="16"/>
      <c r="FO156" s="16">
        <f t="shared" si="214"/>
        <v>5122</v>
      </c>
      <c r="FP156" s="16">
        <f t="shared" si="215"/>
        <v>5042.55</v>
      </c>
      <c r="FQ156" s="16">
        <f t="shared" si="216"/>
        <v>4982.9523809523798</v>
      </c>
      <c r="FS156" s="4">
        <f t="shared" si="177"/>
        <v>4369</v>
      </c>
      <c r="FT156" s="4">
        <f t="shared" si="178"/>
        <v>4812</v>
      </c>
      <c r="FU156" s="4"/>
      <c r="FV156" s="4">
        <f t="shared" si="179"/>
        <v>5022.5</v>
      </c>
      <c r="FW156" s="4">
        <f t="shared" si="180"/>
        <v>5013.0416666666697</v>
      </c>
      <c r="FX156" s="4">
        <f t="shared" si="181"/>
        <v>4977.9545454545496</v>
      </c>
      <c r="FY156" s="4"/>
      <c r="FZ156" s="4">
        <f t="shared" si="182"/>
        <v>5454.3181818181802</v>
      </c>
      <c r="GA156" s="4">
        <f t="shared" si="183"/>
        <v>5418.8695652173901</v>
      </c>
      <c r="GB156" s="4">
        <f t="shared" si="184"/>
        <v>5363.8695652173901</v>
      </c>
      <c r="GC156" s="4"/>
      <c r="GD156" s="4">
        <f t="shared" si="185"/>
        <v>5886.4</v>
      </c>
      <c r="GE156" s="4">
        <f t="shared" si="186"/>
        <v>5821.5384615384601</v>
      </c>
      <c r="GF156" s="4">
        <f t="shared" si="187"/>
        <v>5735.2</v>
      </c>
      <c r="GH156" s="16">
        <f t="shared" si="217"/>
        <v>4369</v>
      </c>
      <c r="GI156" s="16">
        <f t="shared" si="188"/>
        <v>4812</v>
      </c>
      <c r="GJ156" s="16"/>
      <c r="GK156" s="16">
        <f t="shared" si="218"/>
        <v>5022.5</v>
      </c>
      <c r="GL156" s="16">
        <f t="shared" si="219"/>
        <v>5013.0416666666697</v>
      </c>
      <c r="GM156" s="16">
        <f t="shared" si="220"/>
        <v>4977.9545454545496</v>
      </c>
      <c r="GN156" s="16"/>
      <c r="GO156" s="16">
        <f t="shared" si="189"/>
        <v>5454.3181818181802</v>
      </c>
      <c r="GP156" s="16">
        <f t="shared" si="190"/>
        <v>5418.8695652173901</v>
      </c>
      <c r="GQ156" s="16">
        <f t="shared" si="221"/>
        <v>5363.8695652173901</v>
      </c>
    </row>
    <row r="157" spans="2:199" ht="14.45" customHeight="1" x14ac:dyDescent="0.25">
      <c r="B157" s="28" t="s">
        <v>131</v>
      </c>
      <c r="C157" s="28" t="s">
        <v>663</v>
      </c>
      <c r="D157" s="23" t="str">
        <f>IFERROR(IF(MATCH($B157,Compounders!$A:$A,0),"yes"),"")</f>
        <v/>
      </c>
      <c r="F157" s="66"/>
      <c r="G157" s="66"/>
      <c r="H157" s="66"/>
      <c r="I157" s="66"/>
      <c r="J157" s="121" t="str">
        <f t="shared" si="191"/>
        <v>yes</v>
      </c>
      <c r="K157" s="70">
        <f t="shared" si="222"/>
        <v>6</v>
      </c>
      <c r="L157" s="70">
        <f t="shared" si="223"/>
        <v>33</v>
      </c>
      <c r="M157" s="70">
        <f t="shared" si="224"/>
        <v>3</v>
      </c>
      <c r="N157" s="70">
        <f t="shared" si="225"/>
        <v>4</v>
      </c>
      <c r="O157" s="66"/>
      <c r="P157" s="83"/>
      <c r="Q157" s="70">
        <f t="shared" si="242"/>
        <v>5</v>
      </c>
      <c r="R157" s="70">
        <f t="shared" si="242"/>
        <v>4</v>
      </c>
      <c r="S157" s="70">
        <f t="shared" si="242"/>
        <v>3</v>
      </c>
      <c r="T157" s="70">
        <f t="shared" si="242"/>
        <v>3</v>
      </c>
      <c r="U157" s="70">
        <f t="shared" si="242"/>
        <v>3</v>
      </c>
      <c r="V157" s="70">
        <f t="shared" si="242"/>
        <v>6</v>
      </c>
      <c r="W157" s="70">
        <f t="shared" si="242"/>
        <v>6</v>
      </c>
      <c r="X157" s="70">
        <f t="shared" si="242"/>
        <v>2</v>
      </c>
      <c r="Y157" s="70">
        <f t="shared" si="242"/>
        <v>1</v>
      </c>
      <c r="AA157" s="39">
        <v>84.151367564810002</v>
      </c>
      <c r="AB157" s="39">
        <v>83.590819606859995</v>
      </c>
      <c r="AC157" s="40">
        <v>90.687169906509993</v>
      </c>
      <c r="AE157" s="4">
        <f t="shared" si="193"/>
        <v>6.5358023416999913</v>
      </c>
      <c r="AF157" s="4">
        <f t="shared" si="194"/>
        <v>7.0963502996499983</v>
      </c>
      <c r="AH157" s="11">
        <f t="shared" si="195"/>
        <v>7.7667214815806407E-2</v>
      </c>
      <c r="AI157" s="11">
        <f t="shared" si="196"/>
        <v>8.4893895442408551E-2</v>
      </c>
      <c r="AK157" s="3">
        <v>5782</v>
      </c>
      <c r="AL157" s="7">
        <v>5572</v>
      </c>
      <c r="AM157" s="7"/>
      <c r="AN157" s="3">
        <v>5987.4230769230808</v>
      </c>
      <c r="AO157" s="3">
        <v>5904.5769230769192</v>
      </c>
      <c r="AP157" s="7">
        <v>5948.3181818181802</v>
      </c>
      <c r="AQ157" s="113"/>
      <c r="AR157" s="3">
        <v>6628.4736842105303</v>
      </c>
      <c r="AS157" s="3">
        <v>6685.6538461538494</v>
      </c>
      <c r="AT157" s="7">
        <v>6688.04347826087</v>
      </c>
      <c r="AU157" s="7"/>
      <c r="AV157" s="3">
        <v>7060.5</v>
      </c>
      <c r="AW157" s="3">
        <v>7050.4545454545496</v>
      </c>
      <c r="AX157" s="7">
        <v>7016.4444444444398</v>
      </c>
      <c r="AY157" s="113"/>
      <c r="AZ157" s="3">
        <v>6615</v>
      </c>
      <c r="BA157" s="7">
        <v>6086</v>
      </c>
      <c r="BB157" s="7"/>
      <c r="BC157" s="3">
        <v>6009.0740740740703</v>
      </c>
      <c r="BD157" s="3">
        <v>5981.7037037036998</v>
      </c>
      <c r="BE157" s="7">
        <v>6012.5</v>
      </c>
      <c r="BF157" s="113"/>
      <c r="BG157" s="3">
        <v>6640.1428571428605</v>
      </c>
      <c r="BH157" s="3">
        <v>6801.3333333333303</v>
      </c>
      <c r="BI157" s="7">
        <v>6685.375</v>
      </c>
      <c r="BJ157" s="113"/>
      <c r="BK157" s="3">
        <v>7159.3333333333303</v>
      </c>
      <c r="BL157" s="3">
        <v>7064.5</v>
      </c>
      <c r="BM157" s="7">
        <v>7064.0833333333303</v>
      </c>
      <c r="BO157" s="2">
        <f t="shared" si="234"/>
        <v>6615</v>
      </c>
      <c r="BP157" s="2">
        <f t="shared" si="235"/>
        <v>6086</v>
      </c>
      <c r="BQ157" s="2"/>
      <c r="BR157" s="2">
        <f t="shared" si="236"/>
        <v>6009.0740740740703</v>
      </c>
      <c r="BS157" s="2">
        <f t="shared" si="237"/>
        <v>5981.7037037036998</v>
      </c>
      <c r="BT157" s="2">
        <f t="shared" si="238"/>
        <v>6012.5</v>
      </c>
      <c r="BU157" s="2"/>
      <c r="BV157" s="2">
        <f t="shared" si="239"/>
        <v>6640.1428571428605</v>
      </c>
      <c r="BW157" s="2">
        <f t="shared" si="240"/>
        <v>6801.3333333333303</v>
      </c>
      <c r="BX157" s="2">
        <f t="shared" si="241"/>
        <v>6685.375</v>
      </c>
      <c r="BZ157" s="16">
        <f t="shared" si="226"/>
        <v>-529</v>
      </c>
      <c r="CA157" s="16">
        <f t="shared" si="227"/>
        <v>-73.5</v>
      </c>
      <c r="CB157" s="16">
        <f t="shared" si="228"/>
        <v>672.875</v>
      </c>
      <c r="CD157" s="5">
        <f t="shared" si="197"/>
        <v>-7.9969765684051453E-2</v>
      </c>
      <c r="CE157" s="5">
        <f t="shared" si="198"/>
        <v>-1.2076897798225406E-2</v>
      </c>
      <c r="CF157" s="5">
        <f t="shared" si="199"/>
        <v>0.11191268191268189</v>
      </c>
      <c r="CH157" s="11">
        <f t="shared" si="229"/>
        <v>-4.5548399026164033E-3</v>
      </c>
      <c r="CI157" s="11">
        <f t="shared" si="230"/>
        <v>5.701254275947143E-4</v>
      </c>
      <c r="CK157" s="11">
        <f t="shared" si="231"/>
        <v>2.4275151854161736E-2</v>
      </c>
      <c r="CL157" s="11">
        <f t="shared" si="232"/>
        <v>6.8119231513947831E-3</v>
      </c>
      <c r="CN157" s="16">
        <f t="shared" si="200"/>
        <v>-27.370370370370438</v>
      </c>
      <c r="CO157" s="16">
        <f t="shared" si="201"/>
        <v>3.4259259259297323</v>
      </c>
      <c r="CP157" s="11"/>
      <c r="CQ157" s="16">
        <f t="shared" si="202"/>
        <v>161.19047619046978</v>
      </c>
      <c r="CR157" s="16">
        <f t="shared" si="203"/>
        <v>45.232142857139479</v>
      </c>
      <c r="CT157" s="106">
        <v>6392.7857142857101</v>
      </c>
      <c r="CU157" s="104">
        <v>5981.7037037036998</v>
      </c>
      <c r="CV157" s="104">
        <v>5837.7902813299306</v>
      </c>
      <c r="CW157" s="104">
        <v>5464.2030952380901</v>
      </c>
      <c r="CX157" s="104">
        <v>6032.54</v>
      </c>
      <c r="CY157" s="104">
        <v>6605.6896551724103</v>
      </c>
      <c r="CZ157" s="104">
        <v>7207.3722826086996</v>
      </c>
      <c r="DA157" s="104">
        <v>6960.8334998335004</v>
      </c>
      <c r="DB157" s="104">
        <v>7519.3495200451698</v>
      </c>
      <c r="DC157" s="104">
        <v>7054.52</v>
      </c>
      <c r="DD157" s="104">
        <v>7782.4561403508797</v>
      </c>
      <c r="DE157" s="104">
        <v>8049.3850267379603</v>
      </c>
      <c r="DF157" s="104">
        <v>9534.5132385730303</v>
      </c>
      <c r="DG157" s="104">
        <v>9773.7407407407391</v>
      </c>
      <c r="DH157" s="104">
        <v>10816.030812324929</v>
      </c>
      <c r="DI157" s="104">
        <v>11199.499999999989</v>
      </c>
      <c r="DJ157" s="104">
        <v>11194.63852813853</v>
      </c>
      <c r="DK157" s="104">
        <v>11236.24</v>
      </c>
      <c r="DL157" s="104">
        <v>10462.714285714279</v>
      </c>
      <c r="DM157" s="104">
        <v>9767.1888888888898</v>
      </c>
      <c r="DN157" s="104">
        <v>9771.5460526315801</v>
      </c>
      <c r="DO157" s="104">
        <v>7879.7058823529396</v>
      </c>
      <c r="DP157" s="104">
        <v>7179.3666666666695</v>
      </c>
      <c r="DR157" s="4">
        <f t="shared" si="204"/>
        <v>90.687169906509993</v>
      </c>
      <c r="DS157" s="39">
        <v>83.590819606859995</v>
      </c>
      <c r="DT157" s="39">
        <v>84.151367564810002</v>
      </c>
      <c r="DU157" s="39">
        <v>70.797492196260009</v>
      </c>
      <c r="DV157" s="39">
        <v>85.475770537640003</v>
      </c>
      <c r="DW157" s="39">
        <v>93.168599607250002</v>
      </c>
      <c r="DX157" s="39">
        <v>107.6099012638</v>
      </c>
      <c r="DY157" s="39">
        <v>116.78582052416</v>
      </c>
      <c r="DZ157" s="39">
        <v>117.08324189695</v>
      </c>
      <c r="EA157" s="39">
        <v>126.82892261715001</v>
      </c>
      <c r="EB157" s="39">
        <v>133.94826035847001</v>
      </c>
      <c r="EC157" s="39">
        <v>133.18310419843002</v>
      </c>
      <c r="ED157" s="39">
        <v>153.95537734125</v>
      </c>
      <c r="EE157" s="39">
        <v>166.18907757711003</v>
      </c>
      <c r="EF157" s="39">
        <v>150.35737258672</v>
      </c>
      <c r="EG157" s="39">
        <v>140.32463405082001</v>
      </c>
      <c r="EH157" s="39">
        <v>159.49730916392002</v>
      </c>
      <c r="EI157" s="39">
        <v>186.81659260973998</v>
      </c>
      <c r="EJ157" s="39">
        <v>186.291928431</v>
      </c>
      <c r="EK157" s="39">
        <v>158.61679463550001</v>
      </c>
      <c r="EL157" s="39">
        <v>181.04466648575999</v>
      </c>
      <c r="EM157" s="39">
        <v>147.79155989741</v>
      </c>
      <c r="EN157" s="39">
        <v>145.56462033720001</v>
      </c>
      <c r="EP157" s="111">
        <v>46022</v>
      </c>
      <c r="EQ157" s="114">
        <f t="shared" si="233"/>
        <v>0</v>
      </c>
      <c r="ER157" s="114"/>
      <c r="ES157" s="4">
        <f t="shared" si="205"/>
        <v>5782</v>
      </c>
      <c r="ET157" s="4">
        <f t="shared" si="206"/>
        <v>5572</v>
      </c>
      <c r="EU157" s="4"/>
      <c r="EV157" s="4">
        <f t="shared" si="169"/>
        <v>5987.4230769230808</v>
      </c>
      <c r="EW157" s="4">
        <f t="shared" si="170"/>
        <v>5904.5769230769192</v>
      </c>
      <c r="EX157" s="4">
        <f t="shared" si="171"/>
        <v>5948.3181818181802</v>
      </c>
      <c r="EY157" s="4"/>
      <c r="EZ157" s="4">
        <f t="shared" si="172"/>
        <v>6628.4736842105303</v>
      </c>
      <c r="FA157" s="4">
        <f t="shared" si="173"/>
        <v>6685.6538461538494</v>
      </c>
      <c r="FB157" s="4">
        <f t="shared" si="174"/>
        <v>6688.04347826087</v>
      </c>
      <c r="FC157" s="4"/>
      <c r="FD157" s="4">
        <f t="shared" si="207"/>
        <v>7060.5</v>
      </c>
      <c r="FE157" s="4">
        <f t="shared" si="208"/>
        <v>7050.4545454545496</v>
      </c>
      <c r="FF157" s="4">
        <f t="shared" si="209"/>
        <v>7016.4444444444398</v>
      </c>
      <c r="FH157" s="16">
        <f t="shared" si="210"/>
        <v>5782</v>
      </c>
      <c r="FI157" s="16">
        <f t="shared" si="176"/>
        <v>5572</v>
      </c>
      <c r="FJ157" s="16"/>
      <c r="FK157" s="16">
        <f t="shared" si="211"/>
        <v>5987.4230769230808</v>
      </c>
      <c r="FL157" s="16">
        <f t="shared" si="212"/>
        <v>5904.5769230769192</v>
      </c>
      <c r="FM157" s="16">
        <f t="shared" si="213"/>
        <v>5948.3181818181802</v>
      </c>
      <c r="FN157" s="16"/>
      <c r="FO157" s="16">
        <f t="shared" si="214"/>
        <v>6628.4736842105303</v>
      </c>
      <c r="FP157" s="16">
        <f t="shared" si="215"/>
        <v>6685.6538461538494</v>
      </c>
      <c r="FQ157" s="16">
        <f t="shared" si="216"/>
        <v>6688.04347826087</v>
      </c>
      <c r="FS157" s="4">
        <f t="shared" si="177"/>
        <v>6615</v>
      </c>
      <c r="FT157" s="4">
        <f t="shared" si="178"/>
        <v>6086</v>
      </c>
      <c r="FU157" s="4"/>
      <c r="FV157" s="4">
        <f t="shared" si="179"/>
        <v>6009.0740740740703</v>
      </c>
      <c r="FW157" s="4">
        <f t="shared" si="180"/>
        <v>5981.7037037036998</v>
      </c>
      <c r="FX157" s="4">
        <f t="shared" si="181"/>
        <v>6012.5</v>
      </c>
      <c r="FY157" s="4"/>
      <c r="FZ157" s="4">
        <f t="shared" si="182"/>
        <v>6640.1428571428605</v>
      </c>
      <c r="GA157" s="4">
        <f t="shared" si="183"/>
        <v>6801.3333333333303</v>
      </c>
      <c r="GB157" s="4">
        <f t="shared" si="184"/>
        <v>6685.375</v>
      </c>
      <c r="GC157" s="4"/>
      <c r="GD157" s="4">
        <f t="shared" si="185"/>
        <v>7159.3333333333303</v>
      </c>
      <c r="GE157" s="4">
        <f t="shared" si="186"/>
        <v>7064.5</v>
      </c>
      <c r="GF157" s="4">
        <f t="shared" si="187"/>
        <v>7064.0833333333303</v>
      </c>
      <c r="GH157" s="16">
        <f t="shared" si="217"/>
        <v>6615</v>
      </c>
      <c r="GI157" s="16">
        <f t="shared" si="188"/>
        <v>6086</v>
      </c>
      <c r="GJ157" s="16"/>
      <c r="GK157" s="16">
        <f t="shared" si="218"/>
        <v>6009.0740740740703</v>
      </c>
      <c r="GL157" s="16">
        <f t="shared" si="219"/>
        <v>5981.7037037036998</v>
      </c>
      <c r="GM157" s="16">
        <f t="shared" si="220"/>
        <v>6012.5</v>
      </c>
      <c r="GN157" s="16"/>
      <c r="GO157" s="16">
        <f t="shared" si="189"/>
        <v>6640.1428571428605</v>
      </c>
      <c r="GP157" s="16">
        <f t="shared" si="190"/>
        <v>6801.3333333333303</v>
      </c>
      <c r="GQ157" s="16">
        <f t="shared" si="221"/>
        <v>6685.375</v>
      </c>
    </row>
    <row r="158" spans="2:199" ht="14.45" customHeight="1" x14ac:dyDescent="0.25">
      <c r="B158" s="28" t="s">
        <v>184</v>
      </c>
      <c r="C158" s="28" t="s">
        <v>664</v>
      </c>
      <c r="D158" s="23" t="str">
        <f>IFERROR(IF(MATCH($B158,Compounders!$A:$A,0),"yes"),"")</f>
        <v>yes</v>
      </c>
      <c r="F158" s="66"/>
      <c r="G158" s="66"/>
      <c r="H158" s="66"/>
      <c r="I158" s="66"/>
      <c r="J158" s="121" t="str">
        <f t="shared" si="191"/>
        <v>yes</v>
      </c>
      <c r="K158" s="70">
        <f t="shared" si="222"/>
        <v>6</v>
      </c>
      <c r="L158" s="70">
        <f t="shared" si="223"/>
        <v>33</v>
      </c>
      <c r="M158" s="70">
        <f t="shared" si="224"/>
        <v>3</v>
      </c>
      <c r="N158" s="70">
        <f t="shared" si="225"/>
        <v>4</v>
      </c>
      <c r="O158" s="66"/>
      <c r="P158" s="83"/>
      <c r="Q158" s="70">
        <f t="shared" si="242"/>
        <v>5</v>
      </c>
      <c r="R158" s="70">
        <f t="shared" si="242"/>
        <v>4</v>
      </c>
      <c r="S158" s="70">
        <f t="shared" si="242"/>
        <v>3</v>
      </c>
      <c r="T158" s="70">
        <f t="shared" si="242"/>
        <v>3</v>
      </c>
      <c r="U158" s="70">
        <f t="shared" si="242"/>
        <v>3</v>
      </c>
      <c r="V158" s="70">
        <f t="shared" si="242"/>
        <v>6</v>
      </c>
      <c r="W158" s="70">
        <f t="shared" si="242"/>
        <v>6</v>
      </c>
      <c r="X158" s="70">
        <f t="shared" si="242"/>
        <v>2</v>
      </c>
      <c r="Y158" s="70">
        <f t="shared" si="242"/>
        <v>1</v>
      </c>
      <c r="AA158" s="39">
        <v>66.767001433499999</v>
      </c>
      <c r="AB158" s="39">
        <v>69.722994289200003</v>
      </c>
      <c r="AC158" s="40">
        <v>74.591265569520004</v>
      </c>
      <c r="AE158" s="4">
        <f t="shared" si="193"/>
        <v>7.8242641360200054</v>
      </c>
      <c r="AF158" s="4">
        <f t="shared" si="194"/>
        <v>4.8682712803200019</v>
      </c>
      <c r="AH158" s="11">
        <f t="shared" si="195"/>
        <v>0.11718759219422159</v>
      </c>
      <c r="AI158" s="11">
        <f t="shared" si="196"/>
        <v>6.982303800848233E-2</v>
      </c>
      <c r="AK158" s="3">
        <v>1535</v>
      </c>
      <c r="AL158" s="7">
        <v>1457</v>
      </c>
      <c r="AM158" s="7"/>
      <c r="AN158" s="3">
        <v>1957.9047619047599</v>
      </c>
      <c r="AO158" s="3">
        <v>1999.7058823529401</v>
      </c>
      <c r="AP158" s="7">
        <v>1921.0588235294099</v>
      </c>
      <c r="AQ158" s="113"/>
      <c r="AR158" s="3">
        <v>2199</v>
      </c>
      <c r="AS158" s="3">
        <v>2182.21052631579</v>
      </c>
      <c r="AT158" s="7">
        <v>2198.1666666666697</v>
      </c>
      <c r="AU158" s="7"/>
      <c r="AV158" s="3">
        <v>2505.5</v>
      </c>
      <c r="AW158" s="3">
        <v>2449.8181818181802</v>
      </c>
      <c r="AX158" s="7">
        <v>2451.9090909090901</v>
      </c>
      <c r="AY158" s="113"/>
      <c r="AZ158" s="3">
        <v>1780</v>
      </c>
      <c r="BA158" s="7">
        <v>1930</v>
      </c>
      <c r="BB158" s="7"/>
      <c r="BC158" s="3">
        <v>2083.5909090909099</v>
      </c>
      <c r="BD158" s="3">
        <v>2052.35</v>
      </c>
      <c r="BE158" s="7">
        <v>2050.15</v>
      </c>
      <c r="BF158" s="113"/>
      <c r="BG158" s="3">
        <v>2299.7058823529401</v>
      </c>
      <c r="BH158" s="3">
        <v>2281.0476190476197</v>
      </c>
      <c r="BI158" s="7">
        <v>2270.5714285714303</v>
      </c>
      <c r="BJ158" s="113"/>
      <c r="BK158" s="3">
        <v>2573.5</v>
      </c>
      <c r="BL158" s="3">
        <v>2537.2857142857097</v>
      </c>
      <c r="BM158" s="7">
        <v>2545.0714285714303</v>
      </c>
      <c r="BO158" s="2">
        <f t="shared" si="234"/>
        <v>1780</v>
      </c>
      <c r="BP158" s="2">
        <f t="shared" si="235"/>
        <v>1930</v>
      </c>
      <c r="BQ158" s="2"/>
      <c r="BR158" s="2">
        <f t="shared" si="236"/>
        <v>2083.5909090909099</v>
      </c>
      <c r="BS158" s="2">
        <f t="shared" si="237"/>
        <v>2052.35</v>
      </c>
      <c r="BT158" s="2">
        <f t="shared" si="238"/>
        <v>2050.15</v>
      </c>
      <c r="BU158" s="2"/>
      <c r="BV158" s="2">
        <f t="shared" si="239"/>
        <v>2299.7058823529401</v>
      </c>
      <c r="BW158" s="2">
        <f t="shared" si="240"/>
        <v>2281.0476190476197</v>
      </c>
      <c r="BX158" s="2">
        <f t="shared" si="241"/>
        <v>2270.5714285714303</v>
      </c>
      <c r="BZ158" s="16">
        <f t="shared" si="226"/>
        <v>150</v>
      </c>
      <c r="CA158" s="16">
        <f t="shared" si="227"/>
        <v>120.15000000000009</v>
      </c>
      <c r="CB158" s="16">
        <f t="shared" si="228"/>
        <v>220.42142857143017</v>
      </c>
      <c r="CD158" s="5">
        <f t="shared" si="197"/>
        <v>8.4269662921348409E-2</v>
      </c>
      <c r="CE158" s="5">
        <f t="shared" si="198"/>
        <v>6.2253886010362747E-2</v>
      </c>
      <c r="CF158" s="5">
        <f t="shared" si="199"/>
        <v>0.1075147811484185</v>
      </c>
      <c r="CH158" s="11">
        <f t="shared" si="229"/>
        <v>-1.4993782586880555E-2</v>
      </c>
      <c r="CI158" s="11">
        <f t="shared" si="230"/>
        <v>-1.6049652043020446E-2</v>
      </c>
      <c r="CK158" s="11">
        <f t="shared" si="231"/>
        <v>-8.1133259033238092E-3</v>
      </c>
      <c r="CL158" s="11">
        <f t="shared" si="232"/>
        <v>-1.2668773865856742E-2</v>
      </c>
      <c r="CN158" s="16">
        <f t="shared" si="200"/>
        <v>-31.240909090910009</v>
      </c>
      <c r="CO158" s="16">
        <f t="shared" si="201"/>
        <v>-33.440909090909827</v>
      </c>
      <c r="CP158" s="11"/>
      <c r="CQ158" s="16">
        <f t="shared" si="202"/>
        <v>-18.658263305320361</v>
      </c>
      <c r="CR158" s="16">
        <f t="shared" si="203"/>
        <v>-29.134453781509819</v>
      </c>
      <c r="CT158" s="106">
        <v>2071.2034313725489</v>
      </c>
      <c r="CU158" s="104">
        <v>2052.35</v>
      </c>
      <c r="CV158" s="104">
        <v>2016.769841269841</v>
      </c>
      <c r="CW158" s="104">
        <v>1953.837104072398</v>
      </c>
      <c r="CX158" s="104">
        <v>1896.061538461538</v>
      </c>
      <c r="CY158" s="104">
        <v>1924.21052631579</v>
      </c>
      <c r="CZ158" s="104">
        <v>1827.0576923076922</v>
      </c>
      <c r="DA158" s="104">
        <v>1813.5095238095241</v>
      </c>
      <c r="DB158" s="104">
        <v>1777.604166666667</v>
      </c>
      <c r="DC158" s="104">
        <v>1775.5789473684199</v>
      </c>
      <c r="DD158" s="104">
        <v>1718.6282051282042</v>
      </c>
      <c r="DE158" s="104">
        <v>1651.118881118882</v>
      </c>
      <c r="DF158" s="104">
        <v>1570.9285714285709</v>
      </c>
      <c r="DG158" s="104">
        <v>1503.7857142857101</v>
      </c>
      <c r="DH158" s="104">
        <v>1468.8881118881129</v>
      </c>
      <c r="DI158" s="104">
        <v>1380.6643356643351</v>
      </c>
      <c r="DJ158" s="104">
        <v>1234.3727272727269</v>
      </c>
      <c r="DK158" s="104">
        <v>1141.05</v>
      </c>
      <c r="DL158" s="104">
        <v>1147.328571428571</v>
      </c>
      <c r="DM158" s="104">
        <v>1018.863636363636</v>
      </c>
      <c r="DN158" s="104">
        <v>707.66666666666697</v>
      </c>
      <c r="DO158" s="104">
        <v>533.92857142857099</v>
      </c>
      <c r="DP158" s="104">
        <v>374.78167832167787</v>
      </c>
      <c r="DR158" s="4">
        <f t="shared" si="204"/>
        <v>74.591265569520004</v>
      </c>
      <c r="DS158" s="39">
        <v>69.722994289200003</v>
      </c>
      <c r="DT158" s="39">
        <v>66.767001433499999</v>
      </c>
      <c r="DU158" s="39">
        <v>61.018667278320002</v>
      </c>
      <c r="DV158" s="39">
        <v>63.308947686239996</v>
      </c>
      <c r="DW158" s="39">
        <v>54.524169113249997</v>
      </c>
      <c r="DX158" s="39">
        <v>60.25261685096001</v>
      </c>
      <c r="DY158" s="39">
        <v>56.801445858500003</v>
      </c>
      <c r="DZ158" s="39">
        <v>54.560048546400004</v>
      </c>
      <c r="EA158" s="39">
        <v>53.78836009458</v>
      </c>
      <c r="EB158" s="39">
        <v>46.695215137450006</v>
      </c>
      <c r="EC158" s="39">
        <v>39.274107341880004</v>
      </c>
      <c r="ED158" s="39">
        <v>38.516392169249997</v>
      </c>
      <c r="EE158" s="39">
        <v>37.534905037679998</v>
      </c>
      <c r="EF158" s="39">
        <v>34.17482230812</v>
      </c>
      <c r="EG158" s="39">
        <v>33.084545102420002</v>
      </c>
      <c r="EH158" s="39">
        <v>31.017283533599997</v>
      </c>
      <c r="EI158" s="39">
        <v>42.356564302679992</v>
      </c>
      <c r="EJ158" s="39">
        <v>43.477795175179999</v>
      </c>
      <c r="EK158" s="39">
        <v>36.817207856330008</v>
      </c>
      <c r="EL158" s="39">
        <v>33.596737547640004</v>
      </c>
      <c r="EM158" s="39">
        <v>33.568335055079999</v>
      </c>
      <c r="EN158" s="39">
        <v>30.868676339339999</v>
      </c>
      <c r="EP158" s="111">
        <v>46022</v>
      </c>
      <c r="EQ158" s="114">
        <f t="shared" si="233"/>
        <v>0</v>
      </c>
      <c r="ER158" s="114"/>
      <c r="ES158" s="4">
        <f t="shared" si="205"/>
        <v>1535</v>
      </c>
      <c r="ET158" s="4">
        <f t="shared" si="206"/>
        <v>1457</v>
      </c>
      <c r="EU158" s="4"/>
      <c r="EV158" s="4">
        <f t="shared" si="169"/>
        <v>1957.9047619047599</v>
      </c>
      <c r="EW158" s="4">
        <f t="shared" si="170"/>
        <v>1999.7058823529401</v>
      </c>
      <c r="EX158" s="4">
        <f t="shared" si="171"/>
        <v>1921.0588235294099</v>
      </c>
      <c r="EY158" s="4"/>
      <c r="EZ158" s="4">
        <f t="shared" si="172"/>
        <v>2199</v>
      </c>
      <c r="FA158" s="4">
        <f t="shared" si="173"/>
        <v>2182.21052631579</v>
      </c>
      <c r="FB158" s="4">
        <f t="shared" si="174"/>
        <v>2198.1666666666697</v>
      </c>
      <c r="FC158" s="4"/>
      <c r="FD158" s="4">
        <f t="shared" si="207"/>
        <v>2505.5</v>
      </c>
      <c r="FE158" s="4">
        <f t="shared" si="208"/>
        <v>2449.8181818181802</v>
      </c>
      <c r="FF158" s="4">
        <f t="shared" si="209"/>
        <v>2451.9090909090901</v>
      </c>
      <c r="FH158" s="16">
        <f t="shared" si="210"/>
        <v>1535</v>
      </c>
      <c r="FI158" s="16">
        <f t="shared" si="176"/>
        <v>1457</v>
      </c>
      <c r="FJ158" s="16"/>
      <c r="FK158" s="16">
        <f t="shared" si="211"/>
        <v>1957.9047619047599</v>
      </c>
      <c r="FL158" s="16">
        <f t="shared" si="212"/>
        <v>1999.7058823529401</v>
      </c>
      <c r="FM158" s="16">
        <f t="shared" si="213"/>
        <v>1921.0588235294099</v>
      </c>
      <c r="FN158" s="16"/>
      <c r="FO158" s="16">
        <f t="shared" si="214"/>
        <v>2199</v>
      </c>
      <c r="FP158" s="16">
        <f t="shared" si="215"/>
        <v>2182.21052631579</v>
      </c>
      <c r="FQ158" s="16">
        <f t="shared" si="216"/>
        <v>2198.1666666666697</v>
      </c>
      <c r="FS158" s="4">
        <f t="shared" si="177"/>
        <v>1780</v>
      </c>
      <c r="FT158" s="4">
        <f t="shared" si="178"/>
        <v>1930</v>
      </c>
      <c r="FU158" s="4"/>
      <c r="FV158" s="4">
        <f t="shared" si="179"/>
        <v>2083.5909090909099</v>
      </c>
      <c r="FW158" s="4">
        <f t="shared" si="180"/>
        <v>2052.35</v>
      </c>
      <c r="FX158" s="4">
        <f t="shared" si="181"/>
        <v>2050.15</v>
      </c>
      <c r="FY158" s="4"/>
      <c r="FZ158" s="4">
        <f t="shared" si="182"/>
        <v>2299.7058823529401</v>
      </c>
      <c r="GA158" s="4">
        <f t="shared" si="183"/>
        <v>2281.0476190476197</v>
      </c>
      <c r="GB158" s="4">
        <f t="shared" si="184"/>
        <v>2270.5714285714303</v>
      </c>
      <c r="GC158" s="4"/>
      <c r="GD158" s="4">
        <f t="shared" si="185"/>
        <v>2573.5</v>
      </c>
      <c r="GE158" s="4">
        <f t="shared" si="186"/>
        <v>2537.2857142857097</v>
      </c>
      <c r="GF158" s="4">
        <f t="shared" si="187"/>
        <v>2545.0714285714303</v>
      </c>
      <c r="GH158" s="16">
        <f t="shared" si="217"/>
        <v>1780</v>
      </c>
      <c r="GI158" s="16">
        <f t="shared" si="188"/>
        <v>1930</v>
      </c>
      <c r="GJ158" s="16"/>
      <c r="GK158" s="16">
        <f t="shared" si="218"/>
        <v>2083.5909090909099</v>
      </c>
      <c r="GL158" s="16">
        <f t="shared" si="219"/>
        <v>2052.35</v>
      </c>
      <c r="GM158" s="16">
        <f t="shared" si="220"/>
        <v>2050.15</v>
      </c>
      <c r="GN158" s="16"/>
      <c r="GO158" s="16">
        <f t="shared" si="189"/>
        <v>2299.7058823529401</v>
      </c>
      <c r="GP158" s="16">
        <f t="shared" si="190"/>
        <v>2281.0476190476197</v>
      </c>
      <c r="GQ158" s="16">
        <f t="shared" si="221"/>
        <v>2270.5714285714303</v>
      </c>
    </row>
    <row r="159" spans="2:199" ht="14.45" customHeight="1" x14ac:dyDescent="0.25">
      <c r="B159" s="28" t="s">
        <v>138</v>
      </c>
      <c r="C159" s="28" t="s">
        <v>665</v>
      </c>
      <c r="D159" s="23" t="str">
        <f>IFERROR(IF(MATCH($B159,Compounders!$A:$A,0),"yes"),"")</f>
        <v/>
      </c>
      <c r="F159" s="66"/>
      <c r="G159" s="66"/>
      <c r="H159" s="66"/>
      <c r="I159" s="66"/>
      <c r="J159" s="121" t="str">
        <f t="shared" si="191"/>
        <v>yes</v>
      </c>
      <c r="K159" s="70">
        <f t="shared" si="222"/>
        <v>6</v>
      </c>
      <c r="L159" s="70">
        <f t="shared" si="223"/>
        <v>33</v>
      </c>
      <c r="M159" s="70">
        <f t="shared" si="224"/>
        <v>3</v>
      </c>
      <c r="N159" s="70">
        <f t="shared" si="225"/>
        <v>4</v>
      </c>
      <c r="O159" s="66"/>
      <c r="P159" s="83"/>
      <c r="Q159" s="70">
        <f t="shared" si="242"/>
        <v>5</v>
      </c>
      <c r="R159" s="70">
        <f t="shared" si="242"/>
        <v>4</v>
      </c>
      <c r="S159" s="70">
        <f t="shared" si="242"/>
        <v>3</v>
      </c>
      <c r="T159" s="70">
        <f t="shared" si="242"/>
        <v>3</v>
      </c>
      <c r="U159" s="70">
        <f t="shared" si="242"/>
        <v>3</v>
      </c>
      <c r="V159" s="70">
        <f t="shared" si="242"/>
        <v>6</v>
      </c>
      <c r="W159" s="70">
        <f t="shared" si="242"/>
        <v>6</v>
      </c>
      <c r="X159" s="70">
        <f t="shared" si="242"/>
        <v>2</v>
      </c>
      <c r="Y159" s="70">
        <f t="shared" si="242"/>
        <v>1</v>
      </c>
      <c r="AA159" s="39">
        <v>75.860281159959996</v>
      </c>
      <c r="AB159" s="39">
        <v>67.345605048500005</v>
      </c>
      <c r="AC159" s="40">
        <v>75.054610831800005</v>
      </c>
      <c r="AE159" s="4">
        <f t="shared" si="193"/>
        <v>-0.80567032815999085</v>
      </c>
      <c r="AF159" s="4">
        <f t="shared" si="194"/>
        <v>7.7090057833000003</v>
      </c>
      <c r="AH159" s="11">
        <f t="shared" si="195"/>
        <v>-1.0620450067422516E-2</v>
      </c>
      <c r="AI159" s="11">
        <f t="shared" si="196"/>
        <v>0.11446932250067743</v>
      </c>
      <c r="AK159" s="3">
        <v>6008</v>
      </c>
      <c r="AL159" s="7">
        <v>2697</v>
      </c>
      <c r="AM159" s="7"/>
      <c r="AN159" s="3">
        <v>10506.846153846202</v>
      </c>
      <c r="AO159" s="3">
        <v>10436</v>
      </c>
      <c r="AP159" s="7">
        <v>10264.307692307699</v>
      </c>
      <c r="AQ159" s="113"/>
      <c r="AR159" s="3">
        <v>10737.6</v>
      </c>
      <c r="AS159" s="3">
        <v>11875.583333333299</v>
      </c>
      <c r="AT159" s="7">
        <v>11645.384615384599</v>
      </c>
      <c r="AU159" s="7"/>
      <c r="AV159" s="3">
        <v>9055</v>
      </c>
      <c r="AW159" s="3">
        <v>11156.833333333299</v>
      </c>
      <c r="AX159" s="7">
        <v>10056.4285714286</v>
      </c>
      <c r="AY159" s="113"/>
      <c r="AZ159" s="3">
        <v>11963</v>
      </c>
      <c r="BA159" s="7">
        <v>10311</v>
      </c>
      <c r="BB159" s="7"/>
      <c r="BC159" s="3">
        <v>10512.153846153798</v>
      </c>
      <c r="BD159" s="3">
        <v>11187.52</v>
      </c>
      <c r="BE159" s="7">
        <v>11508.08</v>
      </c>
      <c r="BF159" s="113"/>
      <c r="BG159" s="3">
        <v>10378</v>
      </c>
      <c r="BH159" s="3">
        <v>12257.818181818198</v>
      </c>
      <c r="BI159" s="7">
        <v>12245.291666666701</v>
      </c>
      <c r="BJ159" s="113"/>
      <c r="BK159" s="3">
        <v>10139.75</v>
      </c>
      <c r="BL159" s="3">
        <v>11070.0714285714</v>
      </c>
      <c r="BM159" s="7">
        <v>11332.8823529412</v>
      </c>
      <c r="BO159" s="2">
        <f t="shared" si="234"/>
        <v>11963</v>
      </c>
      <c r="BP159" s="2">
        <f t="shared" si="235"/>
        <v>10311</v>
      </c>
      <c r="BQ159" s="2"/>
      <c r="BR159" s="2">
        <f t="shared" si="236"/>
        <v>10512.153846153798</v>
      </c>
      <c r="BS159" s="2">
        <f t="shared" si="237"/>
        <v>11187.52</v>
      </c>
      <c r="BT159" s="2">
        <f t="shared" si="238"/>
        <v>11508.08</v>
      </c>
      <c r="BU159" s="2"/>
      <c r="BV159" s="2">
        <f t="shared" si="239"/>
        <v>10378</v>
      </c>
      <c r="BW159" s="2">
        <f t="shared" si="240"/>
        <v>12257.818181818198</v>
      </c>
      <c r="BX159" s="2">
        <f t="shared" si="241"/>
        <v>12245.291666666701</v>
      </c>
      <c r="BZ159" s="16">
        <f t="shared" si="226"/>
        <v>-1652</v>
      </c>
      <c r="CA159" s="16">
        <f t="shared" si="227"/>
        <v>1197.08</v>
      </c>
      <c r="CB159" s="16">
        <f t="shared" si="228"/>
        <v>737.21166666670069</v>
      </c>
      <c r="CD159" s="5">
        <f t="shared" si="197"/>
        <v>-0.1380924517261557</v>
      </c>
      <c r="CE159" s="5">
        <f t="shared" si="198"/>
        <v>0.11609737173891954</v>
      </c>
      <c r="CF159" s="5">
        <f t="shared" si="199"/>
        <v>6.4060352957808764E-2</v>
      </c>
      <c r="CH159" s="11">
        <f t="shared" si="229"/>
        <v>6.4246220492035988E-2</v>
      </c>
      <c r="CI159" s="11">
        <f t="shared" si="230"/>
        <v>9.4740446955177804E-2</v>
      </c>
      <c r="CK159" s="11">
        <f t="shared" si="231"/>
        <v>0.18113491827116968</v>
      </c>
      <c r="CL159" s="11">
        <f t="shared" si="232"/>
        <v>0.17992789233635587</v>
      </c>
      <c r="CN159" s="16">
        <f t="shared" si="200"/>
        <v>675.366153846202</v>
      </c>
      <c r="CO159" s="16">
        <f t="shared" si="201"/>
        <v>995.92615384620149</v>
      </c>
      <c r="CP159" s="11"/>
      <c r="CQ159" s="16">
        <f t="shared" si="202"/>
        <v>1879.8181818181984</v>
      </c>
      <c r="CR159" s="16">
        <f t="shared" si="203"/>
        <v>1867.2916666667006</v>
      </c>
      <c r="CT159" s="106">
        <v>11402.023529411761</v>
      </c>
      <c r="CU159" s="104">
        <v>11187.52</v>
      </c>
      <c r="CV159" s="104">
        <v>9868.6534090909099</v>
      </c>
      <c r="CW159" s="104">
        <v>8176.9342105263195</v>
      </c>
      <c r="CX159" s="104">
        <v>7812.6794258373302</v>
      </c>
      <c r="CY159" s="104">
        <v>10997.772727272699</v>
      </c>
      <c r="CZ159" s="104">
        <v>9635.5634920635002</v>
      </c>
      <c r="DA159" s="104">
        <v>10327.99166666666</v>
      </c>
      <c r="DB159" s="104">
        <v>10369.73116883116</v>
      </c>
      <c r="DC159" s="104">
        <v>10210.869565217399</v>
      </c>
      <c r="DD159" s="104">
        <v>8210.5375000000004</v>
      </c>
      <c r="DE159" s="104">
        <v>9751.9682539682617</v>
      </c>
      <c r="DF159" s="104">
        <v>8858.9326923076896</v>
      </c>
      <c r="DG159" s="104">
        <v>8813.7000000000007</v>
      </c>
      <c r="DH159" s="104">
        <v>9713.7727272727298</v>
      </c>
      <c r="DI159" s="104">
        <v>10490.988095238101</v>
      </c>
      <c r="DJ159" s="104">
        <v>10277.333333333339</v>
      </c>
      <c r="DK159" s="104">
        <v>10180</v>
      </c>
      <c r="DL159" s="104">
        <v>9670.5833333333303</v>
      </c>
      <c r="DM159" s="104">
        <v>7637.6</v>
      </c>
      <c r="DN159" s="104">
        <v>8830.875</v>
      </c>
      <c r="DO159" s="104">
        <v>7457.9166666666697</v>
      </c>
      <c r="DP159" s="104">
        <v>9328</v>
      </c>
      <c r="DR159" s="4">
        <f t="shared" si="204"/>
        <v>75.054610831800005</v>
      </c>
      <c r="DS159" s="39">
        <v>67.345605048500005</v>
      </c>
      <c r="DT159" s="39">
        <v>75.860281159959996</v>
      </c>
      <c r="DU159" s="39">
        <v>58.04818352697</v>
      </c>
      <c r="DV159" s="39">
        <v>47.312203653820006</v>
      </c>
      <c r="DW159" s="39">
        <v>46.794938933730002</v>
      </c>
      <c r="DX159" s="39">
        <v>58.5754703968</v>
      </c>
      <c r="DY159" s="39">
        <v>50.396667815960008</v>
      </c>
      <c r="DZ159" s="39">
        <v>52.9827449633</v>
      </c>
      <c r="EA159" s="39">
        <v>52.353549565450002</v>
      </c>
      <c r="EB159" s="39">
        <v>49.191764919519997</v>
      </c>
      <c r="EC159" s="39">
        <v>45.363597510209999</v>
      </c>
      <c r="ED159" s="39">
        <v>53.603162121440008</v>
      </c>
      <c r="EE159" s="39">
        <v>51.155293449680002</v>
      </c>
      <c r="EF159" s="39">
        <v>47.792239914680003</v>
      </c>
      <c r="EG159" s="39">
        <v>46.788791062220007</v>
      </c>
      <c r="EH159" s="39">
        <v>46.306807685120006</v>
      </c>
      <c r="EI159" s="39">
        <v>63.555153280379997</v>
      </c>
      <c r="EJ159" s="39">
        <v>85.122569037220003</v>
      </c>
      <c r="EK159" s="39">
        <v>76.520362130519985</v>
      </c>
      <c r="EL159" s="39">
        <v>85.836195377900012</v>
      </c>
      <c r="EM159" s="39">
        <v>82.7948506372</v>
      </c>
      <c r="EN159" s="39">
        <v>59.599648464000005</v>
      </c>
      <c r="EP159" s="111">
        <v>46022</v>
      </c>
      <c r="EQ159" s="114">
        <f t="shared" si="233"/>
        <v>0</v>
      </c>
      <c r="ER159" s="114"/>
      <c r="ES159" s="4">
        <f t="shared" si="205"/>
        <v>6008</v>
      </c>
      <c r="ET159" s="4">
        <f t="shared" si="206"/>
        <v>2697</v>
      </c>
      <c r="EU159" s="4"/>
      <c r="EV159" s="4">
        <f t="shared" si="169"/>
        <v>10506.846153846202</v>
      </c>
      <c r="EW159" s="4">
        <f t="shared" si="170"/>
        <v>10436</v>
      </c>
      <c r="EX159" s="4">
        <f t="shared" si="171"/>
        <v>10264.307692307699</v>
      </c>
      <c r="EY159" s="4"/>
      <c r="EZ159" s="4">
        <f t="shared" si="172"/>
        <v>10737.6</v>
      </c>
      <c r="FA159" s="4">
        <f t="shared" si="173"/>
        <v>11875.583333333299</v>
      </c>
      <c r="FB159" s="4">
        <f t="shared" si="174"/>
        <v>11645.384615384599</v>
      </c>
      <c r="FC159" s="4"/>
      <c r="FD159" s="4">
        <f t="shared" si="207"/>
        <v>9055</v>
      </c>
      <c r="FE159" s="4">
        <f t="shared" si="208"/>
        <v>11156.833333333299</v>
      </c>
      <c r="FF159" s="4">
        <f t="shared" si="209"/>
        <v>10056.4285714286</v>
      </c>
      <c r="FH159" s="16">
        <f t="shared" si="210"/>
        <v>6008</v>
      </c>
      <c r="FI159" s="16">
        <f t="shared" si="176"/>
        <v>2697</v>
      </c>
      <c r="FJ159" s="16"/>
      <c r="FK159" s="16">
        <f t="shared" si="211"/>
        <v>10506.846153846202</v>
      </c>
      <c r="FL159" s="16">
        <f t="shared" si="212"/>
        <v>10436</v>
      </c>
      <c r="FM159" s="16">
        <f t="shared" si="213"/>
        <v>10264.307692307699</v>
      </c>
      <c r="FN159" s="16"/>
      <c r="FO159" s="16">
        <f t="shared" si="214"/>
        <v>10737.6</v>
      </c>
      <c r="FP159" s="16">
        <f t="shared" si="215"/>
        <v>11875.583333333299</v>
      </c>
      <c r="FQ159" s="16">
        <f t="shared" si="216"/>
        <v>11645.384615384599</v>
      </c>
      <c r="FS159" s="4">
        <f t="shared" si="177"/>
        <v>11963</v>
      </c>
      <c r="FT159" s="4">
        <f t="shared" si="178"/>
        <v>10311</v>
      </c>
      <c r="FU159" s="4"/>
      <c r="FV159" s="4">
        <f t="shared" si="179"/>
        <v>10512.153846153798</v>
      </c>
      <c r="FW159" s="4">
        <f t="shared" si="180"/>
        <v>11187.52</v>
      </c>
      <c r="FX159" s="4">
        <f t="shared" si="181"/>
        <v>11508.08</v>
      </c>
      <c r="FY159" s="4"/>
      <c r="FZ159" s="4">
        <f t="shared" si="182"/>
        <v>10378</v>
      </c>
      <c r="GA159" s="4">
        <f t="shared" si="183"/>
        <v>12257.818181818198</v>
      </c>
      <c r="GB159" s="4">
        <f t="shared" si="184"/>
        <v>12245.291666666701</v>
      </c>
      <c r="GC159" s="4"/>
      <c r="GD159" s="4">
        <f t="shared" si="185"/>
        <v>10139.75</v>
      </c>
      <c r="GE159" s="4">
        <f t="shared" si="186"/>
        <v>11070.0714285714</v>
      </c>
      <c r="GF159" s="4">
        <f t="shared" si="187"/>
        <v>11332.8823529412</v>
      </c>
      <c r="GH159" s="16">
        <f t="shared" si="217"/>
        <v>11963</v>
      </c>
      <c r="GI159" s="16">
        <f t="shared" si="188"/>
        <v>10311</v>
      </c>
      <c r="GJ159" s="16"/>
      <c r="GK159" s="16">
        <f t="shared" si="218"/>
        <v>10512.153846153798</v>
      </c>
      <c r="GL159" s="16">
        <f t="shared" si="219"/>
        <v>11187.52</v>
      </c>
      <c r="GM159" s="16">
        <f t="shared" si="220"/>
        <v>11508.08</v>
      </c>
      <c r="GN159" s="16"/>
      <c r="GO159" s="16">
        <f t="shared" si="189"/>
        <v>10378</v>
      </c>
      <c r="GP159" s="16">
        <f t="shared" si="190"/>
        <v>12257.818181818198</v>
      </c>
      <c r="GQ159" s="16">
        <f t="shared" si="221"/>
        <v>12245.291666666701</v>
      </c>
    </row>
    <row r="160" spans="2:199" ht="14.45" customHeight="1" x14ac:dyDescent="0.25">
      <c r="B160" s="28" t="s">
        <v>224</v>
      </c>
      <c r="C160" s="28" t="s">
        <v>666</v>
      </c>
      <c r="D160" s="23" t="str">
        <f>IFERROR(IF(MATCH($B160,Compounders!$A:$A,0),"yes"),"")</f>
        <v/>
      </c>
      <c r="F160" s="66"/>
      <c r="G160" s="66"/>
      <c r="H160" s="66"/>
      <c r="I160" s="66"/>
      <c r="J160" s="121" t="str">
        <f t="shared" si="191"/>
        <v>yes</v>
      </c>
      <c r="K160" s="70">
        <f t="shared" si="222"/>
        <v>6</v>
      </c>
      <c r="L160" s="70">
        <f t="shared" si="223"/>
        <v>33</v>
      </c>
      <c r="M160" s="70">
        <f t="shared" si="224"/>
        <v>3</v>
      </c>
      <c r="N160" s="70">
        <f t="shared" si="225"/>
        <v>4</v>
      </c>
      <c r="O160" s="66"/>
      <c r="P160" s="83"/>
      <c r="Q160" s="70">
        <f t="shared" si="242"/>
        <v>5</v>
      </c>
      <c r="R160" s="70">
        <f t="shared" si="242"/>
        <v>4</v>
      </c>
      <c r="S160" s="70">
        <f t="shared" si="242"/>
        <v>3</v>
      </c>
      <c r="T160" s="70">
        <f t="shared" si="242"/>
        <v>3</v>
      </c>
      <c r="U160" s="70">
        <f t="shared" si="242"/>
        <v>3</v>
      </c>
      <c r="V160" s="70">
        <f t="shared" si="242"/>
        <v>6</v>
      </c>
      <c r="W160" s="70">
        <f t="shared" si="242"/>
        <v>6</v>
      </c>
      <c r="X160" s="70">
        <f t="shared" si="242"/>
        <v>2</v>
      </c>
      <c r="Y160" s="70">
        <f t="shared" si="242"/>
        <v>1</v>
      </c>
      <c r="AA160" s="39">
        <v>58.265369329919999</v>
      </c>
      <c r="AB160" s="39">
        <v>69.832152500849986</v>
      </c>
      <c r="AC160" s="40">
        <v>74.651390336039995</v>
      </c>
      <c r="AE160" s="4">
        <f t="shared" si="193"/>
        <v>16.386021006119996</v>
      </c>
      <c r="AF160" s="4">
        <f t="shared" si="194"/>
        <v>4.8192378351900089</v>
      </c>
      <c r="AH160" s="11">
        <f t="shared" si="195"/>
        <v>0.28123087855731765</v>
      </c>
      <c r="AI160" s="11">
        <f t="shared" si="196"/>
        <v>6.9011732598839082E-2</v>
      </c>
      <c r="AK160" s="3">
        <v>1874.52</v>
      </c>
      <c r="AL160" s="7">
        <v>2090.73</v>
      </c>
      <c r="AM160" s="7"/>
      <c r="AN160" s="3">
        <v>2094</v>
      </c>
      <c r="AO160" s="3">
        <v>2145.0439999999999</v>
      </c>
      <c r="AP160" s="7">
        <v>2145.0439999999999</v>
      </c>
      <c r="AQ160" s="113"/>
      <c r="AR160" s="3">
        <v>2261.8823529411802</v>
      </c>
      <c r="AS160" s="3">
        <v>2338.6666666666697</v>
      </c>
      <c r="AT160" s="7">
        <v>2482.0555555555602</v>
      </c>
      <c r="AU160" s="7"/>
      <c r="AV160" s="3">
        <v>2417.76923076923</v>
      </c>
      <c r="AW160" s="3">
        <v>2526.5882352941198</v>
      </c>
      <c r="AX160" s="7">
        <v>2685.1764705882401</v>
      </c>
      <c r="AY160" s="113"/>
      <c r="AZ160" s="3">
        <v>1874.52</v>
      </c>
      <c r="BA160" s="7">
        <v>2090.73</v>
      </c>
      <c r="BB160" s="7"/>
      <c r="BC160" s="3">
        <v>2094.6842105263199</v>
      </c>
      <c r="BD160" s="3">
        <v>2145.0439999999999</v>
      </c>
      <c r="BE160" s="7">
        <v>2145.0439999999999</v>
      </c>
      <c r="BF160" s="113"/>
      <c r="BG160" s="3">
        <v>2263.6666666666697</v>
      </c>
      <c r="BH160" s="3">
        <v>2342.7368421052597</v>
      </c>
      <c r="BI160" s="7">
        <v>2489.4210526315801</v>
      </c>
      <c r="BJ160" s="113"/>
      <c r="BK160" s="3">
        <v>2417.76923076923</v>
      </c>
      <c r="BL160" s="3">
        <v>2526.5882352941198</v>
      </c>
      <c r="BM160" s="7">
        <v>2699.0555555555602</v>
      </c>
      <c r="BO160" s="2">
        <f t="shared" si="234"/>
        <v>2072.3669589041097</v>
      </c>
      <c r="BP160" s="2">
        <f t="shared" si="235"/>
        <v>2140.431030136986</v>
      </c>
      <c r="BQ160" s="2"/>
      <c r="BR160" s="2">
        <f t="shared" si="236"/>
        <v>2249.3147320355715</v>
      </c>
      <c r="BS160" s="2">
        <f t="shared" si="237"/>
        <v>2325.9464911319365</v>
      </c>
      <c r="BT160" s="2">
        <f t="shared" si="238"/>
        <v>2460.1725906272541</v>
      </c>
      <c r="BU160" s="2"/>
      <c r="BV160" s="2">
        <f t="shared" si="239"/>
        <v>2404.6810677906565</v>
      </c>
      <c r="BW160" s="2">
        <f t="shared" si="240"/>
        <v>2510.973459434244</v>
      </c>
      <c r="BX160" s="2">
        <f t="shared" si="241"/>
        <v>2681.2509813346196</v>
      </c>
      <c r="BZ160" s="16">
        <f t="shared" si="226"/>
        <v>68.064071232876358</v>
      </c>
      <c r="CA160" s="16">
        <f t="shared" si="227"/>
        <v>319.74156049026806</v>
      </c>
      <c r="CB160" s="16">
        <f t="shared" si="228"/>
        <v>221.07839070736554</v>
      </c>
      <c r="CD160" s="5">
        <f t="shared" si="197"/>
        <v>3.2843638497725092E-2</v>
      </c>
      <c r="CE160" s="5">
        <f t="shared" si="198"/>
        <v>0.14938185626556022</v>
      </c>
      <c r="CF160" s="5">
        <f t="shared" si="199"/>
        <v>8.9862959838520329E-2</v>
      </c>
      <c r="CH160" s="11">
        <f t="shared" si="229"/>
        <v>3.406893575405312E-2</v>
      </c>
      <c r="CI160" s="11">
        <f t="shared" si="230"/>
        <v>9.374315456550697E-2</v>
      </c>
      <c r="CK160" s="11">
        <f t="shared" si="231"/>
        <v>4.4202282401318849E-2</v>
      </c>
      <c r="CL160" s="11">
        <f t="shared" si="232"/>
        <v>0.11501313718832029</v>
      </c>
      <c r="CN160" s="16">
        <f t="shared" si="200"/>
        <v>76.631759096364931</v>
      </c>
      <c r="CO160" s="16">
        <f t="shared" si="201"/>
        <v>210.85785859168254</v>
      </c>
      <c r="CP160" s="11"/>
      <c r="CQ160" s="16">
        <f t="shared" si="202"/>
        <v>106.29239164358751</v>
      </c>
      <c r="CR160" s="16">
        <f t="shared" si="203"/>
        <v>276.56991354396314</v>
      </c>
      <c r="CT160" s="106">
        <v>2512.3117647058821</v>
      </c>
      <c r="CU160" s="104">
        <v>2342.7368421052597</v>
      </c>
      <c r="CV160" s="104">
        <v>2226.5897435897446</v>
      </c>
      <c r="CW160" s="104">
        <v>2096.130681818182</v>
      </c>
      <c r="CX160" s="104">
        <v>2044.083333333333</v>
      </c>
      <c r="CY160" s="104">
        <v>2104.5</v>
      </c>
      <c r="CZ160" s="104">
        <v>2134.6999999999998</v>
      </c>
      <c r="DA160" s="104">
        <v>2096.8000000000002</v>
      </c>
      <c r="DB160" s="104">
        <v>2012.4631578947369</v>
      </c>
      <c r="DC160" s="104">
        <v>1966.3636363636401</v>
      </c>
      <c r="DD160" s="104">
        <v>1921.522222222223</v>
      </c>
      <c r="DE160" s="104">
        <v>1836.6239316239319</v>
      </c>
      <c r="DF160" s="104">
        <v>1691.254901960785</v>
      </c>
      <c r="DG160" s="104">
        <v>1691.05263157895</v>
      </c>
      <c r="DH160" s="104">
        <v>1640.721568627451</v>
      </c>
      <c r="DI160" s="104">
        <v>1496.8809389140279</v>
      </c>
      <c r="DJ160" s="104">
        <v>1610.1367521367522</v>
      </c>
      <c r="DK160" s="104">
        <v>1773.95454545455</v>
      </c>
      <c r="DL160" s="104">
        <v>1795.9606060606061</v>
      </c>
      <c r="DM160" s="104">
        <v>1685.5406746031749</v>
      </c>
      <c r="DN160" s="104">
        <v>1582.144650842793</v>
      </c>
      <c r="DO160" s="104">
        <v>1453.5238095238099</v>
      </c>
      <c r="DP160" s="104">
        <v>1488.436363636363</v>
      </c>
      <c r="DR160" s="4">
        <f t="shared" si="204"/>
        <v>74.651390336039995</v>
      </c>
      <c r="DS160" s="39">
        <v>69.832152500849986</v>
      </c>
      <c r="DT160" s="39">
        <v>58.265369329919999</v>
      </c>
      <c r="DU160" s="39">
        <v>49.561230675739999</v>
      </c>
      <c r="DV160" s="39">
        <v>41.727657069179998</v>
      </c>
      <c r="DW160" s="39">
        <v>42.161652084629999</v>
      </c>
      <c r="DX160" s="39">
        <v>49.908389630190001</v>
      </c>
      <c r="DY160" s="39">
        <v>49.93357447703999</v>
      </c>
      <c r="DZ160" s="39">
        <v>48.475105339919999</v>
      </c>
      <c r="EA160" s="39">
        <v>49.409141198159993</v>
      </c>
      <c r="EB160" s="39">
        <v>46.591244551739997</v>
      </c>
      <c r="EC160" s="39">
        <v>38.2485038274</v>
      </c>
      <c r="ED160" s="39">
        <v>38.197739002809996</v>
      </c>
      <c r="EE160" s="39">
        <v>36.301600831069997</v>
      </c>
      <c r="EF160" s="39">
        <v>39.971143014629995</v>
      </c>
      <c r="EG160" s="39">
        <v>29.246982408809998</v>
      </c>
      <c r="EH160" s="39">
        <v>24.575331142230002</v>
      </c>
      <c r="EI160" s="39">
        <v>31.741733198039999</v>
      </c>
      <c r="EJ160" s="39">
        <v>40.378522115800003</v>
      </c>
      <c r="EK160" s="39">
        <v>38.681584854850001</v>
      </c>
      <c r="EL160" s="39">
        <v>44.282962708000007</v>
      </c>
      <c r="EM160" s="39">
        <v>42.750714778590002</v>
      </c>
      <c r="EN160" s="39">
        <v>43.777233556619997</v>
      </c>
      <c r="EP160" s="111">
        <v>46053</v>
      </c>
      <c r="EQ160" s="114">
        <f t="shared" si="233"/>
        <v>-8.4931506849315067E-2</v>
      </c>
      <c r="ER160" s="114"/>
      <c r="ES160" s="4">
        <f t="shared" si="205"/>
        <v>1874.52</v>
      </c>
      <c r="ET160" s="4">
        <f t="shared" si="206"/>
        <v>2090.73</v>
      </c>
      <c r="EU160" s="4"/>
      <c r="EV160" s="4">
        <f t="shared" si="169"/>
        <v>2094</v>
      </c>
      <c r="EW160" s="4">
        <f t="shared" si="170"/>
        <v>2145.0439999999999</v>
      </c>
      <c r="EX160" s="4">
        <f t="shared" si="171"/>
        <v>2145.0439999999999</v>
      </c>
      <c r="EY160" s="4"/>
      <c r="EZ160" s="4">
        <f t="shared" si="172"/>
        <v>2261.8823529411802</v>
      </c>
      <c r="FA160" s="4">
        <f t="shared" si="173"/>
        <v>2338.6666666666697</v>
      </c>
      <c r="FB160" s="4">
        <f t="shared" si="174"/>
        <v>2482.0555555555602</v>
      </c>
      <c r="FC160" s="4"/>
      <c r="FD160" s="4">
        <f t="shared" si="207"/>
        <v>2417.76923076923</v>
      </c>
      <c r="FE160" s="4">
        <f t="shared" si="208"/>
        <v>2526.5882352941198</v>
      </c>
      <c r="FF160" s="4">
        <f t="shared" si="209"/>
        <v>2685.1764705882401</v>
      </c>
      <c r="FH160" s="16">
        <f t="shared" si="210"/>
        <v>2072.3669589041097</v>
      </c>
      <c r="FI160" s="16">
        <f t="shared" si="176"/>
        <v>2140.431030136986</v>
      </c>
      <c r="FJ160" s="16"/>
      <c r="FK160" s="16">
        <f t="shared" si="211"/>
        <v>2247.6238517324773</v>
      </c>
      <c r="FL160" s="16">
        <f t="shared" si="212"/>
        <v>2322.2220018264866</v>
      </c>
      <c r="FM160" s="16">
        <f t="shared" si="213"/>
        <v>2453.4326563165946</v>
      </c>
      <c r="FN160" s="16"/>
      <c r="FO160" s="16">
        <f t="shared" si="214"/>
        <v>2404.5295233372585</v>
      </c>
      <c r="FP160" s="16">
        <f t="shared" si="215"/>
        <v>2510.6277733011038</v>
      </c>
      <c r="FQ160" s="16">
        <f t="shared" si="216"/>
        <v>2667.9251052019031</v>
      </c>
      <c r="FS160" s="4">
        <f t="shared" si="177"/>
        <v>1874.52</v>
      </c>
      <c r="FT160" s="4">
        <f t="shared" si="178"/>
        <v>2090.73</v>
      </c>
      <c r="FU160" s="4"/>
      <c r="FV160" s="4">
        <f t="shared" si="179"/>
        <v>2094.6842105263199</v>
      </c>
      <c r="FW160" s="4">
        <f t="shared" si="180"/>
        <v>2145.0439999999999</v>
      </c>
      <c r="FX160" s="4">
        <f t="shared" si="181"/>
        <v>2145.0439999999999</v>
      </c>
      <c r="FY160" s="4"/>
      <c r="FZ160" s="4">
        <f t="shared" si="182"/>
        <v>2263.6666666666697</v>
      </c>
      <c r="GA160" s="4">
        <f t="shared" si="183"/>
        <v>2342.7368421052597</v>
      </c>
      <c r="GB160" s="4">
        <f t="shared" si="184"/>
        <v>2489.4210526315801</v>
      </c>
      <c r="GC160" s="4"/>
      <c r="GD160" s="4">
        <f t="shared" si="185"/>
        <v>2417.76923076923</v>
      </c>
      <c r="GE160" s="4">
        <f t="shared" si="186"/>
        <v>2526.5882352941198</v>
      </c>
      <c r="GF160" s="4">
        <f t="shared" si="187"/>
        <v>2699.0555555555602</v>
      </c>
      <c r="GH160" s="16">
        <f t="shared" si="217"/>
        <v>2072.3669589041097</v>
      </c>
      <c r="GI160" s="16">
        <f t="shared" si="188"/>
        <v>2140.431030136986</v>
      </c>
      <c r="GJ160" s="16"/>
      <c r="GK160" s="16">
        <f t="shared" si="218"/>
        <v>2249.3147320355715</v>
      </c>
      <c r="GL160" s="16">
        <f t="shared" si="219"/>
        <v>2325.9464911319365</v>
      </c>
      <c r="GM160" s="16">
        <f t="shared" si="220"/>
        <v>2460.1725906272541</v>
      </c>
      <c r="GN160" s="16"/>
      <c r="GO160" s="16">
        <f t="shared" si="189"/>
        <v>2404.6810677906565</v>
      </c>
      <c r="GP160" s="16">
        <f t="shared" si="190"/>
        <v>2510.973459434244</v>
      </c>
      <c r="GQ160" s="16">
        <f t="shared" si="221"/>
        <v>2681.2509813346196</v>
      </c>
    </row>
    <row r="161" spans="2:199" ht="14.45" customHeight="1" x14ac:dyDescent="0.25">
      <c r="B161" s="28" t="s">
        <v>187</v>
      </c>
      <c r="C161" s="28" t="s">
        <v>667</v>
      </c>
      <c r="D161" s="23" t="str">
        <f>IFERROR(IF(MATCH($B161,Compounders!$A:$A,0),"yes"),"")</f>
        <v/>
      </c>
      <c r="F161" s="66"/>
      <c r="G161" s="66"/>
      <c r="H161" s="66"/>
      <c r="I161" s="66"/>
      <c r="J161" s="121" t="str">
        <f t="shared" si="191"/>
        <v>yes</v>
      </c>
      <c r="K161" s="70">
        <f t="shared" si="222"/>
        <v>6</v>
      </c>
      <c r="L161" s="70">
        <f t="shared" si="223"/>
        <v>33</v>
      </c>
      <c r="M161" s="70">
        <f t="shared" si="224"/>
        <v>3</v>
      </c>
      <c r="N161" s="70">
        <f t="shared" si="225"/>
        <v>4</v>
      </c>
      <c r="O161" s="66"/>
      <c r="P161" s="83"/>
      <c r="Q161" s="70">
        <f t="shared" si="242"/>
        <v>5</v>
      </c>
      <c r="R161" s="70">
        <f t="shared" si="242"/>
        <v>4</v>
      </c>
      <c r="S161" s="70">
        <f t="shared" si="242"/>
        <v>3</v>
      </c>
      <c r="T161" s="70">
        <f t="shared" si="242"/>
        <v>3</v>
      </c>
      <c r="U161" s="70">
        <f t="shared" si="242"/>
        <v>3</v>
      </c>
      <c r="V161" s="70">
        <f t="shared" si="242"/>
        <v>6</v>
      </c>
      <c r="W161" s="70">
        <f t="shared" si="242"/>
        <v>6</v>
      </c>
      <c r="X161" s="70">
        <f t="shared" si="242"/>
        <v>2</v>
      </c>
      <c r="Y161" s="70">
        <f t="shared" si="242"/>
        <v>1</v>
      </c>
      <c r="AA161" s="39">
        <v>73.521038337680011</v>
      </c>
      <c r="AB161" s="39">
        <v>70.296167889749995</v>
      </c>
      <c r="AC161" s="40">
        <v>73.381288869599985</v>
      </c>
      <c r="AE161" s="4">
        <f t="shared" si="193"/>
        <v>-0.13974946808002642</v>
      </c>
      <c r="AF161" s="4">
        <f t="shared" si="194"/>
        <v>3.0851209798499895</v>
      </c>
      <c r="AH161" s="11">
        <f t="shared" si="195"/>
        <v>-1.9008092273964383E-3</v>
      </c>
      <c r="AI161" s="11">
        <f t="shared" si="196"/>
        <v>4.3887470291248176E-2</v>
      </c>
      <c r="AK161" s="3">
        <v>3434</v>
      </c>
      <c r="AL161" s="7">
        <v>5957</v>
      </c>
      <c r="AM161" s="7"/>
      <c r="AN161" s="3">
        <v>6633.1428571428605</v>
      </c>
      <c r="AO161" s="3">
        <v>6395.0714285714303</v>
      </c>
      <c r="AP161" s="7">
        <v>6579.4375</v>
      </c>
      <c r="AQ161" s="113"/>
      <c r="AR161" s="3">
        <v>7071.2307692307704</v>
      </c>
      <c r="AS161" s="3">
        <v>6902.9230769230808</v>
      </c>
      <c r="AT161" s="7">
        <v>7455.9375</v>
      </c>
      <c r="AU161" s="7"/>
      <c r="AV161" s="3">
        <v>7156</v>
      </c>
      <c r="AW161" s="3">
        <v>7534.8</v>
      </c>
      <c r="AX161" s="7">
        <v>7884.6666666666697</v>
      </c>
      <c r="AY161" s="113"/>
      <c r="AZ161" s="3">
        <v>7741</v>
      </c>
      <c r="BA161" s="7">
        <v>8014</v>
      </c>
      <c r="BB161" s="7"/>
      <c r="BC161" s="3">
        <v>7870.1052631578996</v>
      </c>
      <c r="BD161" s="3">
        <v>7952.3125</v>
      </c>
      <c r="BE161" s="7">
        <v>7968</v>
      </c>
      <c r="BF161" s="113"/>
      <c r="BG161" s="3">
        <v>8355.5789473684199</v>
      </c>
      <c r="BH161" s="3">
        <v>8496.4117647058811</v>
      </c>
      <c r="BI161" s="7">
        <v>8496.3333333333303</v>
      </c>
      <c r="BJ161" s="113"/>
      <c r="BK161" s="3">
        <v>8783.8888888888887</v>
      </c>
      <c r="BL161" s="3">
        <v>9106.1333333333296</v>
      </c>
      <c r="BM161" s="7">
        <v>9074.8571428571395</v>
      </c>
      <c r="BO161" s="2">
        <f t="shared" si="234"/>
        <v>7741</v>
      </c>
      <c r="BP161" s="2">
        <f t="shared" si="235"/>
        <v>8014</v>
      </c>
      <c r="BQ161" s="2"/>
      <c r="BR161" s="2">
        <f t="shared" si="236"/>
        <v>7870.1052631578996</v>
      </c>
      <c r="BS161" s="2">
        <f t="shared" si="237"/>
        <v>7952.3125</v>
      </c>
      <c r="BT161" s="2">
        <f t="shared" si="238"/>
        <v>7968</v>
      </c>
      <c r="BU161" s="2"/>
      <c r="BV161" s="2">
        <f t="shared" si="239"/>
        <v>8355.5789473684199</v>
      </c>
      <c r="BW161" s="2">
        <f t="shared" si="240"/>
        <v>8496.4117647058811</v>
      </c>
      <c r="BX161" s="2">
        <f t="shared" si="241"/>
        <v>8496.3333333333303</v>
      </c>
      <c r="BZ161" s="16">
        <f t="shared" si="226"/>
        <v>273</v>
      </c>
      <c r="CA161" s="16">
        <f t="shared" si="227"/>
        <v>-46</v>
      </c>
      <c r="CB161" s="16">
        <f t="shared" si="228"/>
        <v>528.3333333333303</v>
      </c>
      <c r="CD161" s="5">
        <f t="shared" si="197"/>
        <v>3.5266761400335911E-2</v>
      </c>
      <c r="CE161" s="5">
        <f t="shared" si="198"/>
        <v>-5.7399550786124687E-3</v>
      </c>
      <c r="CF161" s="5">
        <f t="shared" si="199"/>
        <v>6.630689424364089E-2</v>
      </c>
      <c r="CH161" s="11">
        <f t="shared" si="229"/>
        <v>1.0445506647405844E-2</v>
      </c>
      <c r="CI161" s="11">
        <f t="shared" si="230"/>
        <v>1.2438809084342584E-2</v>
      </c>
      <c r="CK161" s="11">
        <f t="shared" si="231"/>
        <v>1.6854944250370041E-2</v>
      </c>
      <c r="CL161" s="11">
        <f t="shared" si="232"/>
        <v>1.6845557543231804E-2</v>
      </c>
      <c r="CN161" s="16">
        <f t="shared" si="200"/>
        <v>82.207236842100428</v>
      </c>
      <c r="CO161" s="16">
        <f t="shared" si="201"/>
        <v>97.894736842100428</v>
      </c>
      <c r="CP161" s="11"/>
      <c r="CQ161" s="16">
        <f t="shared" si="202"/>
        <v>140.83281733746117</v>
      </c>
      <c r="CR161" s="16">
        <f t="shared" si="203"/>
        <v>140.7543859649104</v>
      </c>
      <c r="CT161" s="106">
        <v>8070.6666666666697</v>
      </c>
      <c r="CU161" s="104">
        <v>7952.3125</v>
      </c>
      <c r="CV161" s="104">
        <v>7967.8125</v>
      </c>
      <c r="CW161" s="104">
        <v>8316.32051282051</v>
      </c>
      <c r="CX161" s="104">
        <v>8121.6876750700194</v>
      </c>
      <c r="CY161" s="104">
        <v>7926.5294117647109</v>
      </c>
      <c r="CZ161" s="104">
        <v>8235.1333333333296</v>
      </c>
      <c r="DA161" s="104">
        <v>8343.5073529411802</v>
      </c>
      <c r="DB161" s="104">
        <v>8168.6456140350892</v>
      </c>
      <c r="DC161" s="104">
        <v>8041.1176470588198</v>
      </c>
      <c r="DD161" s="104">
        <v>7955.3076923076787</v>
      </c>
      <c r="DE161" s="104">
        <v>7758.0109890109898</v>
      </c>
      <c r="DF161" s="104">
        <v>7597.8482142857101</v>
      </c>
      <c r="DG161" s="104">
        <v>7362.9444444444398</v>
      </c>
      <c r="DH161" s="104">
        <v>7059.1333333333396</v>
      </c>
      <c r="DI161" s="104">
        <v>7070.0940476190499</v>
      </c>
      <c r="DJ161" s="104">
        <v>6996.5696969697001</v>
      </c>
      <c r="DK161" s="104">
        <v>7021.85</v>
      </c>
      <c r="DL161" s="104">
        <v>7092.3666666666695</v>
      </c>
      <c r="DM161" s="104">
        <v>7093.3418803418899</v>
      </c>
      <c r="DN161" s="104">
        <v>7249.5576923076896</v>
      </c>
      <c r="DO161" s="104">
        <v>7034.6842105263204</v>
      </c>
      <c r="DP161" s="104">
        <v>6971.4042232277598</v>
      </c>
      <c r="DR161" s="4">
        <f t="shared" si="204"/>
        <v>73.381288869599985</v>
      </c>
      <c r="DS161" s="39">
        <v>70.296167889749995</v>
      </c>
      <c r="DT161" s="39">
        <v>73.521038337680011</v>
      </c>
      <c r="DU161" s="39">
        <v>76.942017618749986</v>
      </c>
      <c r="DV161" s="39">
        <v>88.311999716260004</v>
      </c>
      <c r="DW161" s="39">
        <v>89.194564571000001</v>
      </c>
      <c r="DX161" s="39">
        <v>76.80906062084</v>
      </c>
      <c r="DY161" s="39">
        <v>96.846885232679995</v>
      </c>
      <c r="DZ161" s="39">
        <v>93.906342510570013</v>
      </c>
      <c r="EA161" s="39">
        <v>103.01790065876</v>
      </c>
      <c r="EB161" s="39">
        <v>87.62504881869998</v>
      </c>
      <c r="EC161" s="39">
        <v>84.671037219450014</v>
      </c>
      <c r="ED161" s="39">
        <v>83.021748018600007</v>
      </c>
      <c r="EE161" s="39">
        <v>75.900716258180012</v>
      </c>
      <c r="EF161" s="39">
        <v>101.30356158536</v>
      </c>
      <c r="EG161" s="39">
        <v>84.660592568940004</v>
      </c>
      <c r="EH161" s="39">
        <v>83.607900071039992</v>
      </c>
      <c r="EI161" s="39">
        <v>76.90360703444999</v>
      </c>
      <c r="EJ161" s="39">
        <v>76.105759973250002</v>
      </c>
      <c r="EK161" s="39">
        <v>68.075925006239999</v>
      </c>
      <c r="EL161" s="39">
        <v>81.349515301430003</v>
      </c>
      <c r="EM161" s="39">
        <v>83.976099780780004</v>
      </c>
      <c r="EN161" s="39">
        <v>75.208622350400006</v>
      </c>
      <c r="EP161" s="111">
        <v>46022</v>
      </c>
      <c r="EQ161" s="114">
        <f t="shared" si="233"/>
        <v>0</v>
      </c>
      <c r="ER161" s="114"/>
      <c r="ES161" s="4">
        <f t="shared" si="205"/>
        <v>3434</v>
      </c>
      <c r="ET161" s="4">
        <f t="shared" si="206"/>
        <v>5957</v>
      </c>
      <c r="EU161" s="4"/>
      <c r="EV161" s="4">
        <f t="shared" si="169"/>
        <v>6633.1428571428605</v>
      </c>
      <c r="EW161" s="4">
        <f t="shared" si="170"/>
        <v>6395.0714285714303</v>
      </c>
      <c r="EX161" s="4">
        <f t="shared" si="171"/>
        <v>6579.4375</v>
      </c>
      <c r="EY161" s="4"/>
      <c r="EZ161" s="4">
        <f t="shared" si="172"/>
        <v>7071.2307692307704</v>
      </c>
      <c r="FA161" s="4">
        <f t="shared" si="173"/>
        <v>6902.9230769230808</v>
      </c>
      <c r="FB161" s="4">
        <f t="shared" si="174"/>
        <v>7455.9375</v>
      </c>
      <c r="FC161" s="4"/>
      <c r="FD161" s="4">
        <f t="shared" si="207"/>
        <v>7156</v>
      </c>
      <c r="FE161" s="4">
        <f t="shared" si="208"/>
        <v>7534.8</v>
      </c>
      <c r="FF161" s="4">
        <f t="shared" si="209"/>
        <v>7884.6666666666697</v>
      </c>
      <c r="FH161" s="16">
        <f t="shared" si="210"/>
        <v>3434</v>
      </c>
      <c r="FI161" s="16">
        <f t="shared" si="176"/>
        <v>5957</v>
      </c>
      <c r="FJ161" s="16"/>
      <c r="FK161" s="16">
        <f t="shared" si="211"/>
        <v>6633.1428571428605</v>
      </c>
      <c r="FL161" s="16">
        <f t="shared" si="212"/>
        <v>6395.0714285714303</v>
      </c>
      <c r="FM161" s="16">
        <f t="shared" si="213"/>
        <v>6579.4375</v>
      </c>
      <c r="FN161" s="16"/>
      <c r="FO161" s="16">
        <f t="shared" si="214"/>
        <v>7071.2307692307704</v>
      </c>
      <c r="FP161" s="16">
        <f t="shared" si="215"/>
        <v>6902.9230769230808</v>
      </c>
      <c r="FQ161" s="16">
        <f t="shared" si="216"/>
        <v>7455.9375</v>
      </c>
      <c r="FS161" s="4">
        <f t="shared" si="177"/>
        <v>7741</v>
      </c>
      <c r="FT161" s="4">
        <f t="shared" si="178"/>
        <v>8014</v>
      </c>
      <c r="FU161" s="4"/>
      <c r="FV161" s="4">
        <f t="shared" si="179"/>
        <v>7870.1052631578996</v>
      </c>
      <c r="FW161" s="4">
        <f t="shared" si="180"/>
        <v>7952.3125</v>
      </c>
      <c r="FX161" s="4">
        <f t="shared" si="181"/>
        <v>7968</v>
      </c>
      <c r="FY161" s="4"/>
      <c r="FZ161" s="4">
        <f t="shared" si="182"/>
        <v>8355.5789473684199</v>
      </c>
      <c r="GA161" s="4">
        <f t="shared" si="183"/>
        <v>8496.4117647058811</v>
      </c>
      <c r="GB161" s="4">
        <f t="shared" si="184"/>
        <v>8496.3333333333303</v>
      </c>
      <c r="GC161" s="4"/>
      <c r="GD161" s="4">
        <f t="shared" si="185"/>
        <v>8783.8888888888887</v>
      </c>
      <c r="GE161" s="4">
        <f t="shared" si="186"/>
        <v>9106.1333333333296</v>
      </c>
      <c r="GF161" s="4">
        <f t="shared" si="187"/>
        <v>9074.8571428571395</v>
      </c>
      <c r="GH161" s="16">
        <f t="shared" si="217"/>
        <v>7741</v>
      </c>
      <c r="GI161" s="16">
        <f t="shared" si="188"/>
        <v>8014</v>
      </c>
      <c r="GJ161" s="16"/>
      <c r="GK161" s="16">
        <f t="shared" si="218"/>
        <v>7870.1052631578996</v>
      </c>
      <c r="GL161" s="16">
        <f t="shared" si="219"/>
        <v>7952.3125</v>
      </c>
      <c r="GM161" s="16">
        <f t="shared" si="220"/>
        <v>7968</v>
      </c>
      <c r="GN161" s="16"/>
      <c r="GO161" s="16">
        <f t="shared" si="189"/>
        <v>8355.5789473684199</v>
      </c>
      <c r="GP161" s="16">
        <f t="shared" si="190"/>
        <v>8496.4117647058811</v>
      </c>
      <c r="GQ161" s="16">
        <f t="shared" si="221"/>
        <v>8496.3333333333303</v>
      </c>
    </row>
    <row r="162" spans="2:199" ht="14.45" customHeight="1" x14ac:dyDescent="0.25">
      <c r="B162" s="28" t="s">
        <v>82</v>
      </c>
      <c r="C162" s="28" t="s">
        <v>668</v>
      </c>
      <c r="D162" s="23" t="str">
        <f>IFERROR(IF(MATCH($B162,Compounders!$A:$A,0),"yes"),"")</f>
        <v>yes</v>
      </c>
      <c r="F162" s="66"/>
      <c r="G162" s="66"/>
      <c r="H162" s="66"/>
      <c r="I162" s="66"/>
      <c r="J162" s="121" t="str">
        <f t="shared" si="191"/>
        <v>yes</v>
      </c>
      <c r="K162" s="70">
        <f t="shared" si="222"/>
        <v>6</v>
      </c>
      <c r="L162" s="70">
        <f t="shared" si="223"/>
        <v>33</v>
      </c>
      <c r="M162" s="70">
        <f t="shared" si="224"/>
        <v>3</v>
      </c>
      <c r="N162" s="70">
        <f t="shared" si="225"/>
        <v>4</v>
      </c>
      <c r="O162" s="66"/>
      <c r="P162" s="83"/>
      <c r="Q162" s="70">
        <f t="shared" si="242"/>
        <v>5</v>
      </c>
      <c r="R162" s="70">
        <f t="shared" si="242"/>
        <v>4</v>
      </c>
      <c r="S162" s="70">
        <f t="shared" si="242"/>
        <v>3</v>
      </c>
      <c r="T162" s="70">
        <f t="shared" si="242"/>
        <v>3</v>
      </c>
      <c r="U162" s="70">
        <f t="shared" si="242"/>
        <v>3</v>
      </c>
      <c r="V162" s="70">
        <f t="shared" si="242"/>
        <v>6</v>
      </c>
      <c r="W162" s="70">
        <f t="shared" si="242"/>
        <v>6</v>
      </c>
      <c r="X162" s="70">
        <f t="shared" si="242"/>
        <v>2</v>
      </c>
      <c r="Y162" s="70">
        <f t="shared" si="242"/>
        <v>1</v>
      </c>
      <c r="AA162" s="39">
        <v>141.35084841865</v>
      </c>
      <c r="AB162" s="39">
        <v>93.257491729250006</v>
      </c>
      <c r="AC162" s="40">
        <v>71.805818697490011</v>
      </c>
      <c r="AE162" s="4">
        <f t="shared" si="193"/>
        <v>-69.545029721159992</v>
      </c>
      <c r="AF162" s="4">
        <f t="shared" si="194"/>
        <v>-21.451673031759995</v>
      </c>
      <c r="AH162" s="11">
        <f t="shared" si="195"/>
        <v>-0.49200291684973108</v>
      </c>
      <c r="AI162" s="11">
        <f t="shared" si="196"/>
        <v>-0.23002627064042858</v>
      </c>
      <c r="AK162" s="3">
        <v>1853</v>
      </c>
      <c r="AL162" s="7">
        <v>2898</v>
      </c>
      <c r="AM162" s="7"/>
      <c r="AN162" s="3">
        <v>3891.9444444444398</v>
      </c>
      <c r="AO162" s="3">
        <v>3715.78947368421</v>
      </c>
      <c r="AP162" s="7">
        <v>4223.9444444444398</v>
      </c>
      <c r="AQ162" s="113"/>
      <c r="AR162" s="3">
        <v>4664.5294117647109</v>
      </c>
      <c r="AS162" s="3">
        <v>4450.3157894736796</v>
      </c>
      <c r="AT162" s="7">
        <v>4535.1052631578996</v>
      </c>
      <c r="AU162" s="7"/>
      <c r="AV162" s="3">
        <v>5439.4</v>
      </c>
      <c r="AW162" s="3">
        <v>5186.4545454545496</v>
      </c>
      <c r="AX162" s="7">
        <v>5135.2</v>
      </c>
      <c r="AY162" s="113"/>
      <c r="AZ162" s="3">
        <v>3725</v>
      </c>
      <c r="BA162" s="7">
        <v>4574</v>
      </c>
      <c r="BB162" s="7"/>
      <c r="BC162" s="3">
        <v>5190.9655172413795</v>
      </c>
      <c r="BD162" s="3">
        <v>5183.4642857142899</v>
      </c>
      <c r="BE162" s="7">
        <v>5006.9310344827609</v>
      </c>
      <c r="BF162" s="113"/>
      <c r="BG162" s="3">
        <v>5893.6153846153902</v>
      </c>
      <c r="BH162" s="3">
        <v>5858.6666666666697</v>
      </c>
      <c r="BI162" s="7">
        <v>5530.7586206896603</v>
      </c>
      <c r="BJ162" s="113"/>
      <c r="BK162" s="3">
        <v>6663.9285714285697</v>
      </c>
      <c r="BL162" s="3">
        <v>6605.2727272727298</v>
      </c>
      <c r="BM162" s="7">
        <v>6136.7916666666697</v>
      </c>
      <c r="BO162" s="2">
        <f t="shared" si="234"/>
        <v>3725</v>
      </c>
      <c r="BP162" s="2">
        <f t="shared" si="235"/>
        <v>4574</v>
      </c>
      <c r="BQ162" s="2"/>
      <c r="BR162" s="2">
        <f t="shared" si="236"/>
        <v>5190.9655172413795</v>
      </c>
      <c r="BS162" s="2">
        <f t="shared" si="237"/>
        <v>5183.4642857142899</v>
      </c>
      <c r="BT162" s="2">
        <f t="shared" si="238"/>
        <v>5006.9310344827609</v>
      </c>
      <c r="BU162" s="2"/>
      <c r="BV162" s="2">
        <f t="shared" si="239"/>
        <v>5893.6153846153902</v>
      </c>
      <c r="BW162" s="2">
        <f t="shared" si="240"/>
        <v>5858.6666666666697</v>
      </c>
      <c r="BX162" s="2">
        <f t="shared" si="241"/>
        <v>5530.7586206896603</v>
      </c>
      <c r="BZ162" s="16">
        <f t="shared" si="226"/>
        <v>849</v>
      </c>
      <c r="CA162" s="16">
        <f t="shared" si="227"/>
        <v>432.93103448276088</v>
      </c>
      <c r="CB162" s="16">
        <f t="shared" si="228"/>
        <v>523.82758620689947</v>
      </c>
      <c r="CD162" s="5">
        <f t="shared" si="197"/>
        <v>0.22791946308724831</v>
      </c>
      <c r="CE162" s="5">
        <f t="shared" si="198"/>
        <v>9.4650422930205647E-2</v>
      </c>
      <c r="CF162" s="5">
        <f t="shared" si="199"/>
        <v>0.10462049159441111</v>
      </c>
      <c r="CH162" s="11">
        <f t="shared" si="229"/>
        <v>-1.445055164048914E-3</v>
      </c>
      <c r="CI162" s="11">
        <f t="shared" si="230"/>
        <v>-3.5452842471667911E-2</v>
      </c>
      <c r="CK162" s="11">
        <f t="shared" si="231"/>
        <v>-5.9299285189104989E-3</v>
      </c>
      <c r="CL162" s="11">
        <f t="shared" si="232"/>
        <v>-6.1567771265312987E-2</v>
      </c>
      <c r="CN162" s="16">
        <f t="shared" si="200"/>
        <v>-7.5012315270896579</v>
      </c>
      <c r="CO162" s="16">
        <f t="shared" si="201"/>
        <v>-184.03448275861865</v>
      </c>
      <c r="CP162" s="11"/>
      <c r="CQ162" s="16">
        <f t="shared" si="202"/>
        <v>-34.948717948720514</v>
      </c>
      <c r="CR162" s="16">
        <f t="shared" si="203"/>
        <v>-362.85676392572987</v>
      </c>
      <c r="CT162" s="106">
        <v>5114.2916666666697</v>
      </c>
      <c r="CU162" s="104">
        <v>5183.4642857142899</v>
      </c>
      <c r="CV162" s="104">
        <v>4951.77053140096</v>
      </c>
      <c r="CW162" s="104">
        <v>4665.0526315789502</v>
      </c>
      <c r="CX162" s="104">
        <v>4405.9882352941195</v>
      </c>
      <c r="CY162" s="104">
        <v>4263.3103448275897</v>
      </c>
      <c r="CZ162" s="104">
        <v>4010.767045454545</v>
      </c>
      <c r="DA162" s="104">
        <v>3777.729166666667</v>
      </c>
      <c r="DB162" s="104">
        <v>3536.52</v>
      </c>
      <c r="DC162" s="104">
        <v>3324.1153846153798</v>
      </c>
      <c r="DD162" s="104">
        <v>3193.5912789219419</v>
      </c>
      <c r="DE162" s="104">
        <v>3087.5500658761521</v>
      </c>
      <c r="DF162" s="104">
        <v>2963.3398046965817</v>
      </c>
      <c r="DG162" s="104">
        <v>2787.36</v>
      </c>
      <c r="DH162" s="104">
        <v>2747.729166666667</v>
      </c>
      <c r="DI162" s="104">
        <v>2732.683257918552</v>
      </c>
      <c r="DJ162" s="104">
        <v>2676.854166666667</v>
      </c>
      <c r="DK162" s="104">
        <v>2562.8260869565202</v>
      </c>
      <c r="DL162" s="104">
        <v>2579.806818181818</v>
      </c>
      <c r="DM162" s="104">
        <v>2484.688755980862</v>
      </c>
      <c r="DN162" s="104">
        <v>2354.0013888888889</v>
      </c>
      <c r="DO162" s="104">
        <v>2220.1</v>
      </c>
      <c r="DP162" s="104">
        <v>2181.1</v>
      </c>
      <c r="DR162" s="4">
        <f t="shared" si="204"/>
        <v>71.805818697490011</v>
      </c>
      <c r="DS162" s="39">
        <v>93.257491729250006</v>
      </c>
      <c r="DT162" s="39">
        <v>141.35084841865</v>
      </c>
      <c r="DU162" s="39">
        <v>144.66341202741998</v>
      </c>
      <c r="DV162" s="39">
        <v>158.90733191645</v>
      </c>
      <c r="DW162" s="39">
        <v>149.20860137247999</v>
      </c>
      <c r="DX162" s="39">
        <v>131.64227096019999</v>
      </c>
      <c r="DY162" s="39">
        <v>123.406070113</v>
      </c>
      <c r="DZ162" s="39">
        <v>113.21854970942999</v>
      </c>
      <c r="EA162" s="39">
        <v>100.67313532959</v>
      </c>
      <c r="EB162" s="39">
        <v>84.69065433837001</v>
      </c>
      <c r="EC162" s="39">
        <v>77.31098828639999</v>
      </c>
      <c r="ED162" s="39">
        <v>77.765090283089989</v>
      </c>
      <c r="EE162" s="39">
        <v>71.90952104071998</v>
      </c>
      <c r="EF162" s="39">
        <v>66.273043018140001</v>
      </c>
      <c r="EG162" s="39">
        <v>55.446422342489996</v>
      </c>
      <c r="EH162" s="39">
        <v>53.280118586730005</v>
      </c>
      <c r="EI162" s="39">
        <v>63.310216886609993</v>
      </c>
      <c r="EJ162" s="39">
        <v>60.533680422959989</v>
      </c>
      <c r="EK162" s="39">
        <v>61.780966396720004</v>
      </c>
      <c r="EL162" s="39">
        <v>60.758157994599998</v>
      </c>
      <c r="EM162" s="39">
        <v>54.902974358649992</v>
      </c>
      <c r="EN162" s="39">
        <v>51.477576451050005</v>
      </c>
      <c r="EP162" s="111">
        <v>46022</v>
      </c>
      <c r="EQ162" s="114">
        <f t="shared" si="233"/>
        <v>0</v>
      </c>
      <c r="ER162" s="114"/>
      <c r="ES162" s="4">
        <f t="shared" si="205"/>
        <v>1853</v>
      </c>
      <c r="ET162" s="4">
        <f t="shared" si="206"/>
        <v>2898</v>
      </c>
      <c r="EU162" s="4"/>
      <c r="EV162" s="4">
        <f t="shared" si="169"/>
        <v>3891.9444444444398</v>
      </c>
      <c r="EW162" s="4">
        <f t="shared" si="170"/>
        <v>3715.78947368421</v>
      </c>
      <c r="EX162" s="4">
        <f t="shared" si="171"/>
        <v>4223.9444444444398</v>
      </c>
      <c r="EY162" s="4"/>
      <c r="EZ162" s="4">
        <f t="shared" si="172"/>
        <v>4664.5294117647109</v>
      </c>
      <c r="FA162" s="4">
        <f t="shared" si="173"/>
        <v>4450.3157894736796</v>
      </c>
      <c r="FB162" s="4">
        <f t="shared" si="174"/>
        <v>4535.1052631578996</v>
      </c>
      <c r="FC162" s="4"/>
      <c r="FD162" s="4">
        <f t="shared" si="207"/>
        <v>5439.4</v>
      </c>
      <c r="FE162" s="4">
        <f t="shared" si="208"/>
        <v>5186.4545454545496</v>
      </c>
      <c r="FF162" s="4">
        <f t="shared" si="209"/>
        <v>5135.2</v>
      </c>
      <c r="FH162" s="16">
        <f t="shared" si="210"/>
        <v>1853</v>
      </c>
      <c r="FI162" s="16">
        <f t="shared" si="176"/>
        <v>2898</v>
      </c>
      <c r="FJ162" s="16"/>
      <c r="FK162" s="16">
        <f t="shared" si="211"/>
        <v>3891.9444444444398</v>
      </c>
      <c r="FL162" s="16">
        <f t="shared" si="212"/>
        <v>3715.78947368421</v>
      </c>
      <c r="FM162" s="16">
        <f t="shared" si="213"/>
        <v>4223.9444444444398</v>
      </c>
      <c r="FN162" s="16"/>
      <c r="FO162" s="16">
        <f t="shared" si="214"/>
        <v>4664.5294117647109</v>
      </c>
      <c r="FP162" s="16">
        <f t="shared" si="215"/>
        <v>4450.3157894736796</v>
      </c>
      <c r="FQ162" s="16">
        <f t="shared" si="216"/>
        <v>4535.1052631578996</v>
      </c>
      <c r="FS162" s="4">
        <f t="shared" si="177"/>
        <v>3725</v>
      </c>
      <c r="FT162" s="4">
        <f t="shared" si="178"/>
        <v>4574</v>
      </c>
      <c r="FU162" s="4"/>
      <c r="FV162" s="4">
        <f t="shared" si="179"/>
        <v>5190.9655172413795</v>
      </c>
      <c r="FW162" s="4">
        <f t="shared" si="180"/>
        <v>5183.4642857142899</v>
      </c>
      <c r="FX162" s="4">
        <f t="shared" si="181"/>
        <v>5006.9310344827609</v>
      </c>
      <c r="FY162" s="4"/>
      <c r="FZ162" s="4">
        <f t="shared" si="182"/>
        <v>5893.6153846153902</v>
      </c>
      <c r="GA162" s="4">
        <f t="shared" si="183"/>
        <v>5858.6666666666697</v>
      </c>
      <c r="GB162" s="4">
        <f t="shared" si="184"/>
        <v>5530.7586206896603</v>
      </c>
      <c r="GC162" s="4"/>
      <c r="GD162" s="4">
        <f t="shared" si="185"/>
        <v>6663.9285714285697</v>
      </c>
      <c r="GE162" s="4">
        <f t="shared" si="186"/>
        <v>6605.2727272727298</v>
      </c>
      <c r="GF162" s="4">
        <f t="shared" si="187"/>
        <v>6136.7916666666697</v>
      </c>
      <c r="GH162" s="16">
        <f t="shared" si="217"/>
        <v>3725</v>
      </c>
      <c r="GI162" s="16">
        <f t="shared" si="188"/>
        <v>4574</v>
      </c>
      <c r="GJ162" s="16"/>
      <c r="GK162" s="16">
        <f t="shared" si="218"/>
        <v>5190.9655172413795</v>
      </c>
      <c r="GL162" s="16">
        <f t="shared" si="219"/>
        <v>5183.4642857142899</v>
      </c>
      <c r="GM162" s="16">
        <f t="shared" si="220"/>
        <v>5006.9310344827609</v>
      </c>
      <c r="GN162" s="16"/>
      <c r="GO162" s="16">
        <f t="shared" si="189"/>
        <v>5893.6153846153902</v>
      </c>
      <c r="GP162" s="16">
        <f t="shared" si="190"/>
        <v>5858.6666666666697</v>
      </c>
      <c r="GQ162" s="16">
        <f t="shared" si="221"/>
        <v>5530.7586206896603</v>
      </c>
    </row>
    <row r="163" spans="2:199" ht="14.45" customHeight="1" x14ac:dyDescent="0.25">
      <c r="B163" s="28" t="s">
        <v>170</v>
      </c>
      <c r="C163" s="28" t="s">
        <v>669</v>
      </c>
      <c r="D163" s="23" t="str">
        <f>IFERROR(IF(MATCH($B163,Compounders!$A:$A,0),"yes"),"")</f>
        <v>yes</v>
      </c>
      <c r="F163" s="66"/>
      <c r="G163" s="66"/>
      <c r="H163" s="66"/>
      <c r="I163" s="66"/>
      <c r="J163" s="121" t="str">
        <f t="shared" si="191"/>
        <v>yes</v>
      </c>
      <c r="K163" s="70">
        <f t="shared" si="222"/>
        <v>6</v>
      </c>
      <c r="L163" s="70">
        <f t="shared" si="223"/>
        <v>33</v>
      </c>
      <c r="M163" s="70">
        <f t="shared" si="224"/>
        <v>3</v>
      </c>
      <c r="N163" s="70">
        <f t="shared" si="225"/>
        <v>4</v>
      </c>
      <c r="O163" s="66"/>
      <c r="P163" s="83"/>
      <c r="Q163" s="70">
        <f t="shared" si="242"/>
        <v>5</v>
      </c>
      <c r="R163" s="70">
        <f t="shared" si="242"/>
        <v>4</v>
      </c>
      <c r="S163" s="70">
        <f t="shared" si="242"/>
        <v>3</v>
      </c>
      <c r="T163" s="70">
        <f t="shared" si="242"/>
        <v>3</v>
      </c>
      <c r="U163" s="70">
        <f t="shared" si="242"/>
        <v>3</v>
      </c>
      <c r="V163" s="70">
        <f t="shared" si="242"/>
        <v>6</v>
      </c>
      <c r="W163" s="70">
        <f t="shared" si="242"/>
        <v>6</v>
      </c>
      <c r="X163" s="70">
        <f t="shared" si="242"/>
        <v>2</v>
      </c>
      <c r="Y163" s="70">
        <f t="shared" si="242"/>
        <v>1</v>
      </c>
      <c r="AA163" s="39">
        <v>76.99073423131999</v>
      </c>
      <c r="AB163" s="39">
        <v>77.235728260320002</v>
      </c>
      <c r="AC163" s="40">
        <v>71.998766063519994</v>
      </c>
      <c r="AE163" s="4">
        <f t="shared" si="193"/>
        <v>-4.9919681677999961</v>
      </c>
      <c r="AF163" s="4">
        <f t="shared" si="194"/>
        <v>-5.2369621968000075</v>
      </c>
      <c r="AH163" s="11">
        <f t="shared" si="195"/>
        <v>-6.4838557751658032E-2</v>
      </c>
      <c r="AI163" s="11">
        <f t="shared" si="196"/>
        <v>-6.7804917681995924E-2</v>
      </c>
      <c r="AK163" s="3">
        <v>2386.6799999999998</v>
      </c>
      <c r="AL163" s="7">
        <v>2538.2089999999998</v>
      </c>
      <c r="AM163" s="7"/>
      <c r="AN163" s="3">
        <v>2757.61904761905</v>
      </c>
      <c r="AO163" s="3">
        <v>2695.5714285714303</v>
      </c>
      <c r="AP163" s="7">
        <v>2718.0476190476197</v>
      </c>
      <c r="AQ163" s="113"/>
      <c r="AR163" s="3">
        <v>2952.6875</v>
      </c>
      <c r="AS163" s="3">
        <v>2904.05</v>
      </c>
      <c r="AT163" s="7">
        <v>2927.9523809523803</v>
      </c>
      <c r="AU163" s="7"/>
      <c r="AV163" s="3">
        <v>3077.75</v>
      </c>
      <c r="AW163" s="3">
        <v>3114.8888888888896</v>
      </c>
      <c r="AX163" s="7">
        <v>3124.5</v>
      </c>
      <c r="AY163" s="113"/>
      <c r="AZ163" s="3">
        <v>2386.6799999999998</v>
      </c>
      <c r="BA163" s="7">
        <v>2538.2089999999998</v>
      </c>
      <c r="BB163" s="7"/>
      <c r="BC163" s="3">
        <v>2757</v>
      </c>
      <c r="BD163" s="3">
        <v>2691.9629629629599</v>
      </c>
      <c r="BE163" s="7">
        <v>2716.8148148148198</v>
      </c>
      <c r="BF163" s="113"/>
      <c r="BG163" s="3">
        <v>2958.9130434782601</v>
      </c>
      <c r="BH163" s="3">
        <v>2901.3461538461497</v>
      </c>
      <c r="BI163" s="7">
        <v>2928.8888888888896</v>
      </c>
      <c r="BJ163" s="113"/>
      <c r="BK163" s="3">
        <v>3128.1428571428601</v>
      </c>
      <c r="BL163" s="3">
        <v>3117.7857142857097</v>
      </c>
      <c r="BM163" s="7">
        <v>3141.2</v>
      </c>
      <c r="BO163" s="2">
        <f t="shared" si="234"/>
        <v>2386.6799999999998</v>
      </c>
      <c r="BP163" s="2">
        <f t="shared" si="235"/>
        <v>2538.2089999999998</v>
      </c>
      <c r="BQ163" s="2"/>
      <c r="BR163" s="2">
        <f t="shared" si="236"/>
        <v>2757</v>
      </c>
      <c r="BS163" s="2">
        <f t="shared" si="237"/>
        <v>2691.9629629629599</v>
      </c>
      <c r="BT163" s="2">
        <f t="shared" si="238"/>
        <v>2716.8148148148198</v>
      </c>
      <c r="BU163" s="2"/>
      <c r="BV163" s="2">
        <f t="shared" si="239"/>
        <v>2958.9130434782601</v>
      </c>
      <c r="BW163" s="2">
        <f t="shared" si="240"/>
        <v>2901.3461538461497</v>
      </c>
      <c r="BX163" s="2">
        <f t="shared" si="241"/>
        <v>2928.8888888888896</v>
      </c>
      <c r="BZ163" s="16">
        <f t="shared" si="226"/>
        <v>151.529</v>
      </c>
      <c r="CA163" s="16">
        <f t="shared" si="227"/>
        <v>178.60581481481995</v>
      </c>
      <c r="CB163" s="16">
        <f t="shared" si="228"/>
        <v>212.07407407406981</v>
      </c>
      <c r="CD163" s="5">
        <f t="shared" si="197"/>
        <v>6.348944977961013E-2</v>
      </c>
      <c r="CE163" s="5">
        <f t="shared" si="198"/>
        <v>7.0366866879291612E-2</v>
      </c>
      <c r="CF163" s="5">
        <f t="shared" si="199"/>
        <v>7.8059819505410299E-2</v>
      </c>
      <c r="CH163" s="11">
        <f t="shared" si="229"/>
        <v>-2.3589784924570201E-2</v>
      </c>
      <c r="CI163" s="11">
        <f t="shared" si="230"/>
        <v>-1.4575692849176702E-2</v>
      </c>
      <c r="CK163" s="11">
        <f t="shared" si="231"/>
        <v>-1.9455417846426237E-2</v>
      </c>
      <c r="CL163" s="11">
        <f t="shared" si="232"/>
        <v>-1.0147021608339135E-2</v>
      </c>
      <c r="CN163" s="16">
        <f t="shared" si="200"/>
        <v>-65.037037037040136</v>
      </c>
      <c r="CO163" s="16">
        <f t="shared" si="201"/>
        <v>-40.185185185180217</v>
      </c>
      <c r="CP163" s="11"/>
      <c r="CQ163" s="16">
        <f t="shared" si="202"/>
        <v>-57.56688963211036</v>
      </c>
      <c r="CR163" s="16">
        <f t="shared" si="203"/>
        <v>-30.024154589370482</v>
      </c>
      <c r="CT163" s="106">
        <v>2766.8333333333339</v>
      </c>
      <c r="CU163" s="104">
        <v>2691.9629629629599</v>
      </c>
      <c r="CV163" s="104">
        <v>2704.8495238095229</v>
      </c>
      <c r="CW163" s="104">
        <v>2632.4038461538471</v>
      </c>
      <c r="CX163" s="104">
        <v>2552.4188235294123</v>
      </c>
      <c r="CY163" s="104">
        <v>2513.8928571428601</v>
      </c>
      <c r="CZ163" s="104">
        <v>2514.7345454545462</v>
      </c>
      <c r="DA163" s="104">
        <v>2499.7698209718669</v>
      </c>
      <c r="DB163" s="104">
        <v>2497.5030303030298</v>
      </c>
      <c r="DC163" s="104">
        <v>2461.73076923077</v>
      </c>
      <c r="DD163" s="104">
        <v>2445.9320433436528</v>
      </c>
      <c r="DE163" s="104">
        <v>2381.159090909091</v>
      </c>
      <c r="DF163" s="104">
        <v>2330.469696969697</v>
      </c>
      <c r="DG163" s="104">
        <v>2262</v>
      </c>
      <c r="DH163" s="104">
        <v>2245.458333333333</v>
      </c>
      <c r="DI163" s="104">
        <v>2153.1998981410752</v>
      </c>
      <c r="DJ163" s="104">
        <v>2206.9749999999999</v>
      </c>
      <c r="DK163" s="104">
        <v>2208.0869565217399</v>
      </c>
      <c r="DL163" s="104">
        <v>2026.9</v>
      </c>
      <c r="DM163" s="104">
        <v>1900.1146761734992</v>
      </c>
      <c r="DN163" s="104">
        <v>1763.2361111111109</v>
      </c>
      <c r="DO163" s="104">
        <v>1659.8571428571402</v>
      </c>
      <c r="DP163" s="104">
        <v>1655.8632478632492</v>
      </c>
      <c r="DR163" s="4">
        <f t="shared" si="204"/>
        <v>71.998766063519994</v>
      </c>
      <c r="DS163" s="39">
        <v>77.235728260320002</v>
      </c>
      <c r="DT163" s="39">
        <v>76.99073423131999</v>
      </c>
      <c r="DU163" s="39">
        <v>91.4764270708</v>
      </c>
      <c r="DV163" s="39">
        <v>77.046893687249991</v>
      </c>
      <c r="DW163" s="39">
        <v>82.001614113539986</v>
      </c>
      <c r="DX163" s="39">
        <v>68.457055759400006</v>
      </c>
      <c r="DY163" s="39">
        <v>66.799322662399987</v>
      </c>
      <c r="DZ163" s="39">
        <v>62.195699021759992</v>
      </c>
      <c r="EA163" s="39">
        <v>66.645220074800008</v>
      </c>
      <c r="EB163" s="39">
        <v>56.208799224000003</v>
      </c>
      <c r="EC163" s="39">
        <v>54.766396710120006</v>
      </c>
      <c r="ED163" s="39">
        <v>58.15765138199999</v>
      </c>
      <c r="EE163" s="39">
        <v>52.269338435600005</v>
      </c>
      <c r="EF163" s="39">
        <v>52.815946161330004</v>
      </c>
      <c r="EG163" s="39">
        <v>44.534921381549992</v>
      </c>
      <c r="EH163" s="39">
        <v>41.522700183840001</v>
      </c>
      <c r="EI163" s="39">
        <v>45.410375979359998</v>
      </c>
      <c r="EJ163" s="39">
        <v>47.584644607080001</v>
      </c>
      <c r="EK163" s="39">
        <v>42.133649633339999</v>
      </c>
      <c r="EL163" s="39">
        <v>39.499747243760005</v>
      </c>
      <c r="EM163" s="39">
        <v>35.460793434499998</v>
      </c>
      <c r="EN163" s="39">
        <v>32.78798098683</v>
      </c>
      <c r="EP163" s="111">
        <v>46022</v>
      </c>
      <c r="EQ163" s="114">
        <f t="shared" si="233"/>
        <v>0</v>
      </c>
      <c r="ER163" s="114"/>
      <c r="ES163" s="4">
        <f t="shared" si="205"/>
        <v>2386.6799999999998</v>
      </c>
      <c r="ET163" s="4">
        <f t="shared" si="206"/>
        <v>2538.2089999999998</v>
      </c>
      <c r="EU163" s="4"/>
      <c r="EV163" s="4">
        <f t="shared" si="169"/>
        <v>2757.61904761905</v>
      </c>
      <c r="EW163" s="4">
        <f t="shared" si="170"/>
        <v>2695.5714285714303</v>
      </c>
      <c r="EX163" s="4">
        <f t="shared" si="171"/>
        <v>2718.0476190476197</v>
      </c>
      <c r="EY163" s="4"/>
      <c r="EZ163" s="4">
        <f t="shared" si="172"/>
        <v>2952.6875</v>
      </c>
      <c r="FA163" s="4">
        <f t="shared" si="173"/>
        <v>2904.05</v>
      </c>
      <c r="FB163" s="4">
        <f t="shared" si="174"/>
        <v>2927.9523809523803</v>
      </c>
      <c r="FC163" s="4"/>
      <c r="FD163" s="4">
        <f t="shared" si="207"/>
        <v>3077.75</v>
      </c>
      <c r="FE163" s="4">
        <f t="shared" si="208"/>
        <v>3114.8888888888896</v>
      </c>
      <c r="FF163" s="4">
        <f t="shared" si="209"/>
        <v>3124.5</v>
      </c>
      <c r="FH163" s="16">
        <f t="shared" si="210"/>
        <v>2386.6799999999998</v>
      </c>
      <c r="FI163" s="16">
        <f t="shared" si="176"/>
        <v>2538.2089999999998</v>
      </c>
      <c r="FJ163" s="16"/>
      <c r="FK163" s="16">
        <f t="shared" si="211"/>
        <v>2757.61904761905</v>
      </c>
      <c r="FL163" s="16">
        <f t="shared" si="212"/>
        <v>2695.5714285714303</v>
      </c>
      <c r="FM163" s="16">
        <f t="shared" si="213"/>
        <v>2718.0476190476197</v>
      </c>
      <c r="FN163" s="16"/>
      <c r="FO163" s="16">
        <f t="shared" si="214"/>
        <v>2952.6875</v>
      </c>
      <c r="FP163" s="16">
        <f t="shared" si="215"/>
        <v>2904.05</v>
      </c>
      <c r="FQ163" s="16">
        <f t="shared" si="216"/>
        <v>2927.9523809523803</v>
      </c>
      <c r="FS163" s="4">
        <f t="shared" si="177"/>
        <v>2386.6799999999998</v>
      </c>
      <c r="FT163" s="4">
        <f t="shared" si="178"/>
        <v>2538.2089999999998</v>
      </c>
      <c r="FU163" s="4"/>
      <c r="FV163" s="4">
        <f t="shared" si="179"/>
        <v>2757</v>
      </c>
      <c r="FW163" s="4">
        <f t="shared" si="180"/>
        <v>2691.9629629629599</v>
      </c>
      <c r="FX163" s="4">
        <f t="shared" si="181"/>
        <v>2716.8148148148198</v>
      </c>
      <c r="FY163" s="4"/>
      <c r="FZ163" s="4">
        <f t="shared" si="182"/>
        <v>2958.9130434782601</v>
      </c>
      <c r="GA163" s="4">
        <f t="shared" si="183"/>
        <v>2901.3461538461497</v>
      </c>
      <c r="GB163" s="4">
        <f t="shared" si="184"/>
        <v>2928.8888888888896</v>
      </c>
      <c r="GC163" s="4"/>
      <c r="GD163" s="4">
        <f t="shared" si="185"/>
        <v>3128.1428571428601</v>
      </c>
      <c r="GE163" s="4">
        <f t="shared" si="186"/>
        <v>3117.7857142857097</v>
      </c>
      <c r="GF163" s="4">
        <f t="shared" si="187"/>
        <v>3141.2</v>
      </c>
      <c r="GH163" s="16">
        <f t="shared" si="217"/>
        <v>2386.6799999999998</v>
      </c>
      <c r="GI163" s="16">
        <f t="shared" si="188"/>
        <v>2538.2089999999998</v>
      </c>
      <c r="GJ163" s="16"/>
      <c r="GK163" s="16">
        <f t="shared" si="218"/>
        <v>2757</v>
      </c>
      <c r="GL163" s="16">
        <f t="shared" si="219"/>
        <v>2691.9629629629599</v>
      </c>
      <c r="GM163" s="16">
        <f t="shared" si="220"/>
        <v>2716.8148148148198</v>
      </c>
      <c r="GN163" s="16"/>
      <c r="GO163" s="16">
        <f t="shared" si="189"/>
        <v>2958.9130434782601</v>
      </c>
      <c r="GP163" s="16">
        <f t="shared" si="190"/>
        <v>2901.3461538461497</v>
      </c>
      <c r="GQ163" s="16">
        <f t="shared" si="221"/>
        <v>2928.8888888888896</v>
      </c>
    </row>
    <row r="164" spans="2:199" ht="14.45" customHeight="1" x14ac:dyDescent="0.25">
      <c r="B164" s="28" t="s">
        <v>186</v>
      </c>
      <c r="C164" s="28" t="s">
        <v>670</v>
      </c>
      <c r="D164" s="23" t="str">
        <f>IFERROR(IF(MATCH($B164,Compounders!$A:$A,0),"yes"),"")</f>
        <v/>
      </c>
      <c r="F164" s="66"/>
      <c r="G164" s="66"/>
      <c r="H164" s="66"/>
      <c r="I164" s="66"/>
      <c r="J164" s="121" t="str">
        <f t="shared" si="191"/>
        <v>yes</v>
      </c>
      <c r="K164" s="70">
        <f t="shared" si="222"/>
        <v>6</v>
      </c>
      <c r="L164" s="70">
        <f t="shared" si="223"/>
        <v>33</v>
      </c>
      <c r="M164" s="70">
        <f t="shared" si="224"/>
        <v>3</v>
      </c>
      <c r="N164" s="70">
        <f t="shared" si="225"/>
        <v>4</v>
      </c>
      <c r="O164" s="66"/>
      <c r="P164" s="83"/>
      <c r="Q164" s="70">
        <f t="shared" si="242"/>
        <v>5</v>
      </c>
      <c r="R164" s="70">
        <f t="shared" si="242"/>
        <v>4</v>
      </c>
      <c r="S164" s="70">
        <f t="shared" si="242"/>
        <v>3</v>
      </c>
      <c r="T164" s="70">
        <f t="shared" si="242"/>
        <v>3</v>
      </c>
      <c r="U164" s="70">
        <f t="shared" si="242"/>
        <v>3</v>
      </c>
      <c r="V164" s="70">
        <f t="shared" si="242"/>
        <v>6</v>
      </c>
      <c r="W164" s="70">
        <f t="shared" si="242"/>
        <v>6</v>
      </c>
      <c r="X164" s="70">
        <f t="shared" si="242"/>
        <v>2</v>
      </c>
      <c r="Y164" s="70">
        <f t="shared" si="242"/>
        <v>1</v>
      </c>
      <c r="AA164" s="39">
        <v>81.380409404070008</v>
      </c>
      <c r="AB164" s="39">
        <v>96.824606711039991</v>
      </c>
      <c r="AC164" s="40">
        <v>80.061429751679995</v>
      </c>
      <c r="AE164" s="4">
        <f t="shared" si="193"/>
        <v>-1.3189796523900128</v>
      </c>
      <c r="AF164" s="4">
        <f t="shared" si="194"/>
        <v>-16.763176959359996</v>
      </c>
      <c r="AH164" s="11">
        <f t="shared" si="195"/>
        <v>-1.6207581923568526E-2</v>
      </c>
      <c r="AI164" s="11">
        <f t="shared" si="196"/>
        <v>-0.17312930595615472</v>
      </c>
      <c r="AK164" s="3">
        <v>4174</v>
      </c>
      <c r="AL164" s="7">
        <v>4182</v>
      </c>
      <c r="AM164" s="7"/>
      <c r="AN164" s="3">
        <v>4072.1666666666697</v>
      </c>
      <c r="AO164" s="3">
        <v>3982.89473684211</v>
      </c>
      <c r="AP164" s="7">
        <v>3986.7058823529401</v>
      </c>
      <c r="AQ164" s="113"/>
      <c r="AR164" s="3">
        <v>4321.5714285714303</v>
      </c>
      <c r="AS164" s="3">
        <v>4244.2222222222199</v>
      </c>
      <c r="AT164" s="7">
        <v>4269.7647058823495</v>
      </c>
      <c r="AU164" s="7"/>
      <c r="AV164" s="3">
        <v>4546.5714285714303</v>
      </c>
      <c r="AW164" s="3">
        <v>4533.2857142857101</v>
      </c>
      <c r="AX164" s="7">
        <v>4585.7692307692296</v>
      </c>
      <c r="AY164" s="113"/>
      <c r="AZ164" s="3">
        <v>3842</v>
      </c>
      <c r="BA164" s="7">
        <v>3788</v>
      </c>
      <c r="BB164" s="7"/>
      <c r="BC164" s="3">
        <v>4085.2380952381</v>
      </c>
      <c r="BD164" s="3">
        <v>3985.6818181818198</v>
      </c>
      <c r="BE164" s="7">
        <v>3979.85</v>
      </c>
      <c r="BF164" s="113"/>
      <c r="BG164" s="3">
        <v>4351.9411764705892</v>
      </c>
      <c r="BH164" s="3">
        <v>4258.0952380952403</v>
      </c>
      <c r="BI164" s="7">
        <v>4279.1904761904798</v>
      </c>
      <c r="BJ164" s="113"/>
      <c r="BK164" s="3">
        <v>4546.5714285714303</v>
      </c>
      <c r="BL164" s="3">
        <v>4559.8823529411802</v>
      </c>
      <c r="BM164" s="7">
        <v>4606.8823529411802</v>
      </c>
      <c r="BO164" s="2">
        <f t="shared" si="234"/>
        <v>3842</v>
      </c>
      <c r="BP164" s="2">
        <f t="shared" si="235"/>
        <v>3788</v>
      </c>
      <c r="BQ164" s="2"/>
      <c r="BR164" s="2">
        <f t="shared" si="236"/>
        <v>4085.2380952381</v>
      </c>
      <c r="BS164" s="2">
        <f t="shared" si="237"/>
        <v>3985.6818181818198</v>
      </c>
      <c r="BT164" s="2">
        <f t="shared" si="238"/>
        <v>3979.85</v>
      </c>
      <c r="BU164" s="2"/>
      <c r="BV164" s="2">
        <f t="shared" si="239"/>
        <v>4351.9411764705892</v>
      </c>
      <c r="BW164" s="2">
        <f t="shared" si="240"/>
        <v>4258.0952380952403</v>
      </c>
      <c r="BX164" s="2">
        <f t="shared" si="241"/>
        <v>4279.1904761904798</v>
      </c>
      <c r="BZ164" s="16">
        <f t="shared" si="226"/>
        <v>-54</v>
      </c>
      <c r="CA164" s="16">
        <f t="shared" si="227"/>
        <v>191.84999999999991</v>
      </c>
      <c r="CB164" s="16">
        <f t="shared" si="228"/>
        <v>299.34047619047988</v>
      </c>
      <c r="CD164" s="5">
        <f t="shared" si="197"/>
        <v>-1.405517959396152E-2</v>
      </c>
      <c r="CE164" s="5">
        <f t="shared" si="198"/>
        <v>5.0646779303062273E-2</v>
      </c>
      <c r="CF164" s="5">
        <f t="shared" si="199"/>
        <v>7.5214009621086264E-2</v>
      </c>
      <c r="CH164" s="11">
        <f t="shared" si="229"/>
        <v>-2.436976125634549E-2</v>
      </c>
      <c r="CI164" s="11">
        <f t="shared" si="230"/>
        <v>-2.5797295722113311E-2</v>
      </c>
      <c r="CK164" s="11">
        <f t="shared" si="231"/>
        <v>-2.1564155986928513E-2</v>
      </c>
      <c r="CL164" s="11">
        <f t="shared" si="232"/>
        <v>-1.6716839067919098E-2</v>
      </c>
      <c r="CN164" s="16">
        <f t="shared" si="200"/>
        <v>-99.556277056280123</v>
      </c>
      <c r="CO164" s="16">
        <f t="shared" si="201"/>
        <v>-105.38809523810005</v>
      </c>
      <c r="CP164" s="11"/>
      <c r="CQ164" s="16">
        <f t="shared" si="202"/>
        <v>-93.845938375348851</v>
      </c>
      <c r="CR164" s="16">
        <f t="shared" si="203"/>
        <v>-72.750700280109413</v>
      </c>
      <c r="CT164" s="106">
        <v>4038.035947712413</v>
      </c>
      <c r="CU164" s="104">
        <v>3985.6818181818198</v>
      </c>
      <c r="CV164" s="104">
        <v>3962.6917293233109</v>
      </c>
      <c r="CW164" s="104">
        <v>3913.5755718954238</v>
      </c>
      <c r="CX164" s="104">
        <v>3988.058479532162</v>
      </c>
      <c r="CY164" s="104">
        <v>4035.3333333333303</v>
      </c>
      <c r="CZ164" s="104">
        <v>3887.7094017094032</v>
      </c>
      <c r="DA164" s="104">
        <v>3765.1727272727271</v>
      </c>
      <c r="DB164" s="104">
        <v>3704.0643274853801</v>
      </c>
      <c r="DC164" s="104">
        <v>3665.0526315789498</v>
      </c>
      <c r="DD164" s="104">
        <v>3549.8371040723996</v>
      </c>
      <c r="DE164" s="104">
        <v>3563.79679144385</v>
      </c>
      <c r="DF164" s="104">
        <v>3465.2622549019607</v>
      </c>
      <c r="DG164" s="104">
        <v>3368.4545454545496</v>
      </c>
      <c r="DH164" s="104">
        <v>3521.3186274509831</v>
      </c>
      <c r="DI164" s="104">
        <v>3906</v>
      </c>
      <c r="DJ164" s="104">
        <v>3906.1666666666661</v>
      </c>
      <c r="DK164" s="104">
        <v>3842.9375</v>
      </c>
      <c r="DL164" s="104">
        <v>3869.806818181818</v>
      </c>
      <c r="DM164" s="104">
        <v>3932.7714285714292</v>
      </c>
      <c r="DN164" s="104">
        <v>3886.11785714286</v>
      </c>
      <c r="DO164" s="104">
        <v>3816.86666666667</v>
      </c>
      <c r="DP164" s="104">
        <v>3914.791666666667</v>
      </c>
      <c r="DR164" s="4">
        <f t="shared" si="204"/>
        <v>80.061429751679995</v>
      </c>
      <c r="DS164" s="39">
        <v>96.824606711039991</v>
      </c>
      <c r="DT164" s="39">
        <v>81.380409404070008</v>
      </c>
      <c r="DU164" s="39">
        <v>87.244254592240026</v>
      </c>
      <c r="DV164" s="39">
        <v>71.961213936299998</v>
      </c>
      <c r="DW164" s="39">
        <v>74.116344964589999</v>
      </c>
      <c r="DX164" s="39">
        <v>68.373367047180011</v>
      </c>
      <c r="DY164" s="39">
        <v>77.227736560479997</v>
      </c>
      <c r="DZ164" s="39">
        <v>64.516226985549991</v>
      </c>
      <c r="EA164" s="39">
        <v>70.908773293539994</v>
      </c>
      <c r="EB164" s="39">
        <v>70.592050104699993</v>
      </c>
      <c r="EC164" s="39">
        <v>66.600613182240011</v>
      </c>
      <c r="ED164" s="39">
        <v>69.217535030999983</v>
      </c>
      <c r="EE164" s="39">
        <v>70.221401404280002</v>
      </c>
      <c r="EF164" s="39">
        <v>83.976011435160004</v>
      </c>
      <c r="EG164" s="39">
        <v>72.763818145679991</v>
      </c>
      <c r="EH164" s="39">
        <v>74.391123657710011</v>
      </c>
      <c r="EI164" s="39">
        <v>69.811906923479995</v>
      </c>
      <c r="EJ164" s="39">
        <v>61.365165476009999</v>
      </c>
      <c r="EK164" s="39">
        <v>57.663293445449995</v>
      </c>
      <c r="EL164" s="39">
        <v>58.498131823440005</v>
      </c>
      <c r="EM164" s="39">
        <v>53.956737797759985</v>
      </c>
      <c r="EN164" s="39">
        <v>50.801694035040001</v>
      </c>
      <c r="EP164" s="111">
        <v>46022</v>
      </c>
      <c r="EQ164" s="114">
        <f t="shared" si="233"/>
        <v>0</v>
      </c>
      <c r="ER164" s="114"/>
      <c r="ES164" s="4">
        <f t="shared" si="205"/>
        <v>4174</v>
      </c>
      <c r="ET164" s="4">
        <f t="shared" si="206"/>
        <v>4182</v>
      </c>
      <c r="EU164" s="4"/>
      <c r="EV164" s="4">
        <f t="shared" si="169"/>
        <v>4072.1666666666697</v>
      </c>
      <c r="EW164" s="4">
        <f t="shared" si="170"/>
        <v>3982.89473684211</v>
      </c>
      <c r="EX164" s="4">
        <f t="shared" si="171"/>
        <v>3986.7058823529401</v>
      </c>
      <c r="EY164" s="4"/>
      <c r="EZ164" s="4">
        <f t="shared" si="172"/>
        <v>4321.5714285714303</v>
      </c>
      <c r="FA164" s="4">
        <f t="shared" si="173"/>
        <v>4244.2222222222199</v>
      </c>
      <c r="FB164" s="4">
        <f t="shared" si="174"/>
        <v>4269.7647058823495</v>
      </c>
      <c r="FC164" s="4"/>
      <c r="FD164" s="4">
        <f t="shared" si="207"/>
        <v>4546.5714285714303</v>
      </c>
      <c r="FE164" s="4">
        <f t="shared" si="208"/>
        <v>4533.2857142857101</v>
      </c>
      <c r="FF164" s="4">
        <f t="shared" si="209"/>
        <v>4585.7692307692296</v>
      </c>
      <c r="FH164" s="16">
        <f t="shared" si="210"/>
        <v>4174</v>
      </c>
      <c r="FI164" s="16">
        <f t="shared" si="176"/>
        <v>4182</v>
      </c>
      <c r="FJ164" s="16"/>
      <c r="FK164" s="16">
        <f t="shared" si="211"/>
        <v>4072.1666666666697</v>
      </c>
      <c r="FL164" s="16">
        <f t="shared" si="212"/>
        <v>3982.89473684211</v>
      </c>
      <c r="FM164" s="16">
        <f t="shared" si="213"/>
        <v>3986.7058823529401</v>
      </c>
      <c r="FN164" s="16"/>
      <c r="FO164" s="16">
        <f t="shared" si="214"/>
        <v>4321.5714285714303</v>
      </c>
      <c r="FP164" s="16">
        <f t="shared" si="215"/>
        <v>4244.2222222222199</v>
      </c>
      <c r="FQ164" s="16">
        <f t="shared" si="216"/>
        <v>4269.7647058823495</v>
      </c>
      <c r="FS164" s="4">
        <f t="shared" si="177"/>
        <v>3842</v>
      </c>
      <c r="FT164" s="4">
        <f t="shared" si="178"/>
        <v>3788</v>
      </c>
      <c r="FU164" s="4"/>
      <c r="FV164" s="4">
        <f t="shared" si="179"/>
        <v>4085.2380952381</v>
      </c>
      <c r="FW164" s="4">
        <f t="shared" si="180"/>
        <v>3985.6818181818198</v>
      </c>
      <c r="FX164" s="4">
        <f t="shared" si="181"/>
        <v>3979.85</v>
      </c>
      <c r="FY164" s="4"/>
      <c r="FZ164" s="4">
        <f t="shared" si="182"/>
        <v>4351.9411764705892</v>
      </c>
      <c r="GA164" s="4">
        <f t="shared" si="183"/>
        <v>4258.0952380952403</v>
      </c>
      <c r="GB164" s="4">
        <f t="shared" si="184"/>
        <v>4279.1904761904798</v>
      </c>
      <c r="GC164" s="4"/>
      <c r="GD164" s="4">
        <f t="shared" si="185"/>
        <v>4546.5714285714303</v>
      </c>
      <c r="GE164" s="4">
        <f t="shared" si="186"/>
        <v>4559.8823529411802</v>
      </c>
      <c r="GF164" s="4">
        <f t="shared" si="187"/>
        <v>4606.8823529411802</v>
      </c>
      <c r="GH164" s="16">
        <f t="shared" si="217"/>
        <v>3842</v>
      </c>
      <c r="GI164" s="16">
        <f t="shared" si="188"/>
        <v>3788</v>
      </c>
      <c r="GJ164" s="16"/>
      <c r="GK164" s="16">
        <f t="shared" si="218"/>
        <v>4085.2380952381</v>
      </c>
      <c r="GL164" s="16">
        <f t="shared" si="219"/>
        <v>3985.6818181818198</v>
      </c>
      <c r="GM164" s="16">
        <f t="shared" si="220"/>
        <v>3979.85</v>
      </c>
      <c r="GN164" s="16"/>
      <c r="GO164" s="16">
        <f t="shared" si="189"/>
        <v>4351.9411764705892</v>
      </c>
      <c r="GP164" s="16">
        <f t="shared" si="190"/>
        <v>4258.0952380952403</v>
      </c>
      <c r="GQ164" s="16">
        <f t="shared" si="221"/>
        <v>4279.1904761904798</v>
      </c>
    </row>
    <row r="165" spans="2:199" ht="14.45" customHeight="1" x14ac:dyDescent="0.25">
      <c r="B165" s="28" t="s">
        <v>169</v>
      </c>
      <c r="C165" s="28" t="s">
        <v>671</v>
      </c>
      <c r="D165" s="23" t="str">
        <f>IFERROR(IF(MATCH($B165,Compounders!$A:$A,0),"yes"),"")</f>
        <v/>
      </c>
      <c r="F165" s="66"/>
      <c r="G165" s="66"/>
      <c r="H165" s="66"/>
      <c r="I165" s="66"/>
      <c r="J165" s="121" t="str">
        <f t="shared" si="191"/>
        <v>yes</v>
      </c>
      <c r="K165" s="70">
        <f t="shared" si="222"/>
        <v>6</v>
      </c>
      <c r="L165" s="70">
        <f t="shared" si="223"/>
        <v>33</v>
      </c>
      <c r="M165" s="70">
        <f t="shared" si="224"/>
        <v>3</v>
      </c>
      <c r="N165" s="70">
        <f t="shared" si="225"/>
        <v>4</v>
      </c>
      <c r="O165" s="66"/>
      <c r="P165" s="83"/>
      <c r="Q165" s="70">
        <f t="shared" si="242"/>
        <v>5</v>
      </c>
      <c r="R165" s="70">
        <f t="shared" si="242"/>
        <v>4</v>
      </c>
      <c r="S165" s="70">
        <f t="shared" si="242"/>
        <v>3</v>
      </c>
      <c r="T165" s="70">
        <f t="shared" si="242"/>
        <v>3</v>
      </c>
      <c r="U165" s="70">
        <f t="shared" si="242"/>
        <v>3</v>
      </c>
      <c r="V165" s="70">
        <f t="shared" si="242"/>
        <v>6</v>
      </c>
      <c r="W165" s="70">
        <f t="shared" si="242"/>
        <v>6</v>
      </c>
      <c r="X165" s="70">
        <f t="shared" si="242"/>
        <v>2</v>
      </c>
      <c r="Y165" s="70">
        <f t="shared" si="242"/>
        <v>1</v>
      </c>
      <c r="AA165" s="39">
        <v>63.695251716839998</v>
      </c>
      <c r="AB165" s="39">
        <v>68.380192215450009</v>
      </c>
      <c r="AC165" s="40">
        <v>72.121062510299993</v>
      </c>
      <c r="AE165" s="4">
        <f t="shared" si="193"/>
        <v>8.4258107934599948</v>
      </c>
      <c r="AF165" s="4">
        <f t="shared" si="194"/>
        <v>3.7408702948499837</v>
      </c>
      <c r="AH165" s="11">
        <f t="shared" si="195"/>
        <v>0.13228318542357442</v>
      </c>
      <c r="AI165" s="11">
        <f t="shared" si="196"/>
        <v>5.4706928624350448E-2</v>
      </c>
      <c r="AK165" s="3">
        <v>2889</v>
      </c>
      <c r="AL165" s="7">
        <v>2132</v>
      </c>
      <c r="AM165" s="7"/>
      <c r="AN165" s="3">
        <v>3060.6363636363603</v>
      </c>
      <c r="AO165" s="3">
        <v>3040.1666666666697</v>
      </c>
      <c r="AP165" s="7">
        <v>2875.6</v>
      </c>
      <c r="AQ165" s="113"/>
      <c r="AR165" s="3">
        <v>3226.625</v>
      </c>
      <c r="AS165" s="3">
        <v>3200.4166666666697</v>
      </c>
      <c r="AT165" s="7">
        <v>3131.3636363636397</v>
      </c>
      <c r="AU165" s="7"/>
      <c r="AV165" s="3">
        <v>3438.75</v>
      </c>
      <c r="AW165" s="3">
        <v>3446.6666666666697</v>
      </c>
      <c r="AX165" s="7">
        <v>3391.2857142857097</v>
      </c>
      <c r="AY165" s="113"/>
      <c r="AZ165" s="3">
        <v>2962</v>
      </c>
      <c r="BA165" s="7">
        <v>2996</v>
      </c>
      <c r="BB165" s="7"/>
      <c r="BC165" s="3">
        <v>3082.1111111111104</v>
      </c>
      <c r="BD165" s="3">
        <v>3109</v>
      </c>
      <c r="BE165" s="7">
        <v>3059.2</v>
      </c>
      <c r="BF165" s="113"/>
      <c r="BG165" s="3">
        <v>3255.5714285714303</v>
      </c>
      <c r="BH165" s="3">
        <v>3273.89473684211</v>
      </c>
      <c r="BI165" s="7">
        <v>3205.65</v>
      </c>
      <c r="BJ165" s="113"/>
      <c r="BK165" s="3">
        <v>3458</v>
      </c>
      <c r="BL165" s="3">
        <v>3473.1666666666697</v>
      </c>
      <c r="BM165" s="7">
        <v>3399.6</v>
      </c>
      <c r="BO165" s="2">
        <f t="shared" si="234"/>
        <v>2962</v>
      </c>
      <c r="BP165" s="2">
        <f t="shared" si="235"/>
        <v>2996</v>
      </c>
      <c r="BQ165" s="2"/>
      <c r="BR165" s="2">
        <f t="shared" si="236"/>
        <v>3082.1111111111104</v>
      </c>
      <c r="BS165" s="2">
        <f t="shared" si="237"/>
        <v>3109</v>
      </c>
      <c r="BT165" s="2">
        <f t="shared" si="238"/>
        <v>3059.2</v>
      </c>
      <c r="BU165" s="2"/>
      <c r="BV165" s="2">
        <f t="shared" si="239"/>
        <v>3255.5714285714303</v>
      </c>
      <c r="BW165" s="2">
        <f t="shared" si="240"/>
        <v>3273.89473684211</v>
      </c>
      <c r="BX165" s="2">
        <f t="shared" si="241"/>
        <v>3205.65</v>
      </c>
      <c r="BZ165" s="16">
        <f t="shared" si="226"/>
        <v>34</v>
      </c>
      <c r="CA165" s="16">
        <f t="shared" si="227"/>
        <v>63.199999999999818</v>
      </c>
      <c r="CB165" s="16">
        <f t="shared" si="228"/>
        <v>146.45000000000027</v>
      </c>
      <c r="CD165" s="5">
        <f t="shared" si="197"/>
        <v>1.1478730587440866E-2</v>
      </c>
      <c r="CE165" s="5">
        <f t="shared" si="198"/>
        <v>2.1094793057409911E-2</v>
      </c>
      <c r="CF165" s="5">
        <f t="shared" si="199"/>
        <v>4.7871992677824382E-2</v>
      </c>
      <c r="CH165" s="11">
        <f t="shared" si="229"/>
        <v>8.7241789538197168E-3</v>
      </c>
      <c r="CI165" s="11">
        <f t="shared" si="230"/>
        <v>-7.4335772738741701E-3</v>
      </c>
      <c r="CK165" s="11">
        <f t="shared" si="231"/>
        <v>5.6282925049260246E-3</v>
      </c>
      <c r="CL165" s="11">
        <f t="shared" si="232"/>
        <v>-1.5334152441968119E-2</v>
      </c>
      <c r="CN165" s="16">
        <f t="shared" si="200"/>
        <v>26.888888888889596</v>
      </c>
      <c r="CO165" s="16">
        <f t="shared" si="201"/>
        <v>-22.911111111110586</v>
      </c>
      <c r="CP165" s="11"/>
      <c r="CQ165" s="16">
        <f t="shared" si="202"/>
        <v>18.323308270679718</v>
      </c>
      <c r="CR165" s="16">
        <f t="shared" si="203"/>
        <v>-49.92142857143017</v>
      </c>
      <c r="CT165" s="106">
        <v>3057.8798076923081</v>
      </c>
      <c r="CU165" s="104">
        <v>3109</v>
      </c>
      <c r="CV165" s="104">
        <v>3042.366071428572</v>
      </c>
      <c r="CW165" s="104">
        <v>3062.5288461538457</v>
      </c>
      <c r="CX165" s="104">
        <v>3001.166666666667</v>
      </c>
      <c r="CY165" s="104">
        <v>3006.25</v>
      </c>
      <c r="CZ165" s="104">
        <v>3071.3557692307691</v>
      </c>
      <c r="DA165" s="104">
        <v>3025.4920634920627</v>
      </c>
      <c r="DB165" s="104">
        <v>2937.119318181818</v>
      </c>
      <c r="DC165" s="104">
        <v>2864.2631578947403</v>
      </c>
      <c r="DD165" s="104">
        <v>2769.1696428571431</v>
      </c>
      <c r="DE165" s="104">
        <v>2734.7548076923081</v>
      </c>
      <c r="DF165" s="104">
        <v>2648.5308257918559</v>
      </c>
      <c r="DG165" s="104">
        <v>2579.8636363636397</v>
      </c>
      <c r="DH165" s="104">
        <v>2548.2458791208801</v>
      </c>
      <c r="DI165" s="104">
        <v>2609.4999999999991</v>
      </c>
      <c r="DJ165" s="104">
        <v>2604.130681818182</v>
      </c>
      <c r="DK165" s="104">
        <v>2762.1111111111104</v>
      </c>
      <c r="DL165" s="104">
        <v>2780.7878787878781</v>
      </c>
      <c r="DM165" s="104">
        <v>2793.0476190476188</v>
      </c>
      <c r="DN165" s="104">
        <v>2828.3194444444439</v>
      </c>
      <c r="DO165" s="104">
        <v>2809.75</v>
      </c>
      <c r="DP165" s="104">
        <v>2702.825757575758</v>
      </c>
      <c r="DR165" s="4">
        <f t="shared" si="204"/>
        <v>72.121062510299993</v>
      </c>
      <c r="DS165" s="39">
        <v>68.380192215450009</v>
      </c>
      <c r="DT165" s="39">
        <v>63.695251716839998</v>
      </c>
      <c r="DU165" s="39">
        <v>64.609171951099995</v>
      </c>
      <c r="DV165" s="39">
        <v>73.66718872620001</v>
      </c>
      <c r="DW165" s="39">
        <v>75.998603313900006</v>
      </c>
      <c r="DX165" s="39">
        <v>74.274466100870001</v>
      </c>
      <c r="DY165" s="39">
        <v>84.821816522449993</v>
      </c>
      <c r="DZ165" s="39">
        <v>79.615605702560003</v>
      </c>
      <c r="EA165" s="39">
        <v>74.019862803050003</v>
      </c>
      <c r="EB165" s="39">
        <v>65.631002764889999</v>
      </c>
      <c r="EC165" s="39">
        <v>58.786034627189991</v>
      </c>
      <c r="ED165" s="39">
        <v>63.909934050960004</v>
      </c>
      <c r="EE165" s="39">
        <v>62.535143044800009</v>
      </c>
      <c r="EF165" s="39">
        <v>65.806527605900001</v>
      </c>
      <c r="EG165" s="39">
        <v>58.596942083000002</v>
      </c>
      <c r="EH165" s="39">
        <v>67.152661461800008</v>
      </c>
      <c r="EI165" s="39">
        <v>63.74220260261</v>
      </c>
      <c r="EJ165" s="39">
        <v>71.928707289940007</v>
      </c>
      <c r="EK165" s="39">
        <v>63.752749574200003</v>
      </c>
      <c r="EL165" s="39">
        <v>68.819560253000006</v>
      </c>
      <c r="EM165" s="39">
        <v>66.810275061270005</v>
      </c>
      <c r="EN165" s="39">
        <v>73.296506738809995</v>
      </c>
      <c r="EP165" s="111">
        <v>46022</v>
      </c>
      <c r="EQ165" s="114">
        <f t="shared" si="233"/>
        <v>0</v>
      </c>
      <c r="ER165" s="114"/>
      <c r="ES165" s="4">
        <f t="shared" si="205"/>
        <v>2889</v>
      </c>
      <c r="ET165" s="4">
        <f t="shared" si="206"/>
        <v>2132</v>
      </c>
      <c r="EU165" s="4"/>
      <c r="EV165" s="4">
        <f t="shared" si="169"/>
        <v>3060.6363636363603</v>
      </c>
      <c r="EW165" s="4">
        <f t="shared" si="170"/>
        <v>3040.1666666666697</v>
      </c>
      <c r="EX165" s="4">
        <f t="shared" si="171"/>
        <v>2875.6</v>
      </c>
      <c r="EY165" s="4"/>
      <c r="EZ165" s="4">
        <f t="shared" si="172"/>
        <v>3226.625</v>
      </c>
      <c r="FA165" s="4">
        <f t="shared" si="173"/>
        <v>3200.4166666666697</v>
      </c>
      <c r="FB165" s="4">
        <f t="shared" si="174"/>
        <v>3131.3636363636397</v>
      </c>
      <c r="FC165" s="4"/>
      <c r="FD165" s="4">
        <f t="shared" si="207"/>
        <v>3438.75</v>
      </c>
      <c r="FE165" s="4">
        <f t="shared" si="208"/>
        <v>3446.6666666666697</v>
      </c>
      <c r="FF165" s="4">
        <f t="shared" si="209"/>
        <v>3391.2857142857097</v>
      </c>
      <c r="FH165" s="16">
        <f t="shared" si="210"/>
        <v>2889</v>
      </c>
      <c r="FI165" s="16">
        <f t="shared" si="176"/>
        <v>2132</v>
      </c>
      <c r="FJ165" s="16"/>
      <c r="FK165" s="16">
        <f t="shared" si="211"/>
        <v>3060.6363636363603</v>
      </c>
      <c r="FL165" s="16">
        <f t="shared" si="212"/>
        <v>3040.1666666666697</v>
      </c>
      <c r="FM165" s="16">
        <f t="shared" si="213"/>
        <v>2875.6</v>
      </c>
      <c r="FN165" s="16"/>
      <c r="FO165" s="16">
        <f t="shared" si="214"/>
        <v>3226.625</v>
      </c>
      <c r="FP165" s="16">
        <f t="shared" si="215"/>
        <v>3200.4166666666697</v>
      </c>
      <c r="FQ165" s="16">
        <f t="shared" si="216"/>
        <v>3131.3636363636397</v>
      </c>
      <c r="FS165" s="4">
        <f t="shared" si="177"/>
        <v>2962</v>
      </c>
      <c r="FT165" s="4">
        <f t="shared" si="178"/>
        <v>2996</v>
      </c>
      <c r="FU165" s="4"/>
      <c r="FV165" s="4">
        <f t="shared" si="179"/>
        <v>3082.1111111111104</v>
      </c>
      <c r="FW165" s="4">
        <f t="shared" si="180"/>
        <v>3109</v>
      </c>
      <c r="FX165" s="4">
        <f t="shared" si="181"/>
        <v>3059.2</v>
      </c>
      <c r="FY165" s="4"/>
      <c r="FZ165" s="4">
        <f t="shared" si="182"/>
        <v>3255.5714285714303</v>
      </c>
      <c r="GA165" s="4">
        <f t="shared" si="183"/>
        <v>3273.89473684211</v>
      </c>
      <c r="GB165" s="4">
        <f t="shared" si="184"/>
        <v>3205.65</v>
      </c>
      <c r="GC165" s="4"/>
      <c r="GD165" s="4">
        <f t="shared" si="185"/>
        <v>3458</v>
      </c>
      <c r="GE165" s="4">
        <f t="shared" si="186"/>
        <v>3473.1666666666697</v>
      </c>
      <c r="GF165" s="4">
        <f t="shared" si="187"/>
        <v>3399.6</v>
      </c>
      <c r="GH165" s="16">
        <f t="shared" si="217"/>
        <v>2962</v>
      </c>
      <c r="GI165" s="16">
        <f t="shared" si="188"/>
        <v>2996</v>
      </c>
      <c r="GJ165" s="16"/>
      <c r="GK165" s="16">
        <f t="shared" si="218"/>
        <v>3082.1111111111104</v>
      </c>
      <c r="GL165" s="16">
        <f t="shared" si="219"/>
        <v>3109</v>
      </c>
      <c r="GM165" s="16">
        <f t="shared" si="220"/>
        <v>3059.2</v>
      </c>
      <c r="GN165" s="16"/>
      <c r="GO165" s="16">
        <f t="shared" si="189"/>
        <v>3255.5714285714303</v>
      </c>
      <c r="GP165" s="16">
        <f t="shared" si="190"/>
        <v>3273.89473684211</v>
      </c>
      <c r="GQ165" s="16">
        <f t="shared" si="221"/>
        <v>3205.65</v>
      </c>
    </row>
    <row r="166" spans="2:199" ht="14.45" customHeight="1" x14ac:dyDescent="0.25">
      <c r="B166" s="28" t="s">
        <v>237</v>
      </c>
      <c r="C166" s="28" t="s">
        <v>672</v>
      </c>
      <c r="D166" s="23" t="str">
        <f>IFERROR(IF(MATCH($B166,Compounders!$A:$A,0),"yes"),"")</f>
        <v/>
      </c>
      <c r="F166" s="66"/>
      <c r="G166" s="66"/>
      <c r="H166" s="66"/>
      <c r="I166" s="66"/>
      <c r="J166" s="121" t="str">
        <f t="shared" si="191"/>
        <v>yes</v>
      </c>
      <c r="K166" s="70">
        <f t="shared" si="222"/>
        <v>6</v>
      </c>
      <c r="L166" s="70">
        <f t="shared" si="223"/>
        <v>33</v>
      </c>
      <c r="M166" s="70">
        <f t="shared" si="224"/>
        <v>3</v>
      </c>
      <c r="N166" s="70">
        <f t="shared" si="225"/>
        <v>4</v>
      </c>
      <c r="O166" s="66"/>
      <c r="P166" s="83"/>
      <c r="Q166" s="70">
        <f t="shared" si="242"/>
        <v>5</v>
      </c>
      <c r="R166" s="70">
        <f t="shared" si="242"/>
        <v>4</v>
      </c>
      <c r="S166" s="70">
        <f t="shared" si="242"/>
        <v>3</v>
      </c>
      <c r="T166" s="70">
        <f t="shared" si="242"/>
        <v>3</v>
      </c>
      <c r="U166" s="70">
        <f t="shared" si="242"/>
        <v>3</v>
      </c>
      <c r="V166" s="70">
        <f t="shared" si="242"/>
        <v>6</v>
      </c>
      <c r="W166" s="70">
        <f t="shared" si="242"/>
        <v>6</v>
      </c>
      <c r="X166" s="70">
        <f t="shared" si="242"/>
        <v>2</v>
      </c>
      <c r="Y166" s="70">
        <f t="shared" si="242"/>
        <v>1</v>
      </c>
      <c r="AA166" s="39">
        <v>64.784904060240009</v>
      </c>
      <c r="AB166" s="39">
        <v>64.432885923000001</v>
      </c>
      <c r="AC166" s="40">
        <v>68.492186544959978</v>
      </c>
      <c r="AE166" s="4">
        <f t="shared" si="193"/>
        <v>3.7072824847199684</v>
      </c>
      <c r="AF166" s="4">
        <f t="shared" si="194"/>
        <v>4.0593006219599772</v>
      </c>
      <c r="AH166" s="11">
        <f t="shared" si="195"/>
        <v>5.7224480586909099E-2</v>
      </c>
      <c r="AI166" s="11">
        <f t="shared" si="196"/>
        <v>6.3000447113466418E-2</v>
      </c>
      <c r="AK166" s="3">
        <v>2622</v>
      </c>
      <c r="AL166" s="7">
        <v>2873</v>
      </c>
      <c r="AM166" s="7"/>
      <c r="AN166" s="3">
        <v>2881.0588235294099</v>
      </c>
      <c r="AO166" s="3">
        <v>2703.0588235294099</v>
      </c>
      <c r="AP166" s="7">
        <v>2683.7857142857097</v>
      </c>
      <c r="AQ166" s="113"/>
      <c r="AR166" s="3">
        <v>3241.6</v>
      </c>
      <c r="AS166" s="3">
        <v>3071.5294117647099</v>
      </c>
      <c r="AT166" s="7">
        <v>3048.8571428571399</v>
      </c>
      <c r="AU166" s="7"/>
      <c r="AV166" s="3">
        <v>3517.6</v>
      </c>
      <c r="AW166" s="3">
        <v>3291.7142857142903</v>
      </c>
      <c r="AX166" s="7">
        <v>3332.875</v>
      </c>
      <c r="AY166" s="113"/>
      <c r="AZ166" s="3">
        <v>2684</v>
      </c>
      <c r="BA166" s="7">
        <v>2813.9969999999998</v>
      </c>
      <c r="BB166" s="7"/>
      <c r="BC166" s="3">
        <v>2894.4090909090901</v>
      </c>
      <c r="BD166" s="3">
        <v>2723.0869565217399</v>
      </c>
      <c r="BE166" s="7">
        <v>2724.95</v>
      </c>
      <c r="BF166" s="113"/>
      <c r="BG166" s="3">
        <v>3202.6315789473701</v>
      </c>
      <c r="BH166" s="3">
        <v>3032.1363636363603</v>
      </c>
      <c r="BI166" s="7">
        <v>3038.21052631579</v>
      </c>
      <c r="BJ166" s="113"/>
      <c r="BK166" s="3">
        <v>3479.6666666666697</v>
      </c>
      <c r="BL166" s="3">
        <v>3279.3333333333303</v>
      </c>
      <c r="BM166" s="7">
        <v>3302.8333333333303</v>
      </c>
      <c r="BO166" s="2">
        <f t="shared" si="234"/>
        <v>2684</v>
      </c>
      <c r="BP166" s="2">
        <f t="shared" si="235"/>
        <v>2813.9969999999998</v>
      </c>
      <c r="BQ166" s="2"/>
      <c r="BR166" s="2">
        <f t="shared" si="236"/>
        <v>2894.4090909090901</v>
      </c>
      <c r="BS166" s="2">
        <f t="shared" si="237"/>
        <v>2723.0869565217399</v>
      </c>
      <c r="BT166" s="2">
        <f t="shared" si="238"/>
        <v>2724.95</v>
      </c>
      <c r="BU166" s="2"/>
      <c r="BV166" s="2">
        <f t="shared" si="239"/>
        <v>3202.6315789473701</v>
      </c>
      <c r="BW166" s="2">
        <f t="shared" si="240"/>
        <v>3032.1363636363603</v>
      </c>
      <c r="BX166" s="2">
        <f t="shared" si="241"/>
        <v>3038.21052631579</v>
      </c>
      <c r="BZ166" s="16">
        <f t="shared" si="226"/>
        <v>129.99699999999984</v>
      </c>
      <c r="CA166" s="16">
        <f t="shared" si="227"/>
        <v>-89.047000000000025</v>
      </c>
      <c r="CB166" s="16">
        <f t="shared" si="228"/>
        <v>313.26052631579023</v>
      </c>
      <c r="CD166" s="5">
        <f t="shared" si="197"/>
        <v>4.8434053651266629E-2</v>
      </c>
      <c r="CE166" s="5">
        <f t="shared" si="198"/>
        <v>-3.1644312342905878E-2</v>
      </c>
      <c r="CF166" s="5">
        <f t="shared" si="199"/>
        <v>0.11496010066819218</v>
      </c>
      <c r="CH166" s="11">
        <f t="shared" si="229"/>
        <v>-5.9190711819364972E-2</v>
      </c>
      <c r="CI166" s="11">
        <f t="shared" si="230"/>
        <v>-5.85470421031139E-2</v>
      </c>
      <c r="CK166" s="11">
        <f t="shared" si="231"/>
        <v>-5.3235975199822261E-2</v>
      </c>
      <c r="CL166" s="11">
        <f t="shared" si="232"/>
        <v>-5.133935907970455E-2</v>
      </c>
      <c r="CN166" s="16">
        <f t="shared" si="200"/>
        <v>-171.32213438735016</v>
      </c>
      <c r="CO166" s="16">
        <f t="shared" si="201"/>
        <v>-169.45909090909026</v>
      </c>
      <c r="CP166" s="11"/>
      <c r="CQ166" s="16">
        <f t="shared" si="202"/>
        <v>-170.49521531100982</v>
      </c>
      <c r="CR166" s="16">
        <f t="shared" si="203"/>
        <v>-164.4210526315801</v>
      </c>
      <c r="CT166" s="106">
        <v>2804</v>
      </c>
      <c r="CU166" s="104">
        <v>2723.0869565217399</v>
      </c>
      <c r="CV166" s="104">
        <v>2773.0384615384623</v>
      </c>
      <c r="CW166" s="104">
        <v>2973.9343434343427</v>
      </c>
      <c r="CX166" s="104">
        <v>2940.6188811188804</v>
      </c>
      <c r="CY166" s="104">
        <v>2913.48</v>
      </c>
      <c r="CZ166" s="104">
        <v>2902.531746031746</v>
      </c>
      <c r="DA166" s="104">
        <v>2869.5269230769227</v>
      </c>
      <c r="DB166" s="104">
        <v>2799.666666666667</v>
      </c>
      <c r="DC166" s="104">
        <v>2707</v>
      </c>
      <c r="DD166" s="104">
        <v>2771.25</v>
      </c>
      <c r="DE166" s="104">
        <v>2807.9269230769228</v>
      </c>
      <c r="DF166" s="104">
        <v>2987.652173913044</v>
      </c>
      <c r="DG166" s="104">
        <v>3097.3076923076901</v>
      </c>
      <c r="DH166" s="104">
        <v>3215.4893048128338</v>
      </c>
      <c r="DI166" s="104">
        <v>3344.4789915966385</v>
      </c>
      <c r="DJ166" s="104">
        <v>3377.5781213671239</v>
      </c>
      <c r="DK166" s="104">
        <v>3299.8333333333303</v>
      </c>
      <c r="DL166" s="104">
        <v>3197.5701754385959</v>
      </c>
      <c r="DM166" s="104">
        <v>3007.7257309941519</v>
      </c>
      <c r="DN166" s="104">
        <v>2962.8578947368428</v>
      </c>
      <c r="DO166" s="104">
        <v>2792.7142857142903</v>
      </c>
      <c r="DP166" s="104">
        <v>2734.8833333333341</v>
      </c>
      <c r="DR166" s="4">
        <f t="shared" si="204"/>
        <v>68.492186544959978</v>
      </c>
      <c r="DS166" s="39">
        <v>64.432885923000001</v>
      </c>
      <c r="DT166" s="39">
        <v>64.784904060240009</v>
      </c>
      <c r="DU166" s="39">
        <v>67.476560306540009</v>
      </c>
      <c r="DV166" s="39">
        <v>57.706772950969999</v>
      </c>
      <c r="DW166" s="39">
        <v>58.397278879499993</v>
      </c>
      <c r="DX166" s="39">
        <v>53.0984486714</v>
      </c>
      <c r="DY166" s="39">
        <v>56.184963600499998</v>
      </c>
      <c r="DZ166" s="39">
        <v>48.501482671319998</v>
      </c>
      <c r="EA166" s="39">
        <v>62.752730903940005</v>
      </c>
      <c r="EB166" s="39">
        <v>53.454106630920009</v>
      </c>
      <c r="EC166" s="39">
        <v>44.70611849961</v>
      </c>
      <c r="ED166" s="39">
        <v>51.619556149519994</v>
      </c>
      <c r="EE166" s="39">
        <v>48.289826824000002</v>
      </c>
      <c r="EF166" s="39">
        <v>57.049732367460003</v>
      </c>
      <c r="EG166" s="39">
        <v>49.241260932149999</v>
      </c>
      <c r="EH166" s="39">
        <v>54.170597107059997</v>
      </c>
      <c r="EI166" s="39">
        <v>68.389322577680005</v>
      </c>
      <c r="EJ166" s="39">
        <v>72.446093774389979</v>
      </c>
      <c r="EK166" s="39">
        <v>59.088102917249998</v>
      </c>
      <c r="EL166" s="39">
        <v>66.416466198690003</v>
      </c>
      <c r="EM166" s="39">
        <v>67.418006764919994</v>
      </c>
      <c r="EN166" s="39">
        <v>60.349456162180005</v>
      </c>
      <c r="EP166" s="111">
        <v>46022</v>
      </c>
      <c r="EQ166" s="114">
        <f t="shared" si="233"/>
        <v>0</v>
      </c>
      <c r="ER166" s="114"/>
      <c r="ES166" s="4">
        <f t="shared" si="205"/>
        <v>2622</v>
      </c>
      <c r="ET166" s="4">
        <f t="shared" si="206"/>
        <v>2873</v>
      </c>
      <c r="EU166" s="4"/>
      <c r="EV166" s="4">
        <f t="shared" si="169"/>
        <v>2881.0588235294099</v>
      </c>
      <c r="EW166" s="4">
        <f t="shared" si="170"/>
        <v>2703.0588235294099</v>
      </c>
      <c r="EX166" s="4">
        <f t="shared" si="171"/>
        <v>2683.7857142857097</v>
      </c>
      <c r="EY166" s="4"/>
      <c r="EZ166" s="4">
        <f t="shared" si="172"/>
        <v>3241.6</v>
      </c>
      <c r="FA166" s="4">
        <f t="shared" si="173"/>
        <v>3071.5294117647099</v>
      </c>
      <c r="FB166" s="4">
        <f t="shared" si="174"/>
        <v>3048.8571428571399</v>
      </c>
      <c r="FC166" s="4"/>
      <c r="FD166" s="4">
        <f t="shared" si="207"/>
        <v>3517.6</v>
      </c>
      <c r="FE166" s="4">
        <f t="shared" si="208"/>
        <v>3291.7142857142903</v>
      </c>
      <c r="FF166" s="4">
        <f t="shared" si="209"/>
        <v>3332.875</v>
      </c>
      <c r="FH166" s="16">
        <f t="shared" si="210"/>
        <v>2622</v>
      </c>
      <c r="FI166" s="16">
        <f t="shared" si="176"/>
        <v>2873</v>
      </c>
      <c r="FJ166" s="16"/>
      <c r="FK166" s="16">
        <f t="shared" si="211"/>
        <v>2881.0588235294099</v>
      </c>
      <c r="FL166" s="16">
        <f t="shared" si="212"/>
        <v>2703.0588235294099</v>
      </c>
      <c r="FM166" s="16">
        <f t="shared" si="213"/>
        <v>2683.7857142857097</v>
      </c>
      <c r="FN166" s="16"/>
      <c r="FO166" s="16">
        <f t="shared" si="214"/>
        <v>3241.6</v>
      </c>
      <c r="FP166" s="16">
        <f t="shared" si="215"/>
        <v>3071.5294117647099</v>
      </c>
      <c r="FQ166" s="16">
        <f t="shared" si="216"/>
        <v>3048.8571428571399</v>
      </c>
      <c r="FS166" s="4">
        <f t="shared" si="177"/>
        <v>2684</v>
      </c>
      <c r="FT166" s="4">
        <f t="shared" si="178"/>
        <v>2813.9969999999998</v>
      </c>
      <c r="FU166" s="4"/>
      <c r="FV166" s="4">
        <f t="shared" si="179"/>
        <v>2894.4090909090901</v>
      </c>
      <c r="FW166" s="4">
        <f t="shared" si="180"/>
        <v>2723.0869565217399</v>
      </c>
      <c r="FX166" s="4">
        <f t="shared" si="181"/>
        <v>2724.95</v>
      </c>
      <c r="FY166" s="4"/>
      <c r="FZ166" s="4">
        <f t="shared" si="182"/>
        <v>3202.6315789473701</v>
      </c>
      <c r="GA166" s="4">
        <f t="shared" si="183"/>
        <v>3032.1363636363603</v>
      </c>
      <c r="GB166" s="4">
        <f t="shared" si="184"/>
        <v>3038.21052631579</v>
      </c>
      <c r="GC166" s="4"/>
      <c r="GD166" s="4">
        <f t="shared" si="185"/>
        <v>3479.6666666666697</v>
      </c>
      <c r="GE166" s="4">
        <f t="shared" si="186"/>
        <v>3279.3333333333303</v>
      </c>
      <c r="GF166" s="4">
        <f t="shared" si="187"/>
        <v>3302.8333333333303</v>
      </c>
      <c r="GH166" s="16">
        <f t="shared" si="217"/>
        <v>2684</v>
      </c>
      <c r="GI166" s="16">
        <f t="shared" si="188"/>
        <v>2813.9969999999998</v>
      </c>
      <c r="GJ166" s="16"/>
      <c r="GK166" s="16">
        <f t="shared" si="218"/>
        <v>2894.4090909090901</v>
      </c>
      <c r="GL166" s="16">
        <f t="shared" si="219"/>
        <v>2723.0869565217399</v>
      </c>
      <c r="GM166" s="16">
        <f t="shared" si="220"/>
        <v>2724.95</v>
      </c>
      <c r="GN166" s="16"/>
      <c r="GO166" s="16">
        <f t="shared" si="189"/>
        <v>3202.6315789473701</v>
      </c>
      <c r="GP166" s="16">
        <f t="shared" si="190"/>
        <v>3032.1363636363603</v>
      </c>
      <c r="GQ166" s="16">
        <f t="shared" si="221"/>
        <v>3038.21052631579</v>
      </c>
    </row>
    <row r="167" spans="2:199" ht="14.45" customHeight="1" x14ac:dyDescent="0.25">
      <c r="B167" s="28" t="s">
        <v>181</v>
      </c>
      <c r="C167" s="28" t="s">
        <v>673</v>
      </c>
      <c r="D167" s="23" t="str">
        <f>IFERROR(IF(MATCH($B167,Compounders!$A:$A,0),"yes"),"")</f>
        <v/>
      </c>
      <c r="F167" s="66"/>
      <c r="G167" s="66"/>
      <c r="H167" s="66"/>
      <c r="I167" s="66"/>
      <c r="J167" s="121" t="str">
        <f t="shared" si="191"/>
        <v>yes</v>
      </c>
      <c r="K167" s="70">
        <f t="shared" si="222"/>
        <v>6</v>
      </c>
      <c r="L167" s="70">
        <f t="shared" si="223"/>
        <v>33</v>
      </c>
      <c r="M167" s="70">
        <f t="shared" si="224"/>
        <v>3</v>
      </c>
      <c r="N167" s="70">
        <f t="shared" si="225"/>
        <v>4</v>
      </c>
      <c r="O167" s="66"/>
      <c r="P167" s="83"/>
      <c r="Q167" s="70">
        <f t="shared" si="242"/>
        <v>5</v>
      </c>
      <c r="R167" s="70">
        <f t="shared" si="242"/>
        <v>4</v>
      </c>
      <c r="S167" s="70">
        <f t="shared" si="242"/>
        <v>3</v>
      </c>
      <c r="T167" s="70">
        <f t="shared" si="242"/>
        <v>3</v>
      </c>
      <c r="U167" s="70">
        <f t="shared" si="242"/>
        <v>3</v>
      </c>
      <c r="V167" s="70">
        <f t="shared" si="242"/>
        <v>6</v>
      </c>
      <c r="W167" s="70">
        <f t="shared" si="242"/>
        <v>6</v>
      </c>
      <c r="X167" s="70">
        <f t="shared" si="242"/>
        <v>2</v>
      </c>
      <c r="Y167" s="70">
        <f t="shared" si="242"/>
        <v>1</v>
      </c>
      <c r="AA167" s="39">
        <v>49.652502853810006</v>
      </c>
      <c r="AB167" s="39">
        <v>73.865473030680008</v>
      </c>
      <c r="AC167" s="40">
        <v>72.695083689239993</v>
      </c>
      <c r="AE167" s="4">
        <f t="shared" si="193"/>
        <v>23.042580835429987</v>
      </c>
      <c r="AF167" s="4">
        <f t="shared" si="194"/>
        <v>-1.1703893414400142</v>
      </c>
      <c r="AH167" s="11">
        <f t="shared" si="195"/>
        <v>0.46407692484854968</v>
      </c>
      <c r="AI167" s="11">
        <f t="shared" si="196"/>
        <v>-1.5844877091004239E-2</v>
      </c>
      <c r="AK167" s="3">
        <v>2770</v>
      </c>
      <c r="AL167" s="7">
        <v>2348</v>
      </c>
      <c r="AM167" s="7"/>
      <c r="AN167" s="3">
        <v>3656.875</v>
      </c>
      <c r="AO167" s="3">
        <v>5251.4615384615399</v>
      </c>
      <c r="AP167" s="7">
        <v>7632.8125</v>
      </c>
      <c r="AQ167" s="113"/>
      <c r="AR167" s="3">
        <v>3380.5384615384596</v>
      </c>
      <c r="AS167" s="3">
        <v>4556.3846153846098</v>
      </c>
      <c r="AT167" s="7">
        <v>5756.875</v>
      </c>
      <c r="AU167" s="7"/>
      <c r="AV167" s="3">
        <v>3265.875</v>
      </c>
      <c r="AW167" s="3">
        <v>4241.125</v>
      </c>
      <c r="AX167" s="7">
        <v>5014.7272727272702</v>
      </c>
      <c r="AY167" s="113"/>
      <c r="AZ167" s="3">
        <v>2739</v>
      </c>
      <c r="BA167" s="7">
        <v>3292</v>
      </c>
      <c r="BB167" s="7"/>
      <c r="BC167" s="3">
        <v>3694.5263157894701</v>
      </c>
      <c r="BD167" s="3">
        <v>5267.7647058823495</v>
      </c>
      <c r="BE167" s="7">
        <v>7883</v>
      </c>
      <c r="BF167" s="113"/>
      <c r="BG167" s="3">
        <v>3487</v>
      </c>
      <c r="BH167" s="3">
        <v>4638.4117647058802</v>
      </c>
      <c r="BI167" s="7">
        <v>5733.75</v>
      </c>
      <c r="BJ167" s="113"/>
      <c r="BK167" s="3">
        <v>3241.625</v>
      </c>
      <c r="BL167" s="3">
        <v>4383.9166666666697</v>
      </c>
      <c r="BM167" s="7">
        <v>4755.8</v>
      </c>
      <c r="BO167" s="2">
        <f t="shared" si="234"/>
        <v>2739</v>
      </c>
      <c r="BP167" s="2">
        <f t="shared" si="235"/>
        <v>3292</v>
      </c>
      <c r="BQ167" s="2"/>
      <c r="BR167" s="2">
        <f t="shared" si="236"/>
        <v>3694.5263157894701</v>
      </c>
      <c r="BS167" s="2">
        <f t="shared" si="237"/>
        <v>5267.7647058823495</v>
      </c>
      <c r="BT167" s="2">
        <f t="shared" si="238"/>
        <v>7883</v>
      </c>
      <c r="BU167" s="2"/>
      <c r="BV167" s="2">
        <f t="shared" si="239"/>
        <v>3487</v>
      </c>
      <c r="BW167" s="2">
        <f t="shared" si="240"/>
        <v>4638.4117647058802</v>
      </c>
      <c r="BX167" s="2">
        <f t="shared" si="241"/>
        <v>5733.75</v>
      </c>
      <c r="BZ167" s="16">
        <f t="shared" si="226"/>
        <v>553</v>
      </c>
      <c r="CA167" s="16">
        <f t="shared" si="227"/>
        <v>4591</v>
      </c>
      <c r="CB167" s="16">
        <f t="shared" si="228"/>
        <v>-2149.25</v>
      </c>
      <c r="CD167" s="5">
        <f t="shared" si="197"/>
        <v>0.20189850310332247</v>
      </c>
      <c r="CE167" s="5">
        <f t="shared" si="198"/>
        <v>1.3945929526123937</v>
      </c>
      <c r="CF167" s="5">
        <f t="shared" si="199"/>
        <v>-0.27264366357985537</v>
      </c>
      <c r="CH167" s="11">
        <f t="shared" si="229"/>
        <v>0.42582952606650992</v>
      </c>
      <c r="CI167" s="11">
        <f t="shared" si="230"/>
        <v>1.1336970767565124</v>
      </c>
      <c r="CK167" s="11">
        <f t="shared" si="231"/>
        <v>0.33020125170802417</v>
      </c>
      <c r="CL167" s="11">
        <f t="shared" si="232"/>
        <v>0.64432176656151419</v>
      </c>
      <c r="CN167" s="16">
        <f t="shared" si="200"/>
        <v>1573.2383900928794</v>
      </c>
      <c r="CO167" s="16">
        <f t="shared" si="201"/>
        <v>4188.4736842105303</v>
      </c>
      <c r="CP167" s="11"/>
      <c r="CQ167" s="16">
        <f t="shared" si="202"/>
        <v>1151.4117647058802</v>
      </c>
      <c r="CR167" s="16">
        <f t="shared" si="203"/>
        <v>2246.75</v>
      </c>
      <c r="CT167" s="106">
        <v>8190.1875</v>
      </c>
      <c r="CU167" s="104">
        <v>5171.3333333333303</v>
      </c>
      <c r="CV167" s="104">
        <v>4215.2761904761801</v>
      </c>
      <c r="CW167" s="104">
        <v>3466.0530303030346</v>
      </c>
      <c r="CX167" s="104">
        <v>2213.7551282051277</v>
      </c>
      <c r="CY167" s="104">
        <v>2296</v>
      </c>
      <c r="CZ167" s="104">
        <v>2303.9271428571419</v>
      </c>
      <c r="DA167" s="104">
        <v>2778.831313131313</v>
      </c>
      <c r="DB167" s="104">
        <v>4144.6190476190513</v>
      </c>
      <c r="DC167" s="104">
        <v>5435.9333333333298</v>
      </c>
      <c r="DD167" s="104">
        <v>5270.7803030303003</v>
      </c>
      <c r="DE167" s="104">
        <v>7472.0833333333303</v>
      </c>
      <c r="DF167" s="104">
        <v>5824.3999999999905</v>
      </c>
      <c r="DG167" s="104">
        <v>8274.65</v>
      </c>
      <c r="DH167" s="104">
        <v>6900.24444444444</v>
      </c>
      <c r="DI167" s="104">
        <v>7883.5904761904694</v>
      </c>
      <c r="DJ167" s="104">
        <v>6880.0238095238128</v>
      </c>
      <c r="DK167" s="104">
        <v>3102.7058823529401</v>
      </c>
      <c r="DL167" s="104">
        <v>2707.751984126985</v>
      </c>
      <c r="DM167" s="104">
        <v>1588.788383838383</v>
      </c>
      <c r="DN167" s="104">
        <v>1666.5458333333331</v>
      </c>
      <c r="DO167" s="104">
        <v>507.625</v>
      </c>
      <c r="DP167" s="104">
        <v>-748.29999999999973</v>
      </c>
      <c r="DR167" s="4">
        <f t="shared" si="204"/>
        <v>72.695083689239993</v>
      </c>
      <c r="DS167" s="39">
        <v>73.865473030680008</v>
      </c>
      <c r="DT167" s="39">
        <v>49.652502853810006</v>
      </c>
      <c r="DU167" s="39">
        <v>52.891565933439992</v>
      </c>
      <c r="DV167" s="39">
        <v>42.101166784819995</v>
      </c>
      <c r="DW167" s="39">
        <v>41.530820422760002</v>
      </c>
      <c r="DX167" s="39">
        <v>38.81018310052</v>
      </c>
      <c r="DY167" s="39">
        <v>43.260977429670007</v>
      </c>
      <c r="DZ167" s="39">
        <v>51.259952999079992</v>
      </c>
      <c r="EA167" s="39">
        <v>56.234507185870001</v>
      </c>
      <c r="EB167" s="39">
        <v>44.258882460000002</v>
      </c>
      <c r="EC167" s="39">
        <v>50.042460424800005</v>
      </c>
      <c r="ED167" s="39">
        <v>42.405938117700003</v>
      </c>
      <c r="EE167" s="39">
        <v>51.350484381599998</v>
      </c>
      <c r="EF167" s="39">
        <v>48.907483047079999</v>
      </c>
      <c r="EG167" s="39">
        <v>42.095731042699995</v>
      </c>
      <c r="EH167" s="39">
        <v>43.372487092479993</v>
      </c>
      <c r="EI167" s="39">
        <v>41.572173951880004</v>
      </c>
      <c r="EJ167" s="39">
        <v>30.707643042650002</v>
      </c>
      <c r="EK167" s="39">
        <v>28.850669455099993</v>
      </c>
      <c r="EL167" s="39">
        <v>31.915993683199996</v>
      </c>
      <c r="EM167" s="39">
        <v>29.267176047199996</v>
      </c>
      <c r="EN167" s="39">
        <v>23.068636005690003</v>
      </c>
      <c r="EP167" s="111">
        <v>46022</v>
      </c>
      <c r="EQ167" s="114">
        <f t="shared" si="233"/>
        <v>0</v>
      </c>
      <c r="ER167" s="114"/>
      <c r="ES167" s="4">
        <f t="shared" si="205"/>
        <v>2770</v>
      </c>
      <c r="ET167" s="4">
        <f t="shared" si="206"/>
        <v>2348</v>
      </c>
      <c r="EU167" s="4"/>
      <c r="EV167" s="4">
        <f t="shared" si="169"/>
        <v>3656.875</v>
      </c>
      <c r="EW167" s="4">
        <f t="shared" si="170"/>
        <v>5251.4615384615399</v>
      </c>
      <c r="EX167" s="4">
        <f t="shared" si="171"/>
        <v>7632.8125</v>
      </c>
      <c r="EY167" s="4"/>
      <c r="EZ167" s="4">
        <f t="shared" si="172"/>
        <v>3380.5384615384596</v>
      </c>
      <c r="FA167" s="4">
        <f t="shared" si="173"/>
        <v>4556.3846153846098</v>
      </c>
      <c r="FB167" s="4">
        <f t="shared" si="174"/>
        <v>5756.875</v>
      </c>
      <c r="FC167" s="4"/>
      <c r="FD167" s="4">
        <f t="shared" si="207"/>
        <v>3265.875</v>
      </c>
      <c r="FE167" s="4">
        <f t="shared" si="208"/>
        <v>4241.125</v>
      </c>
      <c r="FF167" s="4">
        <f t="shared" si="209"/>
        <v>5014.7272727272702</v>
      </c>
      <c r="FH167" s="16">
        <f t="shared" si="210"/>
        <v>2770</v>
      </c>
      <c r="FI167" s="16">
        <f t="shared" si="176"/>
        <v>2348</v>
      </c>
      <c r="FJ167" s="16"/>
      <c r="FK167" s="16">
        <f t="shared" si="211"/>
        <v>3656.875</v>
      </c>
      <c r="FL167" s="16">
        <f t="shared" si="212"/>
        <v>5251.4615384615399</v>
      </c>
      <c r="FM167" s="16">
        <f t="shared" si="213"/>
        <v>7632.8125</v>
      </c>
      <c r="FN167" s="16"/>
      <c r="FO167" s="16">
        <f t="shared" si="214"/>
        <v>3380.5384615384596</v>
      </c>
      <c r="FP167" s="16">
        <f t="shared" si="215"/>
        <v>4556.3846153846098</v>
      </c>
      <c r="FQ167" s="16">
        <f t="shared" si="216"/>
        <v>5756.875</v>
      </c>
      <c r="FS167" s="4">
        <f t="shared" si="177"/>
        <v>2739</v>
      </c>
      <c r="FT167" s="4">
        <f t="shared" si="178"/>
        <v>3292</v>
      </c>
      <c r="FU167" s="4"/>
      <c r="FV167" s="4">
        <f t="shared" si="179"/>
        <v>3694.5263157894701</v>
      </c>
      <c r="FW167" s="4">
        <f t="shared" si="180"/>
        <v>5267.7647058823495</v>
      </c>
      <c r="FX167" s="4">
        <f t="shared" si="181"/>
        <v>7883</v>
      </c>
      <c r="FY167" s="4"/>
      <c r="FZ167" s="4">
        <f t="shared" si="182"/>
        <v>3487</v>
      </c>
      <c r="GA167" s="4">
        <f t="shared" si="183"/>
        <v>4638.4117647058802</v>
      </c>
      <c r="GB167" s="4">
        <f t="shared" si="184"/>
        <v>5733.75</v>
      </c>
      <c r="GC167" s="4"/>
      <c r="GD167" s="4">
        <f t="shared" si="185"/>
        <v>3241.625</v>
      </c>
      <c r="GE167" s="4">
        <f t="shared" si="186"/>
        <v>4383.9166666666697</v>
      </c>
      <c r="GF167" s="4">
        <f t="shared" si="187"/>
        <v>4755.8</v>
      </c>
      <c r="GH167" s="16">
        <f t="shared" si="217"/>
        <v>2739</v>
      </c>
      <c r="GI167" s="16">
        <f t="shared" si="188"/>
        <v>3292</v>
      </c>
      <c r="GJ167" s="16"/>
      <c r="GK167" s="16">
        <f t="shared" si="218"/>
        <v>3694.5263157894701</v>
      </c>
      <c r="GL167" s="16">
        <f t="shared" si="219"/>
        <v>5267.7647058823495</v>
      </c>
      <c r="GM167" s="16">
        <f t="shared" si="220"/>
        <v>7883</v>
      </c>
      <c r="GN167" s="16"/>
      <c r="GO167" s="16">
        <f t="shared" si="189"/>
        <v>3487</v>
      </c>
      <c r="GP167" s="16">
        <f t="shared" si="190"/>
        <v>4638.4117647058802</v>
      </c>
      <c r="GQ167" s="16">
        <f t="shared" si="221"/>
        <v>5733.75</v>
      </c>
    </row>
    <row r="168" spans="2:199" ht="14.45" customHeight="1" x14ac:dyDescent="0.25">
      <c r="B168" s="28" t="s">
        <v>122</v>
      </c>
      <c r="C168" s="28" t="s">
        <v>674</v>
      </c>
      <c r="D168" s="23" t="str">
        <f>IFERROR(IF(MATCH($B168,Compounders!$A:$A,0),"yes"),"")</f>
        <v/>
      </c>
      <c r="F168" s="66"/>
      <c r="G168" s="66"/>
      <c r="H168" s="66" t="s">
        <v>544</v>
      </c>
      <c r="I168" s="66"/>
      <c r="J168" s="121" t="str">
        <f t="shared" si="191"/>
        <v/>
      </c>
      <c r="K168" s="70">
        <f t="shared" si="222"/>
        <v>6</v>
      </c>
      <c r="L168" s="70">
        <f t="shared" si="223"/>
        <v>33</v>
      </c>
      <c r="M168" s="70">
        <f t="shared" si="224"/>
        <v>4</v>
      </c>
      <c r="N168" s="70">
        <f t="shared" si="225"/>
        <v>4</v>
      </c>
      <c r="O168" s="66"/>
      <c r="P168" s="83"/>
      <c r="Q168" s="70">
        <f t="shared" si="242"/>
        <v>5</v>
      </c>
      <c r="R168" s="70">
        <f t="shared" si="242"/>
        <v>4</v>
      </c>
      <c r="S168" s="70">
        <f t="shared" si="242"/>
        <v>3</v>
      </c>
      <c r="T168" s="70">
        <f t="shared" si="242"/>
        <v>3</v>
      </c>
      <c r="U168" s="70">
        <f t="shared" si="242"/>
        <v>3</v>
      </c>
      <c r="V168" s="70">
        <f t="shared" si="242"/>
        <v>6</v>
      </c>
      <c r="W168" s="70">
        <f t="shared" si="242"/>
        <v>6</v>
      </c>
      <c r="X168" s="70">
        <f t="shared" si="242"/>
        <v>2</v>
      </c>
      <c r="Y168" s="70">
        <f t="shared" si="242"/>
        <v>1</v>
      </c>
      <c r="AA168" s="39">
        <v>47.721310942050003</v>
      </c>
      <c r="AB168" s="39">
        <v>41.772149388450003</v>
      </c>
      <c r="AC168" s="40">
        <v>88.054667949150016</v>
      </c>
      <c r="AE168" s="4">
        <f t="shared" si="193"/>
        <v>40.333357007100012</v>
      </c>
      <c r="AF168" s="4">
        <f t="shared" si="194"/>
        <v>46.282518560700012</v>
      </c>
      <c r="AH168" s="11">
        <f t="shared" si="195"/>
        <v>0.84518543625254772</v>
      </c>
      <c r="AI168" s="11">
        <f t="shared" si="196"/>
        <v>1.1079755109153453</v>
      </c>
      <c r="AK168" s="3">
        <v>183.74600000000001</v>
      </c>
      <c r="AL168" s="7">
        <v>107.741</v>
      </c>
      <c r="AM168" s="7"/>
      <c r="AN168" s="3">
        <v>194.52500000000001</v>
      </c>
      <c r="AO168" s="3">
        <v>176.46875</v>
      </c>
      <c r="AP168" s="7">
        <v>224.82749999999999</v>
      </c>
      <c r="AQ168" s="113"/>
      <c r="AR168" s="3">
        <v>322.42222222222199</v>
      </c>
      <c r="AS168" s="3">
        <v>278.22270270270297</v>
      </c>
      <c r="AT168" s="7">
        <v>338.60810810810796</v>
      </c>
      <c r="AU168" s="7"/>
      <c r="AV168" s="3">
        <v>557.57142857142901</v>
      </c>
      <c r="AW168" s="3">
        <v>397.642857142857</v>
      </c>
      <c r="AX168" s="7">
        <v>503.5</v>
      </c>
      <c r="AY168" s="113"/>
      <c r="AZ168" s="3">
        <v>653.82799999999997</v>
      </c>
      <c r="BA168" s="7">
        <v>746.58199999999999</v>
      </c>
      <c r="BB168" s="7"/>
      <c r="BC168" s="3">
        <v>874.92857142857099</v>
      </c>
      <c r="BD168" s="3">
        <v>802.69047619047592</v>
      </c>
      <c r="BE168" s="7">
        <v>898.857142857143</v>
      </c>
      <c r="BF168" s="113"/>
      <c r="BG168" s="3">
        <v>1111.7941176470599</v>
      </c>
      <c r="BH168" s="3">
        <v>1034.3409090909099</v>
      </c>
      <c r="BI168" s="7">
        <v>1083.1666666666702</v>
      </c>
      <c r="BJ168" s="113"/>
      <c r="BK168" s="3">
        <v>1359.7142857142899</v>
      </c>
      <c r="BL168" s="3">
        <v>1314.625</v>
      </c>
      <c r="BM168" s="7">
        <v>1363.2222222222199</v>
      </c>
      <c r="BO168" s="2">
        <f t="shared" si="234"/>
        <v>653.82799999999997</v>
      </c>
      <c r="BP168" s="2">
        <f t="shared" si="235"/>
        <v>746.58199999999999</v>
      </c>
      <c r="BQ168" s="2"/>
      <c r="BR168" s="2">
        <f t="shared" si="236"/>
        <v>874.92857142857099</v>
      </c>
      <c r="BS168" s="2">
        <f t="shared" si="237"/>
        <v>802.69047619047592</v>
      </c>
      <c r="BT168" s="2">
        <f t="shared" si="238"/>
        <v>898.857142857143</v>
      </c>
      <c r="BU168" s="2"/>
      <c r="BV168" s="2">
        <f t="shared" si="239"/>
        <v>1111.7941176470599</v>
      </c>
      <c r="BW168" s="2">
        <f t="shared" si="240"/>
        <v>1034.3409090909099</v>
      </c>
      <c r="BX168" s="2">
        <f t="shared" si="241"/>
        <v>1083.1666666666702</v>
      </c>
      <c r="BZ168" s="16">
        <f t="shared" si="226"/>
        <v>92.754000000000019</v>
      </c>
      <c r="CA168" s="16">
        <f t="shared" si="227"/>
        <v>152.27514285714301</v>
      </c>
      <c r="CB168" s="16">
        <f t="shared" si="228"/>
        <v>184.30952380952715</v>
      </c>
      <c r="CD168" s="5">
        <f t="shared" si="197"/>
        <v>0.14186299760793353</v>
      </c>
      <c r="CE168" s="5">
        <f t="shared" si="198"/>
        <v>0.20396305142254034</v>
      </c>
      <c r="CF168" s="5">
        <f t="shared" si="199"/>
        <v>0.20504873913965183</v>
      </c>
      <c r="CH168" s="11">
        <f t="shared" si="229"/>
        <v>-8.256456309358573E-2</v>
      </c>
      <c r="CI168" s="11">
        <f t="shared" si="230"/>
        <v>2.7349171360928182E-2</v>
      </c>
      <c r="CK168" s="11">
        <f t="shared" si="231"/>
        <v>-6.9665064175791547E-2</v>
      </c>
      <c r="CL168" s="11">
        <f t="shared" si="232"/>
        <v>-2.5748877895644284E-2</v>
      </c>
      <c r="CN168" s="16">
        <f t="shared" si="200"/>
        <v>-72.23809523809507</v>
      </c>
      <c r="CO168" s="16">
        <f t="shared" si="201"/>
        <v>23.928571428572013</v>
      </c>
      <c r="CP168" s="11"/>
      <c r="CQ168" s="16">
        <f t="shared" si="202"/>
        <v>-77.453208556150003</v>
      </c>
      <c r="CR168" s="16">
        <f t="shared" si="203"/>
        <v>-28.627450980389767</v>
      </c>
      <c r="CT168" s="106">
        <v>925.7382645803699</v>
      </c>
      <c r="CU168" s="104">
        <v>802.69047619047592</v>
      </c>
      <c r="CV168" s="104">
        <v>831.65789473684197</v>
      </c>
      <c r="CW168" s="104">
        <v>716.21083634241609</v>
      </c>
      <c r="CX168" s="104">
        <v>633.07965860597392</v>
      </c>
      <c r="CY168" s="104">
        <v>629.28571428571399</v>
      </c>
      <c r="CZ168" s="104">
        <v>704.66563706563795</v>
      </c>
      <c r="DA168" s="104">
        <v>628.86309523809598</v>
      </c>
      <c r="DB168" s="104">
        <v>575.53392658509392</v>
      </c>
      <c r="DC168" s="104">
        <v>534.26470588235304</v>
      </c>
      <c r="DD168" s="104">
        <v>621.80865641711205</v>
      </c>
      <c r="DE168" s="104">
        <v>512.29131674082396</v>
      </c>
      <c r="DF168" s="104">
        <v>435.00198863636302</v>
      </c>
      <c r="DG168" s="104">
        <v>372.47058823529397</v>
      </c>
      <c r="DH168" s="104">
        <v>356.45006385695996</v>
      </c>
      <c r="DI168" s="104">
        <v>278.69418181818202</v>
      </c>
      <c r="DJ168" s="104">
        <v>246.50407636738842</v>
      </c>
      <c r="DK168" s="104">
        <v>180.04761904761898</v>
      </c>
      <c r="DL168" s="104">
        <v>181.07137254902</v>
      </c>
      <c r="DM168" s="104">
        <v>99.876785714286001</v>
      </c>
      <c r="DN168" s="104">
        <v>57.034615384615002</v>
      </c>
      <c r="DO168" s="104">
        <v>46.19</v>
      </c>
      <c r="DP168" s="104">
        <v>54.42683522531842</v>
      </c>
      <c r="DR168" s="4">
        <f t="shared" si="204"/>
        <v>88.054667949150016</v>
      </c>
      <c r="DS168" s="39">
        <v>41.772149388450003</v>
      </c>
      <c r="DT168" s="39">
        <v>47.721310942050003</v>
      </c>
      <c r="DU168" s="39">
        <v>49.661305942400006</v>
      </c>
      <c r="DV168" s="39">
        <v>46.391299520230007</v>
      </c>
      <c r="DW168" s="39">
        <v>34.005618027359994</v>
      </c>
      <c r="DX168" s="39">
        <v>48.476373144869996</v>
      </c>
      <c r="DY168" s="39">
        <v>38.792854901020007</v>
      </c>
      <c r="DZ168" s="39">
        <v>43.38115092828</v>
      </c>
      <c r="EA168" s="39">
        <v>41.0196396252</v>
      </c>
      <c r="EB168" s="39">
        <v>39.879845192879998</v>
      </c>
      <c r="EC168" s="39">
        <v>29.604200720310001</v>
      </c>
      <c r="ED168" s="39">
        <v>31.666068599560006</v>
      </c>
      <c r="EE168" s="39">
        <v>23.243424726059999</v>
      </c>
      <c r="EF168" s="39">
        <v>23.340648092999999</v>
      </c>
      <c r="EG168" s="39">
        <v>28.09404809186</v>
      </c>
      <c r="EH168" s="39">
        <v>30.002255366440004</v>
      </c>
      <c r="EI168" s="39">
        <v>47.54790210753</v>
      </c>
      <c r="EJ168" s="39">
        <v>55.573235304479994</v>
      </c>
      <c r="EK168" s="39">
        <v>43.820747323650004</v>
      </c>
      <c r="EL168" s="39">
        <v>32.096549371919998</v>
      </c>
      <c r="EM168" s="39">
        <v>25.543024528499998</v>
      </c>
      <c r="EN168" s="39">
        <v>29.97816443556</v>
      </c>
      <c r="EP168" s="111">
        <v>46022</v>
      </c>
      <c r="EQ168" s="114">
        <f t="shared" si="233"/>
        <v>0</v>
      </c>
      <c r="ER168" s="114"/>
      <c r="ES168" s="4">
        <f t="shared" si="205"/>
        <v>183.74600000000001</v>
      </c>
      <c r="ET168" s="4">
        <f t="shared" si="206"/>
        <v>107.741</v>
      </c>
      <c r="EU168" s="4"/>
      <c r="EV168" s="4">
        <f t="shared" si="169"/>
        <v>194.52500000000001</v>
      </c>
      <c r="EW168" s="4">
        <f t="shared" si="170"/>
        <v>176.46875</v>
      </c>
      <c r="EX168" s="4">
        <f t="shared" si="171"/>
        <v>224.82749999999999</v>
      </c>
      <c r="EY168" s="4"/>
      <c r="EZ168" s="4">
        <f t="shared" si="172"/>
        <v>322.42222222222199</v>
      </c>
      <c r="FA168" s="4">
        <f t="shared" si="173"/>
        <v>278.22270270270297</v>
      </c>
      <c r="FB168" s="4">
        <f t="shared" si="174"/>
        <v>338.60810810810796</v>
      </c>
      <c r="FC168" s="4"/>
      <c r="FD168" s="4">
        <f t="shared" si="207"/>
        <v>557.57142857142901</v>
      </c>
      <c r="FE168" s="4">
        <f t="shared" si="208"/>
        <v>397.642857142857</v>
      </c>
      <c r="FF168" s="4">
        <f t="shared" si="209"/>
        <v>503.5</v>
      </c>
      <c r="FH168" s="16">
        <f t="shared" si="210"/>
        <v>183.74600000000001</v>
      </c>
      <c r="FI168" s="16">
        <f t="shared" si="176"/>
        <v>107.741</v>
      </c>
      <c r="FJ168" s="16"/>
      <c r="FK168" s="16">
        <f t="shared" si="211"/>
        <v>194.52500000000001</v>
      </c>
      <c r="FL168" s="16">
        <f t="shared" si="212"/>
        <v>176.46875</v>
      </c>
      <c r="FM168" s="16">
        <f t="shared" si="213"/>
        <v>224.82749999999999</v>
      </c>
      <c r="FN168" s="16"/>
      <c r="FO168" s="16">
        <f t="shared" si="214"/>
        <v>322.42222222222199</v>
      </c>
      <c r="FP168" s="16">
        <f t="shared" si="215"/>
        <v>278.22270270270297</v>
      </c>
      <c r="FQ168" s="16">
        <f t="shared" si="216"/>
        <v>338.60810810810796</v>
      </c>
      <c r="FS168" s="4">
        <f t="shared" si="177"/>
        <v>653.82799999999997</v>
      </c>
      <c r="FT168" s="4">
        <f t="shared" si="178"/>
        <v>746.58199999999999</v>
      </c>
      <c r="FU168" s="4"/>
      <c r="FV168" s="4">
        <f t="shared" si="179"/>
        <v>874.92857142857099</v>
      </c>
      <c r="FW168" s="4">
        <f t="shared" si="180"/>
        <v>802.69047619047592</v>
      </c>
      <c r="FX168" s="4">
        <f t="shared" si="181"/>
        <v>898.857142857143</v>
      </c>
      <c r="FY168" s="4"/>
      <c r="FZ168" s="4">
        <f t="shared" si="182"/>
        <v>1111.7941176470599</v>
      </c>
      <c r="GA168" s="4">
        <f t="shared" si="183"/>
        <v>1034.3409090909099</v>
      </c>
      <c r="GB168" s="4">
        <f t="shared" si="184"/>
        <v>1083.1666666666702</v>
      </c>
      <c r="GC168" s="4"/>
      <c r="GD168" s="4">
        <f t="shared" si="185"/>
        <v>1359.7142857142899</v>
      </c>
      <c r="GE168" s="4">
        <f t="shared" si="186"/>
        <v>1314.625</v>
      </c>
      <c r="GF168" s="4">
        <f t="shared" si="187"/>
        <v>1363.2222222222199</v>
      </c>
      <c r="GH168" s="16">
        <f t="shared" si="217"/>
        <v>653.82799999999997</v>
      </c>
      <c r="GI168" s="16">
        <f t="shared" si="188"/>
        <v>746.58199999999999</v>
      </c>
      <c r="GJ168" s="16"/>
      <c r="GK168" s="16">
        <f t="shared" si="218"/>
        <v>874.92857142857099</v>
      </c>
      <c r="GL168" s="16">
        <f t="shared" si="219"/>
        <v>802.69047619047592</v>
      </c>
      <c r="GM168" s="16">
        <f t="shared" si="220"/>
        <v>898.857142857143</v>
      </c>
      <c r="GN168" s="16"/>
      <c r="GO168" s="16">
        <f t="shared" si="189"/>
        <v>1111.7941176470599</v>
      </c>
      <c r="GP168" s="16">
        <f t="shared" si="190"/>
        <v>1034.3409090909099</v>
      </c>
      <c r="GQ168" s="16">
        <f t="shared" si="221"/>
        <v>1083.1666666666702</v>
      </c>
    </row>
    <row r="169" spans="2:199" ht="14.45" customHeight="1" x14ac:dyDescent="0.25">
      <c r="B169" s="28" t="s">
        <v>209</v>
      </c>
      <c r="C169" s="28" t="s">
        <v>985</v>
      </c>
      <c r="D169" s="23" t="str">
        <f>IFERROR(IF(MATCH($B169,Compounders!$A:$A,0),"yes"),"")</f>
        <v/>
      </c>
      <c r="F169" s="66"/>
      <c r="G169" s="66"/>
      <c r="H169" s="66"/>
      <c r="I169" s="66"/>
      <c r="J169" s="121" t="str">
        <f t="shared" si="191"/>
        <v>yes</v>
      </c>
      <c r="K169" s="70">
        <f t="shared" si="222"/>
        <v>6</v>
      </c>
      <c r="L169" s="70">
        <f t="shared" si="223"/>
        <v>33</v>
      </c>
      <c r="M169" s="70">
        <f t="shared" si="224"/>
        <v>4</v>
      </c>
      <c r="N169" s="70">
        <f t="shared" si="225"/>
        <v>4</v>
      </c>
      <c r="O169" s="66"/>
      <c r="P169" s="83"/>
      <c r="Q169" s="70">
        <f t="shared" si="242"/>
        <v>5</v>
      </c>
      <c r="R169" s="70">
        <f t="shared" si="242"/>
        <v>4</v>
      </c>
      <c r="S169" s="70">
        <f t="shared" si="242"/>
        <v>3</v>
      </c>
      <c r="T169" s="70">
        <f t="shared" si="242"/>
        <v>3</v>
      </c>
      <c r="U169" s="70">
        <f t="shared" si="242"/>
        <v>3</v>
      </c>
      <c r="V169" s="70">
        <f t="shared" si="242"/>
        <v>6</v>
      </c>
      <c r="W169" s="70">
        <f t="shared" si="242"/>
        <v>6</v>
      </c>
      <c r="X169" s="70">
        <f t="shared" si="242"/>
        <v>2</v>
      </c>
      <c r="Y169" s="70">
        <f t="shared" si="242"/>
        <v>1</v>
      </c>
      <c r="AA169" s="39">
        <v>56.978263969570008</v>
      </c>
      <c r="AB169" s="39">
        <v>77.448435229979992</v>
      </c>
      <c r="AC169" s="40">
        <v>71.041993331399993</v>
      </c>
      <c r="AE169" s="4">
        <f t="shared" si="193"/>
        <v>14.063729361829985</v>
      </c>
      <c r="AF169" s="4">
        <f t="shared" si="194"/>
        <v>-6.4064418985799989</v>
      </c>
      <c r="AH169" s="11">
        <f t="shared" si="195"/>
        <v>0.24682621726314635</v>
      </c>
      <c r="AI169" s="11">
        <f t="shared" si="196"/>
        <v>-8.2718803544013841E-2</v>
      </c>
      <c r="AK169" s="3">
        <v>6403</v>
      </c>
      <c r="AL169" s="7">
        <v>4980</v>
      </c>
      <c r="AM169" s="7"/>
      <c r="AN169" s="3">
        <v>5385.3461538461506</v>
      </c>
      <c r="AO169" s="3">
        <v>6509.48</v>
      </c>
      <c r="AP169" s="7">
        <v>9418.875</v>
      </c>
      <c r="AQ169" s="113"/>
      <c r="AR169" s="3">
        <v>6225.6956521739103</v>
      </c>
      <c r="AS169" s="3">
        <v>6271.6818181818198</v>
      </c>
      <c r="AT169" s="7">
        <v>7702.9166666666697</v>
      </c>
      <c r="AU169" s="7"/>
      <c r="AV169" s="3">
        <v>6549.8666666666695</v>
      </c>
      <c r="AW169" s="3">
        <v>6477.1111111111095</v>
      </c>
      <c r="AX169" s="7">
        <v>7313.3157894736796</v>
      </c>
      <c r="AY169" s="113"/>
      <c r="AZ169" s="3">
        <v>6612</v>
      </c>
      <c r="BA169" s="7">
        <v>5548</v>
      </c>
      <c r="BB169" s="7"/>
      <c r="BC169" s="3">
        <v>5398.5666666666702</v>
      </c>
      <c r="BD169" s="3">
        <v>6628.7857142857101</v>
      </c>
      <c r="BE169" s="7">
        <v>9190.8214285714294</v>
      </c>
      <c r="BF169" s="113"/>
      <c r="BG169" s="3">
        <v>6320.2068965517201</v>
      </c>
      <c r="BH169" s="3">
        <v>6279.4230769230808</v>
      </c>
      <c r="BI169" s="7">
        <v>7561.9285714285697</v>
      </c>
      <c r="BJ169" s="113"/>
      <c r="BK169" s="3">
        <v>6884.5</v>
      </c>
      <c r="BL169" s="3">
        <v>6562.8571428571395</v>
      </c>
      <c r="BM169" s="7">
        <v>7156.3636363636397</v>
      </c>
      <c r="BO169" s="2">
        <f t="shared" si="234"/>
        <v>6612</v>
      </c>
      <c r="BP169" s="2">
        <f t="shared" si="235"/>
        <v>5548</v>
      </c>
      <c r="BQ169" s="2"/>
      <c r="BR169" s="2">
        <f t="shared" si="236"/>
        <v>5398.5666666666702</v>
      </c>
      <c r="BS169" s="2">
        <f t="shared" si="237"/>
        <v>6628.7857142857101</v>
      </c>
      <c r="BT169" s="2">
        <f t="shared" si="238"/>
        <v>9190.8214285714294</v>
      </c>
      <c r="BU169" s="2"/>
      <c r="BV169" s="2">
        <f t="shared" si="239"/>
        <v>6320.2068965517201</v>
      </c>
      <c r="BW169" s="2">
        <f t="shared" si="240"/>
        <v>6279.4230769230808</v>
      </c>
      <c r="BX169" s="2">
        <f t="shared" si="241"/>
        <v>7561.9285714285697</v>
      </c>
      <c r="BZ169" s="16">
        <f t="shared" si="226"/>
        <v>-1064</v>
      </c>
      <c r="CA169" s="16">
        <f t="shared" si="227"/>
        <v>3642.8214285714294</v>
      </c>
      <c r="CB169" s="16">
        <f t="shared" si="228"/>
        <v>-1628.8928571428596</v>
      </c>
      <c r="CD169" s="5">
        <f t="shared" si="197"/>
        <v>-0.16091954022988508</v>
      </c>
      <c r="CE169" s="5">
        <f t="shared" si="198"/>
        <v>0.65660083427747473</v>
      </c>
      <c r="CF169" s="5">
        <f t="shared" si="199"/>
        <v>-0.17723038901388444</v>
      </c>
      <c r="CH169" s="11">
        <f t="shared" si="229"/>
        <v>0.22787882850738872</v>
      </c>
      <c r="CI169" s="11">
        <f t="shared" si="230"/>
        <v>0.70245585468453164</v>
      </c>
      <c r="CK169" s="11">
        <f t="shared" si="231"/>
        <v>-6.4529247691069713E-3</v>
      </c>
      <c r="CL169" s="11">
        <f t="shared" si="232"/>
        <v>0.19646851680667732</v>
      </c>
      <c r="CN169" s="16">
        <f t="shared" si="200"/>
        <v>1230.2190476190399</v>
      </c>
      <c r="CO169" s="16">
        <f t="shared" si="201"/>
        <v>3792.2547619047591</v>
      </c>
      <c r="CP169" s="11"/>
      <c r="CQ169" s="16">
        <f t="shared" si="202"/>
        <v>-40.783819628639321</v>
      </c>
      <c r="CR169" s="16">
        <f t="shared" si="203"/>
        <v>1241.7216748768496</v>
      </c>
      <c r="CT169" s="106">
        <v>9314.4500000000007</v>
      </c>
      <c r="CU169" s="104">
        <v>6585.9</v>
      </c>
      <c r="CV169" s="104">
        <v>5173.0018115942003</v>
      </c>
      <c r="CW169" s="104">
        <v>5381.2487922705295</v>
      </c>
      <c r="CX169" s="104">
        <v>5226.2725925925906</v>
      </c>
      <c r="CY169" s="104">
        <v>6049</v>
      </c>
      <c r="CZ169" s="104">
        <v>5791.6817391304303</v>
      </c>
      <c r="DA169" s="104">
        <v>6243.4897186147191</v>
      </c>
      <c r="DB169" s="104">
        <v>6922.1395881006902</v>
      </c>
      <c r="DC169" s="104">
        <v>6605.6538461538494</v>
      </c>
      <c r="DD169" s="104">
        <v>7381.0600414078699</v>
      </c>
      <c r="DE169" s="104">
        <v>7240.1923076923094</v>
      </c>
      <c r="DF169" s="104">
        <v>6793.0897435897505</v>
      </c>
      <c r="DG169" s="104">
        <v>7203.2580645161306</v>
      </c>
      <c r="DH169" s="104">
        <v>8442.0266798419088</v>
      </c>
      <c r="DI169" s="104">
        <v>9413.6409090909092</v>
      </c>
      <c r="DJ169" s="104">
        <v>9532.6889952153088</v>
      </c>
      <c r="DK169" s="104">
        <v>7513.5</v>
      </c>
      <c r="DL169" s="104">
        <v>6175.7619047619201</v>
      </c>
      <c r="DM169" s="104">
        <v>4789.1450980392101</v>
      </c>
      <c r="DN169" s="104">
        <v>3690.3730650154835</v>
      </c>
      <c r="DO169" s="104">
        <v>2999.9130434782601</v>
      </c>
      <c r="DP169" s="104">
        <v>943.33696969696905</v>
      </c>
      <c r="DR169" s="4">
        <f t="shared" si="204"/>
        <v>71.041993331399993</v>
      </c>
      <c r="DS169" s="39">
        <v>77.448435229979992</v>
      </c>
      <c r="DT169" s="39">
        <v>56.978263969570008</v>
      </c>
      <c r="DU169" s="39">
        <v>61.216781801920007</v>
      </c>
      <c r="DV169" s="39">
        <v>65.281584266099998</v>
      </c>
      <c r="DW169" s="39">
        <v>70.730054368960012</v>
      </c>
      <c r="DX169" s="39">
        <v>68.945171380380003</v>
      </c>
      <c r="DY169" s="39">
        <v>69.897945263029996</v>
      </c>
      <c r="DZ169" s="39">
        <v>72.338824984179993</v>
      </c>
      <c r="EA169" s="39">
        <v>74.147439316480018</v>
      </c>
      <c r="EB169" s="39">
        <v>70.531944361899988</v>
      </c>
      <c r="EC169" s="39">
        <v>73.807391430479996</v>
      </c>
      <c r="ED169" s="39">
        <v>66.931222876039996</v>
      </c>
      <c r="EE169" s="39">
        <v>67.370758789859991</v>
      </c>
      <c r="EF169" s="39">
        <v>76.078687521920003</v>
      </c>
      <c r="EG169" s="39">
        <v>65.478754443060012</v>
      </c>
      <c r="EH169" s="39">
        <v>64.68619595812001</v>
      </c>
      <c r="EI169" s="39">
        <v>69.795984719650008</v>
      </c>
      <c r="EJ169" s="39">
        <v>51.973543012229996</v>
      </c>
      <c r="EK169" s="39">
        <v>46.866454722119997</v>
      </c>
      <c r="EL169" s="39">
        <v>48.696011379680002</v>
      </c>
      <c r="EM169" s="39">
        <v>42.331892684979998</v>
      </c>
      <c r="EN169" s="39">
        <v>29.09308305215</v>
      </c>
      <c r="EP169" s="111">
        <v>46022</v>
      </c>
      <c r="EQ169" s="114">
        <f t="shared" si="233"/>
        <v>0</v>
      </c>
      <c r="ER169" s="114"/>
      <c r="ES169" s="4">
        <f t="shared" si="205"/>
        <v>6403</v>
      </c>
      <c r="ET169" s="4">
        <f t="shared" si="206"/>
        <v>4980</v>
      </c>
      <c r="EU169" s="4"/>
      <c r="EV169" s="4">
        <f t="shared" si="169"/>
        <v>5385.3461538461506</v>
      </c>
      <c r="EW169" s="4">
        <f t="shared" si="170"/>
        <v>6509.48</v>
      </c>
      <c r="EX169" s="4">
        <f t="shared" si="171"/>
        <v>9418.875</v>
      </c>
      <c r="EY169" s="4"/>
      <c r="EZ169" s="4">
        <f t="shared" si="172"/>
        <v>6225.6956521739103</v>
      </c>
      <c r="FA169" s="4">
        <f t="shared" si="173"/>
        <v>6271.6818181818198</v>
      </c>
      <c r="FB169" s="4">
        <f t="shared" si="174"/>
        <v>7702.9166666666697</v>
      </c>
      <c r="FC169" s="4"/>
      <c r="FD169" s="4">
        <f t="shared" si="207"/>
        <v>6549.8666666666695</v>
      </c>
      <c r="FE169" s="4">
        <f t="shared" si="208"/>
        <v>6477.1111111111095</v>
      </c>
      <c r="FF169" s="4">
        <f t="shared" si="209"/>
        <v>7313.3157894736796</v>
      </c>
      <c r="FH169" s="16">
        <f t="shared" si="210"/>
        <v>6403</v>
      </c>
      <c r="FI169" s="16">
        <f t="shared" si="176"/>
        <v>4980</v>
      </c>
      <c r="FJ169" s="16"/>
      <c r="FK169" s="16">
        <f t="shared" si="211"/>
        <v>5385.3461538461506</v>
      </c>
      <c r="FL169" s="16">
        <f t="shared" si="212"/>
        <v>6509.48</v>
      </c>
      <c r="FM169" s="16">
        <f t="shared" si="213"/>
        <v>9418.875</v>
      </c>
      <c r="FN169" s="16"/>
      <c r="FO169" s="16">
        <f t="shared" si="214"/>
        <v>6225.6956521739103</v>
      </c>
      <c r="FP169" s="16">
        <f t="shared" si="215"/>
        <v>6271.6818181818198</v>
      </c>
      <c r="FQ169" s="16">
        <f t="shared" si="216"/>
        <v>7702.9166666666697</v>
      </c>
      <c r="FS169" s="4">
        <f t="shared" si="177"/>
        <v>6612</v>
      </c>
      <c r="FT169" s="4">
        <f t="shared" si="178"/>
        <v>5548</v>
      </c>
      <c r="FU169" s="4"/>
      <c r="FV169" s="4">
        <f t="shared" si="179"/>
        <v>5398.5666666666702</v>
      </c>
      <c r="FW169" s="4">
        <f t="shared" si="180"/>
        <v>6628.7857142857101</v>
      </c>
      <c r="FX169" s="4">
        <f t="shared" si="181"/>
        <v>9190.8214285714294</v>
      </c>
      <c r="FY169" s="4"/>
      <c r="FZ169" s="4">
        <f t="shared" si="182"/>
        <v>6320.2068965517201</v>
      </c>
      <c r="GA169" s="4">
        <f t="shared" si="183"/>
        <v>6279.4230769230808</v>
      </c>
      <c r="GB169" s="4">
        <f t="shared" si="184"/>
        <v>7561.9285714285697</v>
      </c>
      <c r="GC169" s="4"/>
      <c r="GD169" s="4">
        <f t="shared" si="185"/>
        <v>6884.5</v>
      </c>
      <c r="GE169" s="4">
        <f t="shared" si="186"/>
        <v>6562.8571428571395</v>
      </c>
      <c r="GF169" s="4">
        <f t="shared" si="187"/>
        <v>7156.3636363636397</v>
      </c>
      <c r="GH169" s="16">
        <f t="shared" si="217"/>
        <v>6612</v>
      </c>
      <c r="GI169" s="16">
        <f t="shared" si="188"/>
        <v>5548</v>
      </c>
      <c r="GJ169" s="16"/>
      <c r="GK169" s="16">
        <f t="shared" si="218"/>
        <v>5398.5666666666702</v>
      </c>
      <c r="GL169" s="16">
        <f t="shared" si="219"/>
        <v>6628.7857142857101</v>
      </c>
      <c r="GM169" s="16">
        <f t="shared" si="220"/>
        <v>9190.8214285714294</v>
      </c>
      <c r="GN169" s="16"/>
      <c r="GO169" s="16">
        <f t="shared" si="189"/>
        <v>6320.2068965517201</v>
      </c>
      <c r="GP169" s="16">
        <f t="shared" si="190"/>
        <v>6279.4230769230808</v>
      </c>
      <c r="GQ169" s="16">
        <f t="shared" si="221"/>
        <v>7561.9285714285697</v>
      </c>
    </row>
    <row r="170" spans="2:199" ht="14.45" customHeight="1" x14ac:dyDescent="0.25">
      <c r="B170" s="28" t="s">
        <v>247</v>
      </c>
      <c r="C170" s="28" t="s">
        <v>675</v>
      </c>
      <c r="D170" s="23" t="str">
        <f>IFERROR(IF(MATCH($B170,Compounders!$A:$A,0),"yes"),"")</f>
        <v/>
      </c>
      <c r="F170" s="66"/>
      <c r="G170" s="66"/>
      <c r="H170" s="66"/>
      <c r="I170" s="66"/>
      <c r="J170" s="121" t="str">
        <f t="shared" si="191"/>
        <v>yes</v>
      </c>
      <c r="K170" s="70">
        <f t="shared" si="222"/>
        <v>6</v>
      </c>
      <c r="L170" s="70">
        <f t="shared" si="223"/>
        <v>33</v>
      </c>
      <c r="M170" s="70">
        <f t="shared" si="224"/>
        <v>4</v>
      </c>
      <c r="N170" s="70">
        <f t="shared" si="225"/>
        <v>4</v>
      </c>
      <c r="O170" s="66"/>
      <c r="P170" s="83"/>
      <c r="Q170" s="70">
        <f t="shared" si="242"/>
        <v>5</v>
      </c>
      <c r="R170" s="70">
        <f t="shared" si="242"/>
        <v>4</v>
      </c>
      <c r="S170" s="70">
        <f t="shared" si="242"/>
        <v>3</v>
      </c>
      <c r="T170" s="70">
        <f t="shared" si="242"/>
        <v>3</v>
      </c>
      <c r="U170" s="70">
        <f t="shared" si="242"/>
        <v>3</v>
      </c>
      <c r="V170" s="70">
        <f t="shared" si="242"/>
        <v>6</v>
      </c>
      <c r="W170" s="70">
        <f t="shared" si="242"/>
        <v>6</v>
      </c>
      <c r="X170" s="70">
        <f t="shared" si="242"/>
        <v>2</v>
      </c>
      <c r="Y170" s="70">
        <f t="shared" si="242"/>
        <v>1</v>
      </c>
      <c r="AA170" s="39">
        <v>48.886981159770002</v>
      </c>
      <c r="AB170" s="39">
        <v>71.910247670039993</v>
      </c>
      <c r="AC170" s="40">
        <v>72.625076688950017</v>
      </c>
      <c r="AE170" s="4">
        <f t="shared" si="193"/>
        <v>23.738095529180015</v>
      </c>
      <c r="AF170" s="4">
        <f t="shared" si="194"/>
        <v>0.71482901891002371</v>
      </c>
      <c r="AH170" s="11">
        <f t="shared" si="195"/>
        <v>0.48557090182354168</v>
      </c>
      <c r="AI170" s="11">
        <f t="shared" si="196"/>
        <v>9.9405723394252465E-3</v>
      </c>
      <c r="AK170" s="3">
        <v>3445</v>
      </c>
      <c r="AL170" s="7">
        <v>4047</v>
      </c>
      <c r="AM170" s="7"/>
      <c r="AN170" s="3">
        <v>4278.3571428571404</v>
      </c>
      <c r="AO170" s="3">
        <v>6543.1111111111095</v>
      </c>
      <c r="AP170" s="7">
        <v>8990.2727272727298</v>
      </c>
      <c r="AQ170" s="113"/>
      <c r="AR170" s="3">
        <v>3891.75</v>
      </c>
      <c r="AS170" s="3">
        <v>5238.8571428571395</v>
      </c>
      <c r="AT170" s="7">
        <v>7052.9166666666697</v>
      </c>
      <c r="AU170" s="7"/>
      <c r="AV170" s="3">
        <v>4042</v>
      </c>
      <c r="AW170" s="3">
        <v>4758</v>
      </c>
      <c r="AX170" s="7">
        <v>6031.8571428571395</v>
      </c>
      <c r="AY170" s="113"/>
      <c r="AZ170" s="3">
        <v>3250</v>
      </c>
      <c r="BA170" s="7">
        <v>3277</v>
      </c>
      <c r="BB170" s="7"/>
      <c r="BC170" s="3">
        <v>4236.2777777777801</v>
      </c>
      <c r="BD170" s="3">
        <v>5839.1333333333305</v>
      </c>
      <c r="BE170" s="7">
        <v>8361.5882352941189</v>
      </c>
      <c r="BF170" s="113"/>
      <c r="BG170" s="3">
        <v>3737.9375</v>
      </c>
      <c r="BH170" s="3">
        <v>4909.1111111111095</v>
      </c>
      <c r="BI170" s="7">
        <v>6472.8235294117694</v>
      </c>
      <c r="BJ170" s="113"/>
      <c r="BK170" s="3">
        <v>3619.125</v>
      </c>
      <c r="BL170" s="3">
        <v>4327.4166666666697</v>
      </c>
      <c r="BM170" s="7">
        <v>5248.8571428571395</v>
      </c>
      <c r="BO170" s="2">
        <f t="shared" si="234"/>
        <v>3250</v>
      </c>
      <c r="BP170" s="2">
        <f t="shared" si="235"/>
        <v>3277</v>
      </c>
      <c r="BQ170" s="2"/>
      <c r="BR170" s="2">
        <f t="shared" si="236"/>
        <v>4236.2777777777801</v>
      </c>
      <c r="BS170" s="2">
        <f t="shared" si="237"/>
        <v>5839.1333333333305</v>
      </c>
      <c r="BT170" s="2">
        <f t="shared" si="238"/>
        <v>8361.5882352941189</v>
      </c>
      <c r="BU170" s="2"/>
      <c r="BV170" s="2">
        <f t="shared" si="239"/>
        <v>3737.9375</v>
      </c>
      <c r="BW170" s="2">
        <f t="shared" si="240"/>
        <v>4909.1111111111095</v>
      </c>
      <c r="BX170" s="2">
        <f t="shared" si="241"/>
        <v>6472.8235294117694</v>
      </c>
      <c r="BZ170" s="16">
        <f t="shared" si="226"/>
        <v>27</v>
      </c>
      <c r="CA170" s="16">
        <f t="shared" si="227"/>
        <v>5084.5882352941189</v>
      </c>
      <c r="CB170" s="16">
        <f t="shared" si="228"/>
        <v>-1888.7647058823495</v>
      </c>
      <c r="CD170" s="5">
        <f t="shared" si="197"/>
        <v>8.3076923076923492E-3</v>
      </c>
      <c r="CE170" s="5">
        <f t="shared" si="198"/>
        <v>1.5515984849844733</v>
      </c>
      <c r="CF170" s="5">
        <f t="shared" si="199"/>
        <v>-0.22588587870303234</v>
      </c>
      <c r="CH170" s="11">
        <f t="shared" si="229"/>
        <v>0.37836412993586999</v>
      </c>
      <c r="CI170" s="11">
        <f t="shared" si="230"/>
        <v>0.97380546647730659</v>
      </c>
      <c r="CK170" s="11">
        <f t="shared" si="231"/>
        <v>0.31332081157352398</v>
      </c>
      <c r="CL170" s="11">
        <f t="shared" si="232"/>
        <v>0.73165643604575226</v>
      </c>
      <c r="CN170" s="16">
        <f t="shared" si="200"/>
        <v>1602.8555555555504</v>
      </c>
      <c r="CO170" s="16">
        <f t="shared" si="201"/>
        <v>4125.3104575163388</v>
      </c>
      <c r="CP170" s="11"/>
      <c r="CQ170" s="16">
        <f t="shared" si="202"/>
        <v>1171.1736111111095</v>
      </c>
      <c r="CR170" s="16">
        <f t="shared" si="203"/>
        <v>2734.8860294117694</v>
      </c>
      <c r="CT170" s="106">
        <v>9292.7472527472619</v>
      </c>
      <c r="CU170" s="104">
        <v>5839.1333333333305</v>
      </c>
      <c r="CV170" s="104">
        <v>4613.8133333333299</v>
      </c>
      <c r="CW170" s="104">
        <v>3618.4562937062951</v>
      </c>
      <c r="CX170" s="104">
        <v>2868.9564102564141</v>
      </c>
      <c r="CY170" s="104">
        <v>2411.625</v>
      </c>
      <c r="CZ170" s="104">
        <v>2382.2583333333332</v>
      </c>
      <c r="DA170" s="104">
        <v>3257.2929292929311</v>
      </c>
      <c r="DB170" s="104">
        <v>5217.428282828283</v>
      </c>
      <c r="DC170" s="104">
        <v>6389.7142857142899</v>
      </c>
      <c r="DD170" s="104">
        <v>5369.0699300699353</v>
      </c>
      <c r="DE170" s="104">
        <v>7964.9120879120901</v>
      </c>
      <c r="DF170" s="104">
        <v>6056.3846153846152</v>
      </c>
      <c r="DG170" s="104">
        <v>8748.5263157894715</v>
      </c>
      <c r="DH170" s="104">
        <v>7399.6646464646501</v>
      </c>
      <c r="DI170" s="104">
        <v>7844.25</v>
      </c>
      <c r="DJ170" s="104">
        <v>7754.9911111111096</v>
      </c>
      <c r="DK170" s="104">
        <v>3020.8571428571399</v>
      </c>
      <c r="DL170" s="104">
        <v>2355.0190476190483</v>
      </c>
      <c r="DM170" s="104">
        <v>1119.957977272727</v>
      </c>
      <c r="DN170" s="104">
        <v>1252.1386363636361</v>
      </c>
      <c r="DO170" s="104">
        <v>-5.2923076923076904</v>
      </c>
      <c r="DP170" s="104">
        <v>-1215.0875000000001</v>
      </c>
      <c r="DR170" s="4">
        <f t="shared" si="204"/>
        <v>72.625076688950017</v>
      </c>
      <c r="DS170" s="39">
        <v>71.910247670039993</v>
      </c>
      <c r="DT170" s="39">
        <v>48.886981159770002</v>
      </c>
      <c r="DU170" s="39">
        <v>58.596874356660003</v>
      </c>
      <c r="DV170" s="39">
        <v>51.031288969080002</v>
      </c>
      <c r="DW170" s="39">
        <v>45.387003692709996</v>
      </c>
      <c r="DX170" s="39">
        <v>44.833758804000006</v>
      </c>
      <c r="DY170" s="39">
        <v>54.523378585499998</v>
      </c>
      <c r="DZ170" s="39">
        <v>61.122292017360003</v>
      </c>
      <c r="EA170" s="39">
        <v>72.607721933500002</v>
      </c>
      <c r="EB170" s="39">
        <v>56.331888015720004</v>
      </c>
      <c r="EC170" s="39">
        <v>60.512398224320002</v>
      </c>
      <c r="ED170" s="39">
        <v>49.471375879199996</v>
      </c>
      <c r="EE170" s="39">
        <v>59.544385310860008</v>
      </c>
      <c r="EF170" s="39">
        <v>54.547434352870006</v>
      </c>
      <c r="EG170" s="39">
        <v>49.528327383149993</v>
      </c>
      <c r="EH170" s="39">
        <v>44.475193524139989</v>
      </c>
      <c r="EI170" s="39">
        <v>47.758116244500002</v>
      </c>
      <c r="EJ170" s="39">
        <v>39.391455707189998</v>
      </c>
      <c r="EK170" s="39">
        <v>39.447276622180006</v>
      </c>
      <c r="EL170" s="39">
        <v>39.433100613900002</v>
      </c>
      <c r="EM170" s="39">
        <v>34.83669129858</v>
      </c>
      <c r="EN170" s="39">
        <v>26.910914854560001</v>
      </c>
      <c r="EP170" s="111">
        <v>46022</v>
      </c>
      <c r="EQ170" s="114">
        <f t="shared" si="233"/>
        <v>0</v>
      </c>
      <c r="ER170" s="114"/>
      <c r="ES170" s="4">
        <f t="shared" si="205"/>
        <v>3445</v>
      </c>
      <c r="ET170" s="4">
        <f t="shared" si="206"/>
        <v>4047</v>
      </c>
      <c r="EU170" s="4"/>
      <c r="EV170" s="4">
        <f t="shared" si="169"/>
        <v>4278.3571428571404</v>
      </c>
      <c r="EW170" s="4">
        <f t="shared" si="170"/>
        <v>6543.1111111111095</v>
      </c>
      <c r="EX170" s="4">
        <f t="shared" si="171"/>
        <v>8990.2727272727298</v>
      </c>
      <c r="EY170" s="4"/>
      <c r="EZ170" s="4">
        <f t="shared" si="172"/>
        <v>3891.75</v>
      </c>
      <c r="FA170" s="4">
        <f t="shared" si="173"/>
        <v>5238.8571428571395</v>
      </c>
      <c r="FB170" s="4">
        <f t="shared" si="174"/>
        <v>7052.9166666666697</v>
      </c>
      <c r="FC170" s="4"/>
      <c r="FD170" s="4">
        <f t="shared" si="207"/>
        <v>4042</v>
      </c>
      <c r="FE170" s="4">
        <f t="shared" si="208"/>
        <v>4758</v>
      </c>
      <c r="FF170" s="4">
        <f t="shared" si="209"/>
        <v>6031.8571428571395</v>
      </c>
      <c r="FH170" s="16">
        <f t="shared" si="210"/>
        <v>3445</v>
      </c>
      <c r="FI170" s="16">
        <f t="shared" si="176"/>
        <v>4047</v>
      </c>
      <c r="FJ170" s="16"/>
      <c r="FK170" s="16">
        <f t="shared" si="211"/>
        <v>4278.3571428571404</v>
      </c>
      <c r="FL170" s="16">
        <f t="shared" si="212"/>
        <v>6543.1111111111095</v>
      </c>
      <c r="FM170" s="16">
        <f t="shared" si="213"/>
        <v>8990.2727272727298</v>
      </c>
      <c r="FN170" s="16"/>
      <c r="FO170" s="16">
        <f t="shared" si="214"/>
        <v>3891.75</v>
      </c>
      <c r="FP170" s="16">
        <f t="shared" si="215"/>
        <v>5238.8571428571395</v>
      </c>
      <c r="FQ170" s="16">
        <f t="shared" si="216"/>
        <v>7052.9166666666697</v>
      </c>
      <c r="FS170" s="4">
        <f t="shared" si="177"/>
        <v>3250</v>
      </c>
      <c r="FT170" s="4">
        <f t="shared" si="178"/>
        <v>3277</v>
      </c>
      <c r="FU170" s="4"/>
      <c r="FV170" s="4">
        <f t="shared" si="179"/>
        <v>4236.2777777777801</v>
      </c>
      <c r="FW170" s="4">
        <f t="shared" si="180"/>
        <v>5839.1333333333305</v>
      </c>
      <c r="FX170" s="4">
        <f t="shared" si="181"/>
        <v>8361.5882352941189</v>
      </c>
      <c r="FY170" s="4"/>
      <c r="FZ170" s="4">
        <f t="shared" si="182"/>
        <v>3737.9375</v>
      </c>
      <c r="GA170" s="4">
        <f t="shared" si="183"/>
        <v>4909.1111111111095</v>
      </c>
      <c r="GB170" s="4">
        <f t="shared" si="184"/>
        <v>6472.8235294117694</v>
      </c>
      <c r="GC170" s="4"/>
      <c r="GD170" s="4">
        <f t="shared" si="185"/>
        <v>3619.125</v>
      </c>
      <c r="GE170" s="4">
        <f t="shared" si="186"/>
        <v>4327.4166666666697</v>
      </c>
      <c r="GF170" s="4">
        <f t="shared" si="187"/>
        <v>5248.8571428571395</v>
      </c>
      <c r="GH170" s="16">
        <f t="shared" si="217"/>
        <v>3250</v>
      </c>
      <c r="GI170" s="16">
        <f t="shared" si="188"/>
        <v>3277</v>
      </c>
      <c r="GJ170" s="16"/>
      <c r="GK170" s="16">
        <f t="shared" si="218"/>
        <v>4236.2777777777801</v>
      </c>
      <c r="GL170" s="16">
        <f t="shared" si="219"/>
        <v>5839.1333333333305</v>
      </c>
      <c r="GM170" s="16">
        <f t="shared" si="220"/>
        <v>8361.5882352941189</v>
      </c>
      <c r="GN170" s="16"/>
      <c r="GO170" s="16">
        <f t="shared" si="189"/>
        <v>3737.9375</v>
      </c>
      <c r="GP170" s="16">
        <f t="shared" si="190"/>
        <v>4909.1111111111095</v>
      </c>
      <c r="GQ170" s="16">
        <f t="shared" si="221"/>
        <v>6472.8235294117694</v>
      </c>
    </row>
    <row r="171" spans="2:199" ht="14.45" customHeight="1" x14ac:dyDescent="0.25">
      <c r="B171" s="28" t="s">
        <v>135</v>
      </c>
      <c r="C171" s="28" t="s">
        <v>676</v>
      </c>
      <c r="D171" s="23" t="str">
        <f>IFERROR(IF(MATCH($B171,Compounders!$A:$A,0),"yes"),"")</f>
        <v>yes</v>
      </c>
      <c r="F171" s="66"/>
      <c r="G171" s="66"/>
      <c r="H171" s="66"/>
      <c r="I171" s="66"/>
      <c r="J171" s="121" t="str">
        <f t="shared" si="191"/>
        <v>yes</v>
      </c>
      <c r="K171" s="70">
        <f t="shared" si="222"/>
        <v>6</v>
      </c>
      <c r="L171" s="70">
        <f t="shared" si="223"/>
        <v>33</v>
      </c>
      <c r="M171" s="70">
        <f t="shared" si="224"/>
        <v>4</v>
      </c>
      <c r="N171" s="70">
        <f t="shared" si="225"/>
        <v>4</v>
      </c>
      <c r="O171" s="66"/>
      <c r="P171" s="83"/>
      <c r="Q171" s="70">
        <f t="shared" si="242"/>
        <v>5</v>
      </c>
      <c r="R171" s="70">
        <f t="shared" si="242"/>
        <v>4</v>
      </c>
      <c r="S171" s="70">
        <f t="shared" si="242"/>
        <v>3</v>
      </c>
      <c r="T171" s="70">
        <f t="shared" si="242"/>
        <v>3</v>
      </c>
      <c r="U171" s="70">
        <f t="shared" si="242"/>
        <v>3</v>
      </c>
      <c r="V171" s="70">
        <f t="shared" si="242"/>
        <v>6</v>
      </c>
      <c r="W171" s="70">
        <f t="shared" si="242"/>
        <v>6</v>
      </c>
      <c r="X171" s="70">
        <f t="shared" si="242"/>
        <v>2</v>
      </c>
      <c r="Y171" s="70">
        <f t="shared" si="242"/>
        <v>1</v>
      </c>
      <c r="AA171" s="39">
        <v>80.324935017390004</v>
      </c>
      <c r="AB171" s="39">
        <v>79.292000651399988</v>
      </c>
      <c r="AC171" s="40">
        <v>74.937767084639987</v>
      </c>
      <c r="AE171" s="4">
        <f t="shared" si="193"/>
        <v>-5.3871679327500175</v>
      </c>
      <c r="AF171" s="4">
        <f t="shared" si="194"/>
        <v>-4.3542335667600014</v>
      </c>
      <c r="AH171" s="11">
        <f t="shared" si="195"/>
        <v>-6.7067193164659478E-2</v>
      </c>
      <c r="AI171" s="11">
        <f t="shared" si="196"/>
        <v>-5.4913907216227131E-2</v>
      </c>
      <c r="AK171" s="3">
        <v>2681.4</v>
      </c>
      <c r="AL171" s="7">
        <v>2568.5</v>
      </c>
      <c r="AM171" s="7"/>
      <c r="AN171" s="3">
        <v>2951.1666666666697</v>
      </c>
      <c r="AO171" s="3">
        <v>2792.23529411765</v>
      </c>
      <c r="AP171" s="7">
        <v>2756.1875</v>
      </c>
      <c r="AQ171" s="113"/>
      <c r="AR171" s="3">
        <v>3259.5333333333301</v>
      </c>
      <c r="AS171" s="3">
        <v>3125.375</v>
      </c>
      <c r="AT171" s="7">
        <v>3056.3333333333303</v>
      </c>
      <c r="AU171" s="7"/>
      <c r="AV171" s="3">
        <v>3590.5714285714303</v>
      </c>
      <c r="AW171" s="3">
        <v>3470.25</v>
      </c>
      <c r="AX171" s="7">
        <v>3427.5833333333303</v>
      </c>
      <c r="AY171" s="113"/>
      <c r="AZ171" s="3">
        <v>2878.9</v>
      </c>
      <c r="BA171" s="7">
        <v>2862.0720000000001</v>
      </c>
      <c r="BB171" s="7"/>
      <c r="BC171" s="3">
        <v>3042.9583333333303</v>
      </c>
      <c r="BD171" s="3">
        <v>2907.6521739130403</v>
      </c>
      <c r="BE171" s="7">
        <v>2862.4</v>
      </c>
      <c r="BF171" s="113"/>
      <c r="BG171" s="3">
        <v>3362.9090909090901</v>
      </c>
      <c r="BH171" s="3">
        <v>3252</v>
      </c>
      <c r="BI171" s="7">
        <v>3198.7</v>
      </c>
      <c r="BJ171" s="113"/>
      <c r="BK171" s="3">
        <v>3741.875</v>
      </c>
      <c r="BL171" s="3">
        <v>3605.7142857142903</v>
      </c>
      <c r="BM171" s="7">
        <v>3570.5333333333301</v>
      </c>
      <c r="BO171" s="2">
        <f t="shared" si="234"/>
        <v>2878.9</v>
      </c>
      <c r="BP171" s="2">
        <f t="shared" si="235"/>
        <v>2862.0720000000001</v>
      </c>
      <c r="BQ171" s="2"/>
      <c r="BR171" s="2">
        <f t="shared" si="236"/>
        <v>3042.9583333333303</v>
      </c>
      <c r="BS171" s="2">
        <f t="shared" si="237"/>
        <v>2907.6521739130403</v>
      </c>
      <c r="BT171" s="2">
        <f t="shared" si="238"/>
        <v>2862.4</v>
      </c>
      <c r="BU171" s="2"/>
      <c r="BV171" s="2">
        <f t="shared" si="239"/>
        <v>3362.9090909090901</v>
      </c>
      <c r="BW171" s="2">
        <f t="shared" si="240"/>
        <v>3252</v>
      </c>
      <c r="BX171" s="2">
        <f t="shared" si="241"/>
        <v>3198.7</v>
      </c>
      <c r="BZ171" s="16">
        <f t="shared" si="226"/>
        <v>-16.827999999999975</v>
      </c>
      <c r="CA171" s="16">
        <f t="shared" si="227"/>
        <v>0.32799999999997453</v>
      </c>
      <c r="CB171" s="16">
        <f t="shared" si="228"/>
        <v>336.29999999999973</v>
      </c>
      <c r="CD171" s="5">
        <f t="shared" si="197"/>
        <v>-5.8452881308833637E-3</v>
      </c>
      <c r="CE171" s="5">
        <f t="shared" si="198"/>
        <v>1.1460228813242601E-4</v>
      </c>
      <c r="CF171" s="5">
        <f t="shared" si="199"/>
        <v>0.11748882057015075</v>
      </c>
      <c r="CH171" s="11">
        <f t="shared" si="229"/>
        <v>-4.4465334256507005E-2</v>
      </c>
      <c r="CI171" s="11">
        <f t="shared" si="230"/>
        <v>-5.9336446166695422E-2</v>
      </c>
      <c r="CK171" s="11">
        <f t="shared" si="231"/>
        <v>-3.2980103806228178E-2</v>
      </c>
      <c r="CL171" s="11">
        <f t="shared" si="232"/>
        <v>-4.8829476643598491E-2</v>
      </c>
      <c r="CN171" s="16">
        <f t="shared" si="200"/>
        <v>-135.30615942028999</v>
      </c>
      <c r="CO171" s="16">
        <f t="shared" si="201"/>
        <v>-180.55833333333021</v>
      </c>
      <c r="CP171" s="11"/>
      <c r="CQ171" s="16">
        <f t="shared" si="202"/>
        <v>-110.90909090909008</v>
      </c>
      <c r="CR171" s="16">
        <f t="shared" si="203"/>
        <v>-164.20909090909026</v>
      </c>
      <c r="CT171" s="106">
        <v>2894.6111111111113</v>
      </c>
      <c r="CU171" s="104">
        <v>2907.6521739130403</v>
      </c>
      <c r="CV171" s="104">
        <v>2977.155555555556</v>
      </c>
      <c r="CW171" s="104">
        <v>2920.1313131313141</v>
      </c>
      <c r="CX171" s="104">
        <v>2994.2535885167458</v>
      </c>
      <c r="CY171" s="104">
        <v>2986.8461538461497</v>
      </c>
      <c r="CZ171" s="104">
        <v>3079.8611111111104</v>
      </c>
      <c r="DA171" s="104">
        <v>3036.4909090909109</v>
      </c>
      <c r="DB171" s="104">
        <v>2936.9138755980857</v>
      </c>
      <c r="DC171" s="104">
        <v>2894.72</v>
      </c>
      <c r="DD171" s="104">
        <v>2760.8074866310158</v>
      </c>
      <c r="DE171" s="104">
        <v>2574.872549019608</v>
      </c>
      <c r="DF171" s="104">
        <v>2257.4666666666672</v>
      </c>
      <c r="DG171" s="104">
        <v>2206.8076923076901</v>
      </c>
      <c r="DH171" s="104">
        <v>2569.2076923076934</v>
      </c>
      <c r="DI171" s="104">
        <v>2511.0333333333328</v>
      </c>
      <c r="DJ171" s="104">
        <v>2590.15</v>
      </c>
      <c r="DK171" s="104">
        <v>2444.1923076923099</v>
      </c>
      <c r="DL171" s="104">
        <v>2547.863636363636</v>
      </c>
      <c r="DM171" s="104">
        <v>2397.3640109890107</v>
      </c>
      <c r="DN171" s="104">
        <v>2554.8392857142849</v>
      </c>
      <c r="DO171" s="104">
        <v>2438</v>
      </c>
      <c r="DP171" s="104">
        <v>2389.9666666666672</v>
      </c>
      <c r="DR171" s="4">
        <f t="shared" si="204"/>
        <v>74.937767084639987</v>
      </c>
      <c r="DS171" s="39">
        <v>79.292000651399988</v>
      </c>
      <c r="DT171" s="39">
        <v>80.324935017390004</v>
      </c>
      <c r="DU171" s="39">
        <v>86.334153998159991</v>
      </c>
      <c r="DV171" s="39">
        <v>86.046215835520002</v>
      </c>
      <c r="DW171" s="39">
        <v>87.824828929310016</v>
      </c>
      <c r="DX171" s="39">
        <v>85.612489209629999</v>
      </c>
      <c r="DY171" s="39">
        <v>96.279169642100001</v>
      </c>
      <c r="DZ171" s="39">
        <v>75.666642693069988</v>
      </c>
      <c r="EA171" s="39">
        <v>88.38316242626</v>
      </c>
      <c r="EB171" s="39">
        <v>79.835823470999998</v>
      </c>
      <c r="EC171" s="39">
        <v>65.585752215350013</v>
      </c>
      <c r="ED171" s="39">
        <v>68.47503670431999</v>
      </c>
      <c r="EE171" s="39">
        <v>58.090071500369994</v>
      </c>
      <c r="EF171" s="39">
        <v>61.502506919280002</v>
      </c>
      <c r="EG171" s="39">
        <v>53.067730101749994</v>
      </c>
      <c r="EH171" s="39">
        <v>58.246000726459997</v>
      </c>
      <c r="EI171" s="39">
        <v>65.037901397560006</v>
      </c>
      <c r="EJ171" s="39">
        <v>92.335012383360009</v>
      </c>
      <c r="EK171" s="39">
        <v>73.653594618230017</v>
      </c>
      <c r="EL171" s="39">
        <v>72.457968519999994</v>
      </c>
      <c r="EM171" s="39">
        <v>65.837252909609987</v>
      </c>
      <c r="EN171" s="39">
        <v>66.747837704460011</v>
      </c>
      <c r="EP171" s="111">
        <v>46022</v>
      </c>
      <c r="EQ171" s="114">
        <f t="shared" si="233"/>
        <v>0</v>
      </c>
      <c r="ER171" s="114"/>
      <c r="ES171" s="4">
        <f t="shared" si="205"/>
        <v>2681.4</v>
      </c>
      <c r="ET171" s="4">
        <f t="shared" si="206"/>
        <v>2568.5</v>
      </c>
      <c r="EU171" s="4"/>
      <c r="EV171" s="4">
        <f t="shared" si="169"/>
        <v>2951.1666666666697</v>
      </c>
      <c r="EW171" s="4">
        <f t="shared" si="170"/>
        <v>2792.23529411765</v>
      </c>
      <c r="EX171" s="4">
        <f t="shared" si="171"/>
        <v>2756.1875</v>
      </c>
      <c r="EY171" s="4"/>
      <c r="EZ171" s="4">
        <f t="shared" si="172"/>
        <v>3259.5333333333301</v>
      </c>
      <c r="FA171" s="4">
        <f t="shared" si="173"/>
        <v>3125.375</v>
      </c>
      <c r="FB171" s="4">
        <f t="shared" si="174"/>
        <v>3056.3333333333303</v>
      </c>
      <c r="FC171" s="4"/>
      <c r="FD171" s="4">
        <f t="shared" si="207"/>
        <v>3590.5714285714303</v>
      </c>
      <c r="FE171" s="4">
        <f t="shared" si="208"/>
        <v>3470.25</v>
      </c>
      <c r="FF171" s="4">
        <f t="shared" si="209"/>
        <v>3427.5833333333303</v>
      </c>
      <c r="FH171" s="16">
        <f t="shared" si="210"/>
        <v>2681.4</v>
      </c>
      <c r="FI171" s="16">
        <f t="shared" si="176"/>
        <v>2568.5</v>
      </c>
      <c r="FJ171" s="16"/>
      <c r="FK171" s="16">
        <f t="shared" si="211"/>
        <v>2951.1666666666697</v>
      </c>
      <c r="FL171" s="16">
        <f t="shared" si="212"/>
        <v>2792.23529411765</v>
      </c>
      <c r="FM171" s="16">
        <f t="shared" si="213"/>
        <v>2756.1875</v>
      </c>
      <c r="FN171" s="16"/>
      <c r="FO171" s="16">
        <f t="shared" si="214"/>
        <v>3259.5333333333301</v>
      </c>
      <c r="FP171" s="16">
        <f t="shared" si="215"/>
        <v>3125.375</v>
      </c>
      <c r="FQ171" s="16">
        <f t="shared" si="216"/>
        <v>3056.3333333333303</v>
      </c>
      <c r="FS171" s="4">
        <f t="shared" si="177"/>
        <v>2878.9</v>
      </c>
      <c r="FT171" s="4">
        <f t="shared" si="178"/>
        <v>2862.0720000000001</v>
      </c>
      <c r="FU171" s="4"/>
      <c r="FV171" s="4">
        <f t="shared" si="179"/>
        <v>3042.9583333333303</v>
      </c>
      <c r="FW171" s="4">
        <f t="shared" si="180"/>
        <v>2907.6521739130403</v>
      </c>
      <c r="FX171" s="4">
        <f t="shared" si="181"/>
        <v>2862.4</v>
      </c>
      <c r="FY171" s="4"/>
      <c r="FZ171" s="4">
        <f t="shared" si="182"/>
        <v>3362.9090909090901</v>
      </c>
      <c r="GA171" s="4">
        <f t="shared" si="183"/>
        <v>3252</v>
      </c>
      <c r="GB171" s="4">
        <f t="shared" si="184"/>
        <v>3198.7</v>
      </c>
      <c r="GC171" s="4"/>
      <c r="GD171" s="4">
        <f t="shared" si="185"/>
        <v>3741.875</v>
      </c>
      <c r="GE171" s="4">
        <f t="shared" si="186"/>
        <v>3605.7142857142903</v>
      </c>
      <c r="GF171" s="4">
        <f t="shared" si="187"/>
        <v>3570.5333333333301</v>
      </c>
      <c r="GH171" s="16">
        <f t="shared" si="217"/>
        <v>2878.9</v>
      </c>
      <c r="GI171" s="16">
        <f t="shared" si="188"/>
        <v>2862.0720000000001</v>
      </c>
      <c r="GJ171" s="16"/>
      <c r="GK171" s="16">
        <f t="shared" si="218"/>
        <v>3042.9583333333303</v>
      </c>
      <c r="GL171" s="16">
        <f t="shared" si="219"/>
        <v>2907.6521739130403</v>
      </c>
      <c r="GM171" s="16">
        <f t="shared" si="220"/>
        <v>2862.4</v>
      </c>
      <c r="GN171" s="16"/>
      <c r="GO171" s="16">
        <f t="shared" si="189"/>
        <v>3362.9090909090901</v>
      </c>
      <c r="GP171" s="16">
        <f t="shared" si="190"/>
        <v>3252</v>
      </c>
      <c r="GQ171" s="16">
        <f t="shared" si="221"/>
        <v>3198.7</v>
      </c>
    </row>
    <row r="172" spans="2:199" ht="14.45" customHeight="1" x14ac:dyDescent="0.25">
      <c r="B172" s="28" t="s">
        <v>116</v>
      </c>
      <c r="C172" s="28" t="s">
        <v>677</v>
      </c>
      <c r="D172" s="23" t="str">
        <f>IFERROR(IF(MATCH($B172,Compounders!$A:$A,0),"yes"),"")</f>
        <v/>
      </c>
      <c r="F172" s="66"/>
      <c r="G172" s="66" t="s">
        <v>544</v>
      </c>
      <c r="H172" s="66"/>
      <c r="I172" s="66"/>
      <c r="J172" s="121" t="str">
        <f t="shared" si="191"/>
        <v/>
      </c>
      <c r="K172" s="70">
        <f t="shared" si="222"/>
        <v>6</v>
      </c>
      <c r="L172" s="70">
        <f t="shared" si="223"/>
        <v>34</v>
      </c>
      <c r="M172" s="70">
        <f t="shared" si="224"/>
        <v>4</v>
      </c>
      <c r="N172" s="70">
        <f t="shared" si="225"/>
        <v>4</v>
      </c>
      <c r="O172" s="66"/>
      <c r="P172" s="83" t="s">
        <v>940</v>
      </c>
      <c r="Q172" s="70">
        <f t="shared" ref="Q172:Y187" si="243">Q171+IF(Q$10=$P172,1)</f>
        <v>5</v>
      </c>
      <c r="R172" s="70">
        <f t="shared" si="243"/>
        <v>4</v>
      </c>
      <c r="S172" s="70">
        <f t="shared" si="243"/>
        <v>3</v>
      </c>
      <c r="T172" s="70">
        <f t="shared" si="243"/>
        <v>3</v>
      </c>
      <c r="U172" s="70">
        <f t="shared" si="243"/>
        <v>3</v>
      </c>
      <c r="V172" s="70">
        <f t="shared" si="243"/>
        <v>6</v>
      </c>
      <c r="W172" s="70">
        <f t="shared" si="243"/>
        <v>7</v>
      </c>
      <c r="X172" s="70">
        <f t="shared" si="243"/>
        <v>2</v>
      </c>
      <c r="Y172" s="70">
        <f t="shared" si="243"/>
        <v>1</v>
      </c>
      <c r="AA172" s="39">
        <v>29.005841982269999</v>
      </c>
      <c r="AB172" s="39">
        <v>44.660051964920001</v>
      </c>
      <c r="AC172" s="40">
        <v>70.717745361870016</v>
      </c>
      <c r="AE172" s="4">
        <f t="shared" si="193"/>
        <v>41.711903379600017</v>
      </c>
      <c r="AF172" s="4">
        <f t="shared" si="194"/>
        <v>26.057693396950015</v>
      </c>
      <c r="AH172" s="11">
        <f t="shared" si="195"/>
        <v>1.4380518036710219</v>
      </c>
      <c r="AI172" s="11">
        <f t="shared" si="196"/>
        <v>0.58346760136817699</v>
      </c>
      <c r="AK172" s="3">
        <v>-158.80000000000001</v>
      </c>
      <c r="AL172" s="7">
        <v>49.4</v>
      </c>
      <c r="AM172" s="7"/>
      <c r="AN172" s="3">
        <v>690.8</v>
      </c>
      <c r="AO172" s="3">
        <v>758</v>
      </c>
      <c r="AP172" s="7">
        <v>791.08333333333303</v>
      </c>
      <c r="AQ172" s="113"/>
      <c r="AR172" s="3">
        <v>857.06</v>
      </c>
      <c r="AS172" s="3">
        <v>1177.1666666666702</v>
      </c>
      <c r="AT172" s="7">
        <v>1282.6923076923101</v>
      </c>
      <c r="AU172" s="7"/>
      <c r="AV172" s="3">
        <v>1035.7666666666701</v>
      </c>
      <c r="AW172" s="3">
        <v>1435.2857142857101</v>
      </c>
      <c r="AX172" s="7">
        <v>1993.1</v>
      </c>
      <c r="AY172" s="113"/>
      <c r="AZ172" s="3">
        <v>381.2</v>
      </c>
      <c r="BA172" s="7">
        <v>692.6</v>
      </c>
      <c r="BB172" s="7"/>
      <c r="BC172" s="3">
        <v>1009.5625</v>
      </c>
      <c r="BD172" s="3">
        <v>1050.1764705882401</v>
      </c>
      <c r="BE172" s="7">
        <v>1065.4666666666699</v>
      </c>
      <c r="BF172" s="113"/>
      <c r="BG172" s="3">
        <v>1250.6923076923101</v>
      </c>
      <c r="BH172" s="3">
        <v>1527.35294117647</v>
      </c>
      <c r="BI172" s="7">
        <v>1659.1875</v>
      </c>
      <c r="BJ172" s="113"/>
      <c r="BK172" s="3">
        <v>1557.3333333333298</v>
      </c>
      <c r="BL172" s="3">
        <v>1842.75</v>
      </c>
      <c r="BM172" s="7">
        <v>2348.1</v>
      </c>
      <c r="BO172" s="2">
        <f t="shared" si="234"/>
        <v>538.17972602739724</v>
      </c>
      <c r="BP172" s="2">
        <f t="shared" si="235"/>
        <v>880.56566210045821</v>
      </c>
      <c r="BQ172" s="2"/>
      <c r="BR172" s="2">
        <f t="shared" si="236"/>
        <v>1131.1183482613289</v>
      </c>
      <c r="BS172" s="2">
        <f t="shared" si="237"/>
        <v>1290.7257050765534</v>
      </c>
      <c r="BT172" s="2">
        <f t="shared" si="238"/>
        <v>1364.7670319634719</v>
      </c>
      <c r="BU172" s="2"/>
      <c r="BV172" s="2">
        <f t="shared" si="239"/>
        <v>1405.2729891113449</v>
      </c>
      <c r="BW172" s="2">
        <f t="shared" si="240"/>
        <v>1686.3476228847701</v>
      </c>
      <c r="BX172" s="2">
        <f t="shared" si="241"/>
        <v>2006.4748972602738</v>
      </c>
      <c r="BZ172" s="16">
        <f t="shared" si="226"/>
        <v>342.38593607306098</v>
      </c>
      <c r="CA172" s="16">
        <f t="shared" si="227"/>
        <v>484.20136986301372</v>
      </c>
      <c r="CB172" s="16">
        <f t="shared" si="228"/>
        <v>641.70786529680186</v>
      </c>
      <c r="CD172" s="5">
        <f t="shared" si="197"/>
        <v>0.63619255708571787</v>
      </c>
      <c r="CE172" s="5">
        <f t="shared" si="198"/>
        <v>0.54987537068845449</v>
      </c>
      <c r="CF172" s="5">
        <f t="shared" si="199"/>
        <v>0.47019590176763382</v>
      </c>
      <c r="CH172" s="11">
        <f t="shared" si="229"/>
        <v>0.14110579769178089</v>
      </c>
      <c r="CI172" s="11">
        <f t="shared" si="230"/>
        <v>0.20656431226784577</v>
      </c>
      <c r="CK172" s="11">
        <f t="shared" si="231"/>
        <v>0.20001425769321068</v>
      </c>
      <c r="CL172" s="11">
        <f t="shared" si="232"/>
        <v>0.42781858956038987</v>
      </c>
      <c r="CN172" s="16">
        <f t="shared" si="200"/>
        <v>159.60735681522442</v>
      </c>
      <c r="CO172" s="16">
        <f t="shared" si="201"/>
        <v>233.64868370214299</v>
      </c>
      <c r="CP172" s="11"/>
      <c r="CQ172" s="16">
        <f t="shared" si="202"/>
        <v>281.07463377342515</v>
      </c>
      <c r="CR172" s="16">
        <f t="shared" si="203"/>
        <v>601.20190814892885</v>
      </c>
      <c r="CT172" s="106">
        <v>1513.4897435897442</v>
      </c>
      <c r="CU172" s="104">
        <v>1285.6611721611719</v>
      </c>
      <c r="CV172" s="104">
        <v>1079.5104895104889</v>
      </c>
      <c r="CW172" s="104">
        <v>837.642857142857</v>
      </c>
      <c r="CX172" s="104">
        <v>787.41666666666697</v>
      </c>
      <c r="CY172" s="104">
        <v>736.73717948718092</v>
      </c>
      <c r="CZ172" s="104">
        <v>610.84207459207403</v>
      </c>
      <c r="DA172" s="104">
        <v>534.23076923076894</v>
      </c>
      <c r="DB172" s="104">
        <v>524.16917249417395</v>
      </c>
      <c r="DC172" s="104">
        <v>462.96474358974302</v>
      </c>
      <c r="DD172" s="104">
        <v>355.57435897435801</v>
      </c>
      <c r="DE172" s="104">
        <v>274.5</v>
      </c>
      <c r="DF172" s="104">
        <v>332.84093406593399</v>
      </c>
      <c r="DG172" s="104">
        <v>645.24455128205204</v>
      </c>
      <c r="DH172" s="104">
        <v>646.88095238095195</v>
      </c>
      <c r="DI172" s="104">
        <v>636.20000000000005</v>
      </c>
      <c r="DJ172" s="104">
        <v>545.98076923076906</v>
      </c>
      <c r="DK172" s="104">
        <v>507.33846153846105</v>
      </c>
      <c r="DL172" s="104">
        <v>490.50256410256407</v>
      </c>
      <c r="DM172" s="104">
        <v>475.66666666666697</v>
      </c>
      <c r="DN172" s="104">
        <v>460.72371794871793</v>
      </c>
      <c r="DO172" s="104">
        <v>511.04551282051301</v>
      </c>
      <c r="DP172" s="104">
        <v>434.47428571428583</v>
      </c>
      <c r="DR172" s="4">
        <f t="shared" si="204"/>
        <v>70.717745361870016</v>
      </c>
      <c r="DS172" s="39">
        <v>44.660051964920001</v>
      </c>
      <c r="DT172" s="39">
        <v>29.005841982269999</v>
      </c>
      <c r="DU172" s="39">
        <v>16.783365659280001</v>
      </c>
      <c r="DV172" s="39">
        <v>13.86685690731</v>
      </c>
      <c r="DW172" s="39">
        <v>10.06357795562</v>
      </c>
      <c r="DX172" s="39">
        <v>14.65131901486</v>
      </c>
      <c r="DY172" s="39">
        <v>13.62993723035</v>
      </c>
      <c r="DZ172" s="39">
        <v>11.047325001979999</v>
      </c>
      <c r="EA172" s="39">
        <v>9.2029256407200002</v>
      </c>
      <c r="EB172" s="39">
        <v>6.5940255637200007</v>
      </c>
      <c r="EC172" s="39">
        <v>4.9420667577600002</v>
      </c>
      <c r="ED172" s="39">
        <v>7.10547917342</v>
      </c>
      <c r="EE172" s="39">
        <v>5.2916981308799995</v>
      </c>
      <c r="EF172" s="39">
        <v>4.8680198423999999</v>
      </c>
      <c r="EG172" s="39">
        <v>4.5609738158000006</v>
      </c>
      <c r="EH172" s="39">
        <v>5.4239620886500006</v>
      </c>
      <c r="EI172" s="39">
        <v>7.7081604312899987</v>
      </c>
      <c r="EJ172" s="39">
        <v>7.2525306890900003</v>
      </c>
      <c r="EK172" s="39">
        <v>6.2754398313600008</v>
      </c>
      <c r="EL172" s="39">
        <v>7.6135497400200007</v>
      </c>
      <c r="EM172" s="39">
        <v>7.1670935733900007</v>
      </c>
      <c r="EN172" s="39">
        <v>7.8790468615199991</v>
      </c>
      <c r="EP172" s="111">
        <v>45838</v>
      </c>
      <c r="EQ172" s="114">
        <f t="shared" si="233"/>
        <v>0.50410958904109593</v>
      </c>
      <c r="ER172" s="114"/>
      <c r="ES172" s="4">
        <f t="shared" si="205"/>
        <v>-158.80000000000001</v>
      </c>
      <c r="ET172" s="4">
        <f t="shared" si="206"/>
        <v>49.4</v>
      </c>
      <c r="EU172" s="4"/>
      <c r="EV172" s="4">
        <f t="shared" si="169"/>
        <v>690.8</v>
      </c>
      <c r="EW172" s="4">
        <f t="shared" si="170"/>
        <v>758</v>
      </c>
      <c r="EX172" s="4">
        <f t="shared" si="171"/>
        <v>791.08333333333303</v>
      </c>
      <c r="EY172" s="4"/>
      <c r="EZ172" s="4">
        <f t="shared" si="172"/>
        <v>857.06</v>
      </c>
      <c r="FA172" s="4">
        <f t="shared" si="173"/>
        <v>1177.1666666666702</v>
      </c>
      <c r="FB172" s="4">
        <f t="shared" si="174"/>
        <v>1282.6923076923101</v>
      </c>
      <c r="FC172" s="4"/>
      <c r="FD172" s="4">
        <f t="shared" ref="FD172:FD202" si="244">AV172</f>
        <v>1035.7666666666701</v>
      </c>
      <c r="FE172" s="4">
        <f t="shared" si="208"/>
        <v>1435.2857142857101</v>
      </c>
      <c r="FF172" s="4">
        <f t="shared" si="209"/>
        <v>1993.1</v>
      </c>
      <c r="FH172" s="16">
        <f t="shared" si="210"/>
        <v>-53.844383561643838</v>
      </c>
      <c r="FI172" s="16">
        <f t="shared" si="176"/>
        <v>423.2896803652967</v>
      </c>
      <c r="FJ172" s="16"/>
      <c r="FK172" s="16">
        <f t="shared" si="211"/>
        <v>774.61326027397263</v>
      </c>
      <c r="FL172" s="16">
        <f t="shared" si="212"/>
        <v>969.30593607306116</v>
      </c>
      <c r="FM172" s="16">
        <f t="shared" si="213"/>
        <v>1038.9081313663517</v>
      </c>
      <c r="FN172" s="16"/>
      <c r="FO172" s="16">
        <f t="shared" si="214"/>
        <v>947.14774429223917</v>
      </c>
      <c r="FP172" s="16">
        <f t="shared" si="215"/>
        <v>1307.2869536855833</v>
      </c>
      <c r="FQ172" s="16">
        <f t="shared" si="216"/>
        <v>1640.815637513173</v>
      </c>
      <c r="FS172" s="4">
        <f t="shared" si="177"/>
        <v>381.2</v>
      </c>
      <c r="FT172" s="4">
        <f t="shared" si="178"/>
        <v>692.6</v>
      </c>
      <c r="FU172" s="4"/>
      <c r="FV172" s="4">
        <f t="shared" si="179"/>
        <v>1009.5625</v>
      </c>
      <c r="FW172" s="4">
        <f t="shared" si="180"/>
        <v>1050.1764705882401</v>
      </c>
      <c r="FX172" s="4">
        <f t="shared" si="181"/>
        <v>1065.4666666666699</v>
      </c>
      <c r="FY172" s="4"/>
      <c r="FZ172" s="4">
        <f t="shared" si="182"/>
        <v>1250.6923076923101</v>
      </c>
      <c r="GA172" s="4">
        <f t="shared" si="183"/>
        <v>1527.35294117647</v>
      </c>
      <c r="GB172" s="4">
        <f t="shared" si="184"/>
        <v>1659.1875</v>
      </c>
      <c r="GC172" s="4"/>
      <c r="GD172" s="4">
        <f t="shared" si="185"/>
        <v>1557.3333333333298</v>
      </c>
      <c r="GE172" s="4">
        <f t="shared" si="186"/>
        <v>1842.75</v>
      </c>
      <c r="GF172" s="4">
        <f t="shared" si="187"/>
        <v>2348.1</v>
      </c>
      <c r="GH172" s="16">
        <f t="shared" si="217"/>
        <v>538.17972602739724</v>
      </c>
      <c r="GI172" s="16">
        <f t="shared" si="188"/>
        <v>880.56566210045821</v>
      </c>
      <c r="GJ172" s="16"/>
      <c r="GK172" s="16">
        <f t="shared" si="218"/>
        <v>1131.1183482613289</v>
      </c>
      <c r="GL172" s="16">
        <f t="shared" si="219"/>
        <v>1290.7257050765534</v>
      </c>
      <c r="GM172" s="16">
        <f t="shared" si="220"/>
        <v>1364.7670319634719</v>
      </c>
      <c r="GN172" s="16"/>
      <c r="GO172" s="16">
        <f t="shared" si="189"/>
        <v>1405.2729891113449</v>
      </c>
      <c r="GP172" s="16">
        <f t="shared" si="190"/>
        <v>1686.3476228847701</v>
      </c>
      <c r="GQ172" s="16">
        <f t="shared" si="221"/>
        <v>2006.4748972602738</v>
      </c>
    </row>
    <row r="173" spans="2:199" ht="14.45" customHeight="1" x14ac:dyDescent="0.25">
      <c r="B173" s="28" t="s">
        <v>129</v>
      </c>
      <c r="C173" s="28" t="s">
        <v>986</v>
      </c>
      <c r="D173" s="23" t="str">
        <f>IFERROR(IF(MATCH($B173,Compounders!$A:$A,0),"yes"),"")</f>
        <v/>
      </c>
      <c r="F173" s="66"/>
      <c r="G173" s="66"/>
      <c r="H173" s="66"/>
      <c r="I173" s="66"/>
      <c r="J173" s="121" t="str">
        <f t="shared" si="191"/>
        <v>yes</v>
      </c>
      <c r="K173" s="70">
        <f t="shared" si="222"/>
        <v>6</v>
      </c>
      <c r="L173" s="70">
        <f t="shared" si="223"/>
        <v>34</v>
      </c>
      <c r="M173" s="70">
        <f t="shared" si="224"/>
        <v>4</v>
      </c>
      <c r="N173" s="70">
        <f t="shared" si="225"/>
        <v>4</v>
      </c>
      <c r="O173" s="66"/>
      <c r="P173" s="83"/>
      <c r="Q173" s="70">
        <f t="shared" si="243"/>
        <v>5</v>
      </c>
      <c r="R173" s="70">
        <f t="shared" si="243"/>
        <v>4</v>
      </c>
      <c r="S173" s="70">
        <f t="shared" si="243"/>
        <v>3</v>
      </c>
      <c r="T173" s="70">
        <f t="shared" si="243"/>
        <v>3</v>
      </c>
      <c r="U173" s="70">
        <f t="shared" si="243"/>
        <v>3</v>
      </c>
      <c r="V173" s="70">
        <f t="shared" si="243"/>
        <v>6</v>
      </c>
      <c r="W173" s="70">
        <f t="shared" si="243"/>
        <v>7</v>
      </c>
      <c r="X173" s="70">
        <f t="shared" si="243"/>
        <v>2</v>
      </c>
      <c r="Y173" s="70">
        <f t="shared" si="243"/>
        <v>1</v>
      </c>
      <c r="AA173" s="39">
        <v>83.502394809599991</v>
      </c>
      <c r="AB173" s="39">
        <v>70.367312126880009</v>
      </c>
      <c r="AC173" s="40">
        <v>72.693501498640003</v>
      </c>
      <c r="AE173" s="4">
        <f t="shared" si="193"/>
        <v>-10.808893310959988</v>
      </c>
      <c r="AF173" s="4">
        <f t="shared" si="194"/>
        <v>2.3261893717599946</v>
      </c>
      <c r="AH173" s="11">
        <f t="shared" si="195"/>
        <v>-0.1294441115803463</v>
      </c>
      <c r="AI173" s="11">
        <f t="shared" si="196"/>
        <v>3.3057811950605975E-2</v>
      </c>
      <c r="AK173" s="3">
        <v>3492</v>
      </c>
      <c r="AL173" s="7">
        <v>3753</v>
      </c>
      <c r="AM173" s="7"/>
      <c r="AN173" s="3">
        <v>4122.1818181818198</v>
      </c>
      <c r="AO173" s="3">
        <v>4028.1428571428601</v>
      </c>
      <c r="AP173" s="7">
        <v>4021.2222222222199</v>
      </c>
      <c r="AQ173" s="113"/>
      <c r="AR173" s="3">
        <v>4501.8333333333303</v>
      </c>
      <c r="AS173" s="3">
        <v>4418.8095238095202</v>
      </c>
      <c r="AT173" s="7">
        <v>4465.2222222222208</v>
      </c>
      <c r="AU173" s="7"/>
      <c r="AV173" s="3">
        <v>5112.875</v>
      </c>
      <c r="AW173" s="3">
        <v>4859.8571428571395</v>
      </c>
      <c r="AX173" s="7">
        <v>4955.2142857142899</v>
      </c>
      <c r="AY173" s="113"/>
      <c r="AZ173" s="3">
        <v>3744</v>
      </c>
      <c r="BA173" s="7">
        <v>3770</v>
      </c>
      <c r="BB173" s="7"/>
      <c r="BC173" s="3">
        <v>4111.0370370370401</v>
      </c>
      <c r="BD173" s="3">
        <v>4052.8</v>
      </c>
      <c r="BE173" s="7">
        <v>4006.7826086956502</v>
      </c>
      <c r="BF173" s="113"/>
      <c r="BG173" s="3">
        <v>4462.8571428571395</v>
      </c>
      <c r="BH173" s="3">
        <v>4440.3913043478296</v>
      </c>
      <c r="BI173" s="7">
        <v>4464.6190476190504</v>
      </c>
      <c r="BJ173" s="113"/>
      <c r="BK173" s="3">
        <v>5057.6666666666697</v>
      </c>
      <c r="BL173" s="3">
        <v>4883.1875</v>
      </c>
      <c r="BM173" s="7">
        <v>4936.7647058823495</v>
      </c>
      <c r="BO173" s="2">
        <f t="shared" si="234"/>
        <v>3744</v>
      </c>
      <c r="BP173" s="2">
        <f t="shared" si="235"/>
        <v>3770</v>
      </c>
      <c r="BQ173" s="2"/>
      <c r="BR173" s="2">
        <f t="shared" si="236"/>
        <v>4111.0370370370401</v>
      </c>
      <c r="BS173" s="2">
        <f t="shared" si="237"/>
        <v>4052.8</v>
      </c>
      <c r="BT173" s="2">
        <f t="shared" si="238"/>
        <v>4006.7826086956502</v>
      </c>
      <c r="BU173" s="2"/>
      <c r="BV173" s="2">
        <f t="shared" si="239"/>
        <v>4462.8571428571395</v>
      </c>
      <c r="BW173" s="2">
        <f t="shared" si="240"/>
        <v>4440.3913043478296</v>
      </c>
      <c r="BX173" s="2">
        <f t="shared" si="241"/>
        <v>4464.6190476190504</v>
      </c>
      <c r="BZ173" s="16">
        <f t="shared" si="226"/>
        <v>26</v>
      </c>
      <c r="CA173" s="16">
        <f t="shared" si="227"/>
        <v>236.7826086956502</v>
      </c>
      <c r="CB173" s="16">
        <f t="shared" si="228"/>
        <v>457.83643892340024</v>
      </c>
      <c r="CD173" s="5">
        <f t="shared" si="197"/>
        <v>6.9444444444444198E-3</v>
      </c>
      <c r="CE173" s="5">
        <f t="shared" si="198"/>
        <v>6.2807058009456185E-2</v>
      </c>
      <c r="CF173" s="5">
        <f t="shared" si="199"/>
        <v>0.11426535543250793</v>
      </c>
      <c r="CH173" s="11">
        <f t="shared" si="229"/>
        <v>-1.4166021009388241E-2</v>
      </c>
      <c r="CI173" s="11">
        <f t="shared" si="230"/>
        <v>-2.5359642202720134E-2</v>
      </c>
      <c r="CK173" s="11">
        <f t="shared" si="231"/>
        <v>-5.0339586928671576E-3</v>
      </c>
      <c r="CL173" s="11">
        <f t="shared" si="232"/>
        <v>3.9479300042821741E-4</v>
      </c>
      <c r="CN173" s="16">
        <f t="shared" si="200"/>
        <v>-58.237037037039954</v>
      </c>
      <c r="CO173" s="16">
        <f t="shared" si="201"/>
        <v>-104.25442834138994</v>
      </c>
      <c r="CP173" s="11"/>
      <c r="CQ173" s="16">
        <f t="shared" si="202"/>
        <v>-22.465838509309833</v>
      </c>
      <c r="CR173" s="16">
        <f t="shared" si="203"/>
        <v>1.7619047619109551</v>
      </c>
      <c r="CT173" s="106">
        <v>4136.177777777777</v>
      </c>
      <c r="CU173" s="104">
        <v>4052.8</v>
      </c>
      <c r="CV173" s="104">
        <v>3978.4027777777701</v>
      </c>
      <c r="CW173" s="104">
        <v>3839.33142857143</v>
      </c>
      <c r="CX173" s="104">
        <v>3843.833333333333</v>
      </c>
      <c r="CY173" s="104">
        <v>3971.3461538461497</v>
      </c>
      <c r="CZ173" s="104">
        <v>4001.6542857142858</v>
      </c>
      <c r="DA173" s="104">
        <v>3813.1666666666697</v>
      </c>
      <c r="DB173" s="104">
        <v>3613.6166666666668</v>
      </c>
      <c r="DC173" s="104">
        <v>3998.1176470588252</v>
      </c>
      <c r="DD173" s="104">
        <v>3547.1029411764675</v>
      </c>
      <c r="DE173" s="104">
        <v>3108.8181818181802</v>
      </c>
      <c r="DF173" s="104">
        <v>2825.4347826086996</v>
      </c>
      <c r="DG173" s="104">
        <v>2761.2857142857097</v>
      </c>
      <c r="DH173" s="104">
        <v>2696.5</v>
      </c>
      <c r="DI173" s="104">
        <v>2703.6666666666697</v>
      </c>
      <c r="DJ173" s="104">
        <v>2489.5416666666697</v>
      </c>
      <c r="DK173" s="104">
        <v>2484.3913043478296</v>
      </c>
      <c r="DL173" s="104">
        <v>2866</v>
      </c>
      <c r="DM173" s="104">
        <v>2367.7058823529401</v>
      </c>
      <c r="DN173" s="104">
        <v>2209.125</v>
      </c>
      <c r="DO173" s="104">
        <v>2128.875</v>
      </c>
      <c r="DP173" s="104">
        <v>1333.9166666666652</v>
      </c>
      <c r="DR173" s="4">
        <f t="shared" si="204"/>
        <v>72.693501498640003</v>
      </c>
      <c r="DS173" s="39">
        <v>70.367312126880009</v>
      </c>
      <c r="DT173" s="39">
        <v>83.502394809599991</v>
      </c>
      <c r="DU173" s="39">
        <v>80.460837979499999</v>
      </c>
      <c r="DV173" s="39">
        <v>61.834721570999996</v>
      </c>
      <c r="DW173" s="39">
        <v>59.626183967769997</v>
      </c>
      <c r="DX173" s="39">
        <v>62.852227598160006</v>
      </c>
      <c r="DY173" s="39">
        <v>63.160002104739995</v>
      </c>
      <c r="DZ173" s="39">
        <v>51.298316200159995</v>
      </c>
      <c r="EA173" s="39">
        <v>59.407668543380005</v>
      </c>
      <c r="EB173" s="39">
        <v>47.96267494928</v>
      </c>
      <c r="EC173" s="39">
        <v>38.831443934269998</v>
      </c>
      <c r="ED173" s="39">
        <v>40.603803581329998</v>
      </c>
      <c r="EE173" s="39">
        <v>37.783251813190006</v>
      </c>
      <c r="EF173" s="39">
        <v>29.635553005799999</v>
      </c>
      <c r="EG173" s="39">
        <v>24.222367351819997</v>
      </c>
      <c r="EH173" s="39">
        <v>26.453483931659999</v>
      </c>
      <c r="EI173" s="39">
        <v>30.733539582480002</v>
      </c>
      <c r="EJ173" s="39">
        <v>40.694991691199995</v>
      </c>
      <c r="EK173" s="39">
        <v>36.304057979160007</v>
      </c>
      <c r="EL173" s="39">
        <v>39.78603918032001</v>
      </c>
      <c r="EM173" s="39">
        <v>36.944534830679991</v>
      </c>
      <c r="EN173" s="39">
        <v>33.42756427666</v>
      </c>
      <c r="EP173" s="111">
        <v>46022</v>
      </c>
      <c r="EQ173" s="114">
        <f t="shared" si="233"/>
        <v>0</v>
      </c>
      <c r="ER173" s="114"/>
      <c r="ES173" s="4">
        <f t="shared" si="205"/>
        <v>3492</v>
      </c>
      <c r="ET173" s="4">
        <f t="shared" si="206"/>
        <v>3753</v>
      </c>
      <c r="EU173" s="4"/>
      <c r="EV173" s="4">
        <f t="shared" si="169"/>
        <v>4122.1818181818198</v>
      </c>
      <c r="EW173" s="4">
        <f t="shared" si="170"/>
        <v>4028.1428571428601</v>
      </c>
      <c r="EX173" s="4">
        <f t="shared" si="171"/>
        <v>4021.2222222222199</v>
      </c>
      <c r="EY173" s="4"/>
      <c r="EZ173" s="4">
        <f t="shared" si="172"/>
        <v>4501.8333333333303</v>
      </c>
      <c r="FA173" s="4">
        <f t="shared" si="173"/>
        <v>4418.8095238095202</v>
      </c>
      <c r="FB173" s="4">
        <f t="shared" si="174"/>
        <v>4465.2222222222208</v>
      </c>
      <c r="FC173" s="4"/>
      <c r="FD173" s="4">
        <f t="shared" si="244"/>
        <v>5112.875</v>
      </c>
      <c r="FE173" s="4">
        <f t="shared" si="208"/>
        <v>4859.8571428571395</v>
      </c>
      <c r="FF173" s="4">
        <f t="shared" si="209"/>
        <v>4955.2142857142899</v>
      </c>
      <c r="FH173" s="16">
        <f t="shared" si="210"/>
        <v>3492</v>
      </c>
      <c r="FI173" s="16">
        <f t="shared" si="176"/>
        <v>3753</v>
      </c>
      <c r="FJ173" s="16"/>
      <c r="FK173" s="16">
        <f t="shared" si="211"/>
        <v>4122.1818181818198</v>
      </c>
      <c r="FL173" s="16">
        <f t="shared" si="212"/>
        <v>4028.1428571428601</v>
      </c>
      <c r="FM173" s="16">
        <f t="shared" si="213"/>
        <v>4021.2222222222199</v>
      </c>
      <c r="FN173" s="16"/>
      <c r="FO173" s="16">
        <f t="shared" si="214"/>
        <v>4501.8333333333303</v>
      </c>
      <c r="FP173" s="16">
        <f t="shared" si="215"/>
        <v>4418.8095238095202</v>
      </c>
      <c r="FQ173" s="16">
        <f t="shared" si="216"/>
        <v>4465.2222222222208</v>
      </c>
      <c r="FS173" s="4">
        <f t="shared" si="177"/>
        <v>3744</v>
      </c>
      <c r="FT173" s="4">
        <f t="shared" si="178"/>
        <v>3770</v>
      </c>
      <c r="FU173" s="4"/>
      <c r="FV173" s="4">
        <f t="shared" si="179"/>
        <v>4111.0370370370401</v>
      </c>
      <c r="FW173" s="4">
        <f t="shared" si="180"/>
        <v>4052.8</v>
      </c>
      <c r="FX173" s="4">
        <f t="shared" si="181"/>
        <v>4006.7826086956502</v>
      </c>
      <c r="FY173" s="4"/>
      <c r="FZ173" s="4">
        <f t="shared" si="182"/>
        <v>4462.8571428571395</v>
      </c>
      <c r="GA173" s="4">
        <f t="shared" si="183"/>
        <v>4440.3913043478296</v>
      </c>
      <c r="GB173" s="4">
        <f t="shared" si="184"/>
        <v>4464.6190476190504</v>
      </c>
      <c r="GC173" s="4"/>
      <c r="GD173" s="4">
        <f t="shared" si="185"/>
        <v>5057.6666666666697</v>
      </c>
      <c r="GE173" s="4">
        <f t="shared" si="186"/>
        <v>4883.1875</v>
      </c>
      <c r="GF173" s="4">
        <f t="shared" si="187"/>
        <v>4936.7647058823495</v>
      </c>
      <c r="GH173" s="16">
        <f t="shared" si="217"/>
        <v>3744</v>
      </c>
      <c r="GI173" s="16">
        <f t="shared" si="188"/>
        <v>3770</v>
      </c>
      <c r="GJ173" s="16"/>
      <c r="GK173" s="16">
        <f t="shared" si="218"/>
        <v>4111.0370370370401</v>
      </c>
      <c r="GL173" s="16">
        <f t="shared" si="219"/>
        <v>4052.8</v>
      </c>
      <c r="GM173" s="16">
        <f t="shared" si="220"/>
        <v>4006.7826086956502</v>
      </c>
      <c r="GN173" s="16"/>
      <c r="GO173" s="16">
        <f t="shared" si="189"/>
        <v>4462.8571428571395</v>
      </c>
      <c r="GP173" s="16">
        <f t="shared" si="190"/>
        <v>4440.3913043478296</v>
      </c>
      <c r="GQ173" s="16">
        <f t="shared" si="221"/>
        <v>4464.6190476190504</v>
      </c>
    </row>
    <row r="174" spans="2:199" ht="14.45" customHeight="1" x14ac:dyDescent="0.25">
      <c r="B174" s="28" t="s">
        <v>282</v>
      </c>
      <c r="C174" s="28" t="s">
        <v>678</v>
      </c>
      <c r="D174" s="23" t="str">
        <f>IFERROR(IF(MATCH($B174,Compounders!$A:$A,0),"yes"),"")</f>
        <v/>
      </c>
      <c r="F174" s="66"/>
      <c r="G174" s="66"/>
      <c r="H174" s="66"/>
      <c r="I174" s="66"/>
      <c r="J174" s="121" t="str">
        <f t="shared" si="191"/>
        <v>yes</v>
      </c>
      <c r="K174" s="70">
        <f t="shared" si="222"/>
        <v>6</v>
      </c>
      <c r="L174" s="70">
        <f t="shared" si="223"/>
        <v>34</v>
      </c>
      <c r="M174" s="70">
        <f t="shared" si="224"/>
        <v>4</v>
      </c>
      <c r="N174" s="70">
        <f t="shared" si="225"/>
        <v>4</v>
      </c>
      <c r="O174" s="66"/>
      <c r="P174" s="83"/>
      <c r="Q174" s="70">
        <f t="shared" si="243"/>
        <v>5</v>
      </c>
      <c r="R174" s="70">
        <f t="shared" si="243"/>
        <v>4</v>
      </c>
      <c r="S174" s="70">
        <f t="shared" si="243"/>
        <v>3</v>
      </c>
      <c r="T174" s="70">
        <f t="shared" si="243"/>
        <v>3</v>
      </c>
      <c r="U174" s="70">
        <f t="shared" si="243"/>
        <v>3</v>
      </c>
      <c r="V174" s="70">
        <f t="shared" si="243"/>
        <v>6</v>
      </c>
      <c r="W174" s="70">
        <f t="shared" si="243"/>
        <v>7</v>
      </c>
      <c r="X174" s="70">
        <f t="shared" si="243"/>
        <v>2</v>
      </c>
      <c r="Y174" s="70">
        <f t="shared" si="243"/>
        <v>1</v>
      </c>
      <c r="AA174" s="39">
        <v>51.992943260399997</v>
      </c>
      <c r="AB174" s="39">
        <v>73.00754592796001</v>
      </c>
      <c r="AC174" s="40">
        <v>70.516451317600001</v>
      </c>
      <c r="AE174" s="4">
        <f t="shared" si="193"/>
        <v>18.523508057200004</v>
      </c>
      <c r="AF174" s="4">
        <f t="shared" si="194"/>
        <v>-2.4910946103600082</v>
      </c>
      <c r="AH174" s="11">
        <f t="shared" si="195"/>
        <v>0.35626965691146562</v>
      </c>
      <c r="AI174" s="11">
        <f t="shared" si="196"/>
        <v>-3.4121056648282466E-2</v>
      </c>
      <c r="AK174" s="3">
        <v>2117</v>
      </c>
      <c r="AL174" s="7">
        <v>4403</v>
      </c>
      <c r="AM174" s="7"/>
      <c r="AN174" s="3">
        <v>4731.3333333333303</v>
      </c>
      <c r="AO174" s="3">
        <v>5712.8181818181802</v>
      </c>
      <c r="AP174" s="7">
        <v>7421.4</v>
      </c>
      <c r="AQ174" s="113"/>
      <c r="AR174" s="3">
        <v>4778.8</v>
      </c>
      <c r="AS174" s="3">
        <v>5672.5714285714303</v>
      </c>
      <c r="AT174" s="7">
        <v>7369.0909090909099</v>
      </c>
      <c r="AU174" s="7"/>
      <c r="AV174" s="3">
        <v>5032.4285714285697</v>
      </c>
      <c r="AW174" s="3">
        <v>5793.7777777777792</v>
      </c>
      <c r="AX174" s="7">
        <v>7117.5714285714303</v>
      </c>
      <c r="AY174" s="113"/>
      <c r="AZ174" s="3">
        <v>2604</v>
      </c>
      <c r="BA174" s="7">
        <v>2632</v>
      </c>
      <c r="BB174" s="7"/>
      <c r="BC174" s="3">
        <v>4612.8888888888905</v>
      </c>
      <c r="BD174" s="3">
        <v>5437.0526315789502</v>
      </c>
      <c r="BE174" s="7">
        <v>6863.25</v>
      </c>
      <c r="BF174" s="113"/>
      <c r="BG174" s="3">
        <v>4610.8125</v>
      </c>
      <c r="BH174" s="3">
        <v>5475.4</v>
      </c>
      <c r="BI174" s="7">
        <v>6637.9411764705892</v>
      </c>
      <c r="BJ174" s="113"/>
      <c r="BK174" s="3">
        <v>4813.75</v>
      </c>
      <c r="BL174" s="3">
        <v>5370.8666666666695</v>
      </c>
      <c r="BM174" s="7">
        <v>6171.0769230769192</v>
      </c>
      <c r="BO174" s="2">
        <f t="shared" si="234"/>
        <v>2604</v>
      </c>
      <c r="BP174" s="2">
        <f t="shared" si="235"/>
        <v>2632</v>
      </c>
      <c r="BQ174" s="2"/>
      <c r="BR174" s="2">
        <f t="shared" si="236"/>
        <v>4612.8888888888905</v>
      </c>
      <c r="BS174" s="2">
        <f t="shared" si="237"/>
        <v>5437.0526315789502</v>
      </c>
      <c r="BT174" s="2">
        <f t="shared" si="238"/>
        <v>6863.25</v>
      </c>
      <c r="BU174" s="2"/>
      <c r="BV174" s="2">
        <f t="shared" si="239"/>
        <v>4610.8125</v>
      </c>
      <c r="BW174" s="2">
        <f t="shared" si="240"/>
        <v>5475.4</v>
      </c>
      <c r="BX174" s="2">
        <f t="shared" si="241"/>
        <v>6637.9411764705892</v>
      </c>
      <c r="BZ174" s="16">
        <f t="shared" si="226"/>
        <v>28</v>
      </c>
      <c r="CA174" s="16">
        <f t="shared" si="227"/>
        <v>4231.25</v>
      </c>
      <c r="CB174" s="16">
        <f t="shared" si="228"/>
        <v>-225.3088235294108</v>
      </c>
      <c r="CD174" s="5">
        <f t="shared" si="197"/>
        <v>1.0752688172043001E-2</v>
      </c>
      <c r="CE174" s="5">
        <f t="shared" si="198"/>
        <v>1.6076177811550152</v>
      </c>
      <c r="CF174" s="5">
        <f t="shared" si="199"/>
        <v>-3.2828299060854715E-2</v>
      </c>
      <c r="CH174" s="11">
        <f t="shared" si="229"/>
        <v>0.17866542258913509</v>
      </c>
      <c r="CI174" s="11">
        <f t="shared" si="230"/>
        <v>0.48784203680508664</v>
      </c>
      <c r="CK174" s="11">
        <f t="shared" si="231"/>
        <v>0.18751304677863168</v>
      </c>
      <c r="CL174" s="11">
        <f t="shared" si="232"/>
        <v>0.43964673828540834</v>
      </c>
      <c r="CN174" s="16">
        <f t="shared" si="200"/>
        <v>824.16374269005973</v>
      </c>
      <c r="CO174" s="16">
        <f t="shared" si="201"/>
        <v>2250.3611111111095</v>
      </c>
      <c r="CP174" s="11"/>
      <c r="CQ174" s="16">
        <f t="shared" si="202"/>
        <v>864.58749999999964</v>
      </c>
      <c r="CR174" s="16">
        <f t="shared" si="203"/>
        <v>2027.1286764705892</v>
      </c>
      <c r="CT174" s="106">
        <v>8114.9696969696906</v>
      </c>
      <c r="CU174" s="104">
        <v>5437.0526315789502</v>
      </c>
      <c r="CV174" s="104">
        <v>4687.2</v>
      </c>
      <c r="CW174" s="104">
        <v>3708.4557109557072</v>
      </c>
      <c r="CX174" s="104">
        <v>2888.5</v>
      </c>
      <c r="CY174" s="104">
        <v>2594.5</v>
      </c>
      <c r="CZ174" s="104">
        <v>3054.2435897435826</v>
      </c>
      <c r="DA174" s="104">
        <v>3975.05</v>
      </c>
      <c r="DB174" s="104">
        <v>4841.8257575757498</v>
      </c>
      <c r="DC174" s="104">
        <v>5995.4</v>
      </c>
      <c r="DD174" s="104">
        <v>5689.0064102564102</v>
      </c>
      <c r="DE174" s="104">
        <v>6902.1818181818198</v>
      </c>
      <c r="DF174" s="104">
        <v>5431.6666666666697</v>
      </c>
      <c r="DG174" s="104">
        <v>6818.2941176470604</v>
      </c>
      <c r="DH174" s="104">
        <v>7033.5615079365098</v>
      </c>
      <c r="DI174" s="104">
        <v>6532.625</v>
      </c>
      <c r="DJ174" s="104">
        <v>6447.9337662337666</v>
      </c>
      <c r="DK174" s="104">
        <v>3631.5</v>
      </c>
      <c r="DL174" s="104">
        <v>3311.1538461538503</v>
      </c>
      <c r="DM174" s="104">
        <v>2195.6215909090911</v>
      </c>
      <c r="DN174" s="104">
        <v>2273</v>
      </c>
      <c r="DO174" s="104">
        <v>1356.61428571429</v>
      </c>
      <c r="DP174" s="104">
        <v>688.11249999999995</v>
      </c>
      <c r="DR174" s="4">
        <f t="shared" si="204"/>
        <v>70.516451317600001</v>
      </c>
      <c r="DS174" s="39">
        <v>73.00754592796001</v>
      </c>
      <c r="DT174" s="39">
        <v>51.992943260399997</v>
      </c>
      <c r="DU174" s="39">
        <v>54.9689825253</v>
      </c>
      <c r="DV174" s="39">
        <v>48.607262970599997</v>
      </c>
      <c r="DW174" s="39">
        <v>50.342591887560005</v>
      </c>
      <c r="DX174" s="39">
        <v>47.051862632110009</v>
      </c>
      <c r="DY174" s="39">
        <v>55.020919105349996</v>
      </c>
      <c r="DZ174" s="39">
        <v>59.849322897949989</v>
      </c>
      <c r="EA174" s="39">
        <v>69.880842232860005</v>
      </c>
      <c r="EB174" s="39">
        <v>58.575685255499991</v>
      </c>
      <c r="EC174" s="39">
        <v>53.501344549200006</v>
      </c>
      <c r="ED174" s="39">
        <v>43.961861528680004</v>
      </c>
      <c r="EE174" s="39">
        <v>46.727338244679991</v>
      </c>
      <c r="EF174" s="39">
        <v>49.191560729039999</v>
      </c>
      <c r="EG174" s="39">
        <v>38.830444549840003</v>
      </c>
      <c r="EH174" s="39">
        <v>39.445391131739996</v>
      </c>
      <c r="EI174" s="39">
        <v>37.878696241760004</v>
      </c>
      <c r="EJ174" s="39">
        <v>31.749819140939998</v>
      </c>
      <c r="EK174" s="39">
        <v>30.672398242240007</v>
      </c>
      <c r="EL174" s="39">
        <v>37.577750574279996</v>
      </c>
      <c r="EM174" s="39">
        <v>35.626950769320004</v>
      </c>
      <c r="EN174" s="39">
        <v>30.549804938900003</v>
      </c>
      <c r="EP174" s="111">
        <v>46022</v>
      </c>
      <c r="EQ174" s="114">
        <f t="shared" si="233"/>
        <v>0</v>
      </c>
      <c r="ER174" s="114"/>
      <c r="ES174" s="4">
        <f t="shared" si="205"/>
        <v>2117</v>
      </c>
      <c r="ET174" s="4">
        <f t="shared" si="206"/>
        <v>4403</v>
      </c>
      <c r="EU174" s="4"/>
      <c r="EV174" s="4">
        <f t="shared" si="169"/>
        <v>4731.3333333333303</v>
      </c>
      <c r="EW174" s="4">
        <f t="shared" si="170"/>
        <v>5712.8181818181802</v>
      </c>
      <c r="EX174" s="4">
        <f t="shared" si="171"/>
        <v>7421.4</v>
      </c>
      <c r="EY174" s="4"/>
      <c r="EZ174" s="4">
        <f t="shared" si="172"/>
        <v>4778.8</v>
      </c>
      <c r="FA174" s="4">
        <f t="shared" si="173"/>
        <v>5672.5714285714303</v>
      </c>
      <c r="FB174" s="4">
        <f t="shared" si="174"/>
        <v>7369.0909090909099</v>
      </c>
      <c r="FC174" s="4"/>
      <c r="FD174" s="4">
        <f t="shared" si="244"/>
        <v>5032.4285714285697</v>
      </c>
      <c r="FE174" s="4">
        <f t="shared" si="208"/>
        <v>5793.7777777777792</v>
      </c>
      <c r="FF174" s="4">
        <f t="shared" si="209"/>
        <v>7117.5714285714303</v>
      </c>
      <c r="FH174" s="16">
        <f t="shared" si="210"/>
        <v>2117</v>
      </c>
      <c r="FI174" s="16">
        <f t="shared" si="176"/>
        <v>4403</v>
      </c>
      <c r="FJ174" s="16"/>
      <c r="FK174" s="16">
        <f t="shared" si="211"/>
        <v>4731.3333333333303</v>
      </c>
      <c r="FL174" s="16">
        <f t="shared" si="212"/>
        <v>5712.8181818181802</v>
      </c>
      <c r="FM174" s="16">
        <f t="shared" si="213"/>
        <v>7421.4</v>
      </c>
      <c r="FN174" s="16"/>
      <c r="FO174" s="16">
        <f t="shared" si="214"/>
        <v>4778.8</v>
      </c>
      <c r="FP174" s="16">
        <f t="shared" si="215"/>
        <v>5672.5714285714303</v>
      </c>
      <c r="FQ174" s="16">
        <f t="shared" si="216"/>
        <v>7369.0909090909099</v>
      </c>
      <c r="FS174" s="4">
        <f t="shared" si="177"/>
        <v>2604</v>
      </c>
      <c r="FT174" s="4">
        <f t="shared" si="178"/>
        <v>2632</v>
      </c>
      <c r="FU174" s="4"/>
      <c r="FV174" s="4">
        <f t="shared" si="179"/>
        <v>4612.8888888888905</v>
      </c>
      <c r="FW174" s="4">
        <f t="shared" si="180"/>
        <v>5437.0526315789502</v>
      </c>
      <c r="FX174" s="4">
        <f t="shared" si="181"/>
        <v>6863.25</v>
      </c>
      <c r="FY174" s="4"/>
      <c r="FZ174" s="4">
        <f t="shared" si="182"/>
        <v>4610.8125</v>
      </c>
      <c r="GA174" s="4">
        <f t="shared" si="183"/>
        <v>5475.4</v>
      </c>
      <c r="GB174" s="4">
        <f t="shared" si="184"/>
        <v>6637.9411764705892</v>
      </c>
      <c r="GC174" s="4"/>
      <c r="GD174" s="4">
        <f t="shared" si="185"/>
        <v>4813.75</v>
      </c>
      <c r="GE174" s="4">
        <f t="shared" si="186"/>
        <v>5370.8666666666695</v>
      </c>
      <c r="GF174" s="4">
        <f t="shared" si="187"/>
        <v>6171.0769230769192</v>
      </c>
      <c r="GH174" s="16">
        <f t="shared" si="217"/>
        <v>2604</v>
      </c>
      <c r="GI174" s="16">
        <f t="shared" si="188"/>
        <v>2632</v>
      </c>
      <c r="GJ174" s="16"/>
      <c r="GK174" s="16">
        <f t="shared" si="218"/>
        <v>4612.8888888888905</v>
      </c>
      <c r="GL174" s="16">
        <f t="shared" si="219"/>
        <v>5437.0526315789502</v>
      </c>
      <c r="GM174" s="16">
        <f t="shared" si="220"/>
        <v>6863.25</v>
      </c>
      <c r="GN174" s="16"/>
      <c r="GO174" s="16">
        <f t="shared" si="189"/>
        <v>4610.8125</v>
      </c>
      <c r="GP174" s="16">
        <f t="shared" si="190"/>
        <v>5475.4</v>
      </c>
      <c r="GQ174" s="16">
        <f t="shared" si="221"/>
        <v>6637.9411764705892</v>
      </c>
    </row>
    <row r="175" spans="2:199" ht="14.45" customHeight="1" x14ac:dyDescent="0.25">
      <c r="B175" s="28" t="s">
        <v>234</v>
      </c>
      <c r="C175" s="28" t="s">
        <v>679</v>
      </c>
      <c r="D175" s="23" t="str">
        <f>IFERROR(IF(MATCH($B175,Compounders!$A:$A,0),"yes"),"")</f>
        <v/>
      </c>
      <c r="F175" s="66"/>
      <c r="G175" s="66"/>
      <c r="H175" s="66"/>
      <c r="I175" s="66"/>
      <c r="J175" s="121" t="str">
        <f t="shared" si="191"/>
        <v>yes</v>
      </c>
      <c r="K175" s="70">
        <f t="shared" si="222"/>
        <v>6</v>
      </c>
      <c r="L175" s="70">
        <f t="shared" si="223"/>
        <v>34</v>
      </c>
      <c r="M175" s="70">
        <f t="shared" si="224"/>
        <v>4</v>
      </c>
      <c r="N175" s="70">
        <f t="shared" si="225"/>
        <v>4</v>
      </c>
      <c r="O175" s="66"/>
      <c r="P175" s="83"/>
      <c r="Q175" s="70">
        <f t="shared" si="243"/>
        <v>5</v>
      </c>
      <c r="R175" s="70">
        <f t="shared" si="243"/>
        <v>4</v>
      </c>
      <c r="S175" s="70">
        <f t="shared" si="243"/>
        <v>3</v>
      </c>
      <c r="T175" s="70">
        <f t="shared" si="243"/>
        <v>3</v>
      </c>
      <c r="U175" s="70">
        <f t="shared" si="243"/>
        <v>3</v>
      </c>
      <c r="V175" s="70">
        <f t="shared" si="243"/>
        <v>6</v>
      </c>
      <c r="W175" s="70">
        <f t="shared" si="243"/>
        <v>7</v>
      </c>
      <c r="X175" s="70">
        <f t="shared" si="243"/>
        <v>2</v>
      </c>
      <c r="Y175" s="70">
        <f t="shared" si="243"/>
        <v>1</v>
      </c>
      <c r="AA175" s="39">
        <v>61.586440254299994</v>
      </c>
      <c r="AB175" s="39">
        <v>71.250300958400004</v>
      </c>
      <c r="AC175" s="40">
        <v>68.92178440344</v>
      </c>
      <c r="AE175" s="4">
        <f t="shared" si="193"/>
        <v>7.3353441491400062</v>
      </c>
      <c r="AF175" s="4">
        <f t="shared" si="194"/>
        <v>-2.3285165549600038</v>
      </c>
      <c r="AH175" s="11">
        <f t="shared" si="195"/>
        <v>0.11910648056376094</v>
      </c>
      <c r="AI175" s="11">
        <f t="shared" si="196"/>
        <v>-3.2680796061753115E-2</v>
      </c>
      <c r="AK175" s="3">
        <v>2967.1</v>
      </c>
      <c r="AL175" s="7">
        <v>3580</v>
      </c>
      <c r="AM175" s="7"/>
      <c r="AN175" s="3">
        <v>3538.0625</v>
      </c>
      <c r="AO175" s="3">
        <v>3519.6428571428601</v>
      </c>
      <c r="AP175" s="7">
        <v>3526.4210526315801</v>
      </c>
      <c r="AQ175" s="113"/>
      <c r="AR175" s="3">
        <v>3894.86666666667</v>
      </c>
      <c r="AS175" s="3">
        <v>3887.0714285714303</v>
      </c>
      <c r="AT175" s="7">
        <v>3899.21052631579</v>
      </c>
      <c r="AU175" s="7"/>
      <c r="AV175" s="3">
        <v>4358.0833333333303</v>
      </c>
      <c r="AW175" s="3">
        <v>4363.7692307692296</v>
      </c>
      <c r="AX175" s="7">
        <v>4420.2777777777792</v>
      </c>
      <c r="AY175" s="113"/>
      <c r="AZ175" s="3">
        <v>2977.9</v>
      </c>
      <c r="BA175" s="7">
        <v>3190</v>
      </c>
      <c r="BB175" s="7"/>
      <c r="BC175" s="3">
        <v>3487</v>
      </c>
      <c r="BD175" s="3">
        <v>3515.1764705882401</v>
      </c>
      <c r="BE175" s="7">
        <v>3521.8260869565202</v>
      </c>
      <c r="BF175" s="113"/>
      <c r="BG175" s="3">
        <v>3831.9</v>
      </c>
      <c r="BH175" s="3">
        <v>3872.0588235294099</v>
      </c>
      <c r="BI175" s="7">
        <v>3886.1304347826099</v>
      </c>
      <c r="BJ175" s="113"/>
      <c r="BK175" s="3">
        <v>4283.2666666666701</v>
      </c>
      <c r="BL175" s="3">
        <v>4298.3999999999996</v>
      </c>
      <c r="BM175" s="7">
        <v>4373.4090909090901</v>
      </c>
      <c r="BO175" s="2">
        <f t="shared" si="234"/>
        <v>2977.9</v>
      </c>
      <c r="BP175" s="2">
        <f t="shared" si="235"/>
        <v>3190</v>
      </c>
      <c r="BQ175" s="2"/>
      <c r="BR175" s="2">
        <f t="shared" si="236"/>
        <v>3487</v>
      </c>
      <c r="BS175" s="2">
        <f t="shared" si="237"/>
        <v>3515.1764705882401</v>
      </c>
      <c r="BT175" s="2">
        <f t="shared" si="238"/>
        <v>3521.8260869565202</v>
      </c>
      <c r="BU175" s="2"/>
      <c r="BV175" s="2">
        <f t="shared" si="239"/>
        <v>3831.9</v>
      </c>
      <c r="BW175" s="2">
        <f t="shared" si="240"/>
        <v>3872.0588235294099</v>
      </c>
      <c r="BX175" s="2">
        <f t="shared" si="241"/>
        <v>3886.1304347826099</v>
      </c>
      <c r="BZ175" s="16">
        <f t="shared" si="226"/>
        <v>212.09999999999991</v>
      </c>
      <c r="CA175" s="16">
        <f t="shared" si="227"/>
        <v>331.82608695652016</v>
      </c>
      <c r="CB175" s="16">
        <f t="shared" si="228"/>
        <v>364.30434782608972</v>
      </c>
      <c r="CD175" s="5">
        <f t="shared" si="197"/>
        <v>7.122468853890318E-2</v>
      </c>
      <c r="CE175" s="5">
        <f t="shared" si="198"/>
        <v>0.10402071691426973</v>
      </c>
      <c r="CF175" s="5">
        <f t="shared" si="199"/>
        <v>0.10344189032369644</v>
      </c>
      <c r="CH175" s="11">
        <f t="shared" si="229"/>
        <v>8.080433205689852E-3</v>
      </c>
      <c r="CI175" s="11">
        <f t="shared" si="230"/>
        <v>9.9874066408145445E-3</v>
      </c>
      <c r="CK175" s="11">
        <f t="shared" si="231"/>
        <v>1.0480133492369204E-2</v>
      </c>
      <c r="CL175" s="11">
        <f t="shared" si="232"/>
        <v>1.4152361695923599E-2</v>
      </c>
      <c r="CN175" s="16">
        <f t="shared" si="200"/>
        <v>28.176470588240136</v>
      </c>
      <c r="CO175" s="16">
        <f t="shared" si="201"/>
        <v>34.826086956520157</v>
      </c>
      <c r="CP175" s="11"/>
      <c r="CQ175" s="16">
        <f t="shared" si="202"/>
        <v>40.158823529409801</v>
      </c>
      <c r="CR175" s="16">
        <f t="shared" si="203"/>
        <v>54.230434782609791</v>
      </c>
      <c r="CT175" s="106">
        <v>3603.6363636363621</v>
      </c>
      <c r="CU175" s="104">
        <v>3515.1764705882401</v>
      </c>
      <c r="CV175" s="104">
        <v>3379.666666666667</v>
      </c>
      <c r="CW175" s="104">
        <v>3296.5428571428592</v>
      </c>
      <c r="CX175" s="104">
        <v>3173</v>
      </c>
      <c r="CY175" s="104">
        <v>3152.1428571428601</v>
      </c>
      <c r="CZ175" s="104">
        <v>3674.732142857144</v>
      </c>
      <c r="DA175" s="104">
        <v>3222.4523809523812</v>
      </c>
      <c r="DB175" s="104">
        <v>3151.6</v>
      </c>
      <c r="DC175" s="104">
        <v>2959.8421052631602</v>
      </c>
      <c r="DD175" s="104">
        <v>3047.3333333333339</v>
      </c>
      <c r="DE175" s="104">
        <v>2983.0952380952367</v>
      </c>
      <c r="DF175" s="104">
        <v>2848.6111111111109</v>
      </c>
      <c r="DG175" s="104">
        <v>2749.8</v>
      </c>
      <c r="DH175" s="104">
        <v>2747.9444444444439</v>
      </c>
      <c r="DI175" s="104">
        <v>2704.5</v>
      </c>
      <c r="DJ175" s="104">
        <v>2606.5619047619048</v>
      </c>
      <c r="DK175" s="104">
        <v>2552.75</v>
      </c>
      <c r="DL175" s="104">
        <v>2507</v>
      </c>
      <c r="DM175" s="104">
        <v>2442.3571428571431</v>
      </c>
      <c r="DN175" s="104">
        <v>2448</v>
      </c>
      <c r="DO175" s="104">
        <v>2338.2727272727298</v>
      </c>
      <c r="DP175" s="104">
        <v>2156.5</v>
      </c>
      <c r="DR175" s="4">
        <f t="shared" si="204"/>
        <v>68.92178440344</v>
      </c>
      <c r="DS175" s="39">
        <v>71.250300958400004</v>
      </c>
      <c r="DT175" s="39">
        <v>61.586440254299994</v>
      </c>
      <c r="DU175" s="39">
        <v>60.1644108375</v>
      </c>
      <c r="DV175" s="39">
        <v>55.428075897759996</v>
      </c>
      <c r="DW175" s="39">
        <v>58.348834995570002</v>
      </c>
      <c r="DX175" s="39">
        <v>49.118500847050001</v>
      </c>
      <c r="DY175" s="39">
        <v>54.595511486999989</v>
      </c>
      <c r="DZ175" s="39">
        <v>46.203030991719999</v>
      </c>
      <c r="EA175" s="39">
        <v>45.339422935800002</v>
      </c>
      <c r="EB175" s="39">
        <v>41.842598293680005</v>
      </c>
      <c r="EC175" s="39">
        <v>38.751542029680003</v>
      </c>
      <c r="ED175" s="39">
        <v>43.345394622000008</v>
      </c>
      <c r="EE175" s="39">
        <v>46.805887379609992</v>
      </c>
      <c r="EF175" s="39">
        <v>48.791356226100007</v>
      </c>
      <c r="EG175" s="39">
        <v>44.412302916800002</v>
      </c>
      <c r="EH175" s="39">
        <v>49.269428245440004</v>
      </c>
      <c r="EI175" s="39">
        <v>50.338638226799993</v>
      </c>
      <c r="EJ175" s="39">
        <v>44.80988970269</v>
      </c>
      <c r="EK175" s="39">
        <v>40.610403700020001</v>
      </c>
      <c r="EL175" s="39">
        <v>42.273886335999997</v>
      </c>
      <c r="EM175" s="39">
        <v>42.067261066600004</v>
      </c>
      <c r="EN175" s="39">
        <v>41.33435649618</v>
      </c>
      <c r="EP175" s="111">
        <v>46022</v>
      </c>
      <c r="EQ175" s="114">
        <f t="shared" si="233"/>
        <v>0</v>
      </c>
      <c r="ER175" s="114"/>
      <c r="ES175" s="4">
        <f t="shared" si="205"/>
        <v>2967.1</v>
      </c>
      <c r="ET175" s="4">
        <f t="shared" si="206"/>
        <v>3580</v>
      </c>
      <c r="EU175" s="4"/>
      <c r="EV175" s="4">
        <f t="shared" si="169"/>
        <v>3538.0625</v>
      </c>
      <c r="EW175" s="4">
        <f t="shared" si="170"/>
        <v>3519.6428571428601</v>
      </c>
      <c r="EX175" s="4">
        <f t="shared" si="171"/>
        <v>3526.4210526315801</v>
      </c>
      <c r="EY175" s="4"/>
      <c r="EZ175" s="4">
        <f t="shared" si="172"/>
        <v>3894.86666666667</v>
      </c>
      <c r="FA175" s="4">
        <f t="shared" si="173"/>
        <v>3887.0714285714303</v>
      </c>
      <c r="FB175" s="4">
        <f t="shared" si="174"/>
        <v>3899.21052631579</v>
      </c>
      <c r="FC175" s="4"/>
      <c r="FD175" s="4">
        <f t="shared" si="244"/>
        <v>4358.0833333333303</v>
      </c>
      <c r="FE175" s="4">
        <f t="shared" si="208"/>
        <v>4363.7692307692296</v>
      </c>
      <c r="FF175" s="4">
        <f t="shared" si="209"/>
        <v>4420.2777777777792</v>
      </c>
      <c r="FH175" s="16">
        <f t="shared" si="210"/>
        <v>2967.1</v>
      </c>
      <c r="FI175" s="16">
        <f t="shared" si="176"/>
        <v>3580</v>
      </c>
      <c r="FJ175" s="16"/>
      <c r="FK175" s="16">
        <f t="shared" si="211"/>
        <v>3538.0625</v>
      </c>
      <c r="FL175" s="16">
        <f t="shared" si="212"/>
        <v>3519.6428571428601</v>
      </c>
      <c r="FM175" s="16">
        <f t="shared" si="213"/>
        <v>3526.4210526315801</v>
      </c>
      <c r="FN175" s="16"/>
      <c r="FO175" s="16">
        <f t="shared" si="214"/>
        <v>3894.86666666667</v>
      </c>
      <c r="FP175" s="16">
        <f t="shared" si="215"/>
        <v>3887.0714285714303</v>
      </c>
      <c r="FQ175" s="16">
        <f t="shared" si="216"/>
        <v>3899.21052631579</v>
      </c>
      <c r="FS175" s="4">
        <f t="shared" si="177"/>
        <v>2977.9</v>
      </c>
      <c r="FT175" s="4">
        <f t="shared" si="178"/>
        <v>3190</v>
      </c>
      <c r="FU175" s="4"/>
      <c r="FV175" s="4">
        <f t="shared" si="179"/>
        <v>3487</v>
      </c>
      <c r="FW175" s="4">
        <f t="shared" si="180"/>
        <v>3515.1764705882401</v>
      </c>
      <c r="FX175" s="4">
        <f t="shared" si="181"/>
        <v>3521.8260869565202</v>
      </c>
      <c r="FY175" s="4"/>
      <c r="FZ175" s="4">
        <f t="shared" si="182"/>
        <v>3831.9</v>
      </c>
      <c r="GA175" s="4">
        <f t="shared" si="183"/>
        <v>3872.0588235294099</v>
      </c>
      <c r="GB175" s="4">
        <f t="shared" si="184"/>
        <v>3886.1304347826099</v>
      </c>
      <c r="GC175" s="4"/>
      <c r="GD175" s="4">
        <f t="shared" si="185"/>
        <v>4283.2666666666701</v>
      </c>
      <c r="GE175" s="4">
        <f t="shared" si="186"/>
        <v>4298.3999999999996</v>
      </c>
      <c r="GF175" s="4">
        <f t="shared" si="187"/>
        <v>4373.4090909090901</v>
      </c>
      <c r="GH175" s="16">
        <f t="shared" si="217"/>
        <v>2977.9</v>
      </c>
      <c r="GI175" s="16">
        <f t="shared" si="188"/>
        <v>3190</v>
      </c>
      <c r="GJ175" s="16"/>
      <c r="GK175" s="16">
        <f t="shared" si="218"/>
        <v>3487</v>
      </c>
      <c r="GL175" s="16">
        <f t="shared" si="219"/>
        <v>3515.1764705882401</v>
      </c>
      <c r="GM175" s="16">
        <f t="shared" si="220"/>
        <v>3521.8260869565202</v>
      </c>
      <c r="GN175" s="16"/>
      <c r="GO175" s="16">
        <f t="shared" si="189"/>
        <v>3831.9</v>
      </c>
      <c r="GP175" s="16">
        <f t="shared" si="190"/>
        <v>3872.0588235294099</v>
      </c>
      <c r="GQ175" s="16">
        <f t="shared" si="221"/>
        <v>3886.1304347826099</v>
      </c>
    </row>
    <row r="176" spans="2:199" ht="14.45" customHeight="1" x14ac:dyDescent="0.25">
      <c r="B176" s="28" t="s">
        <v>214</v>
      </c>
      <c r="C176" s="28" t="s">
        <v>987</v>
      </c>
      <c r="D176" s="23" t="str">
        <f>IFERROR(IF(MATCH($B176,Compounders!$A:$A,0),"yes"),"")</f>
        <v>yes</v>
      </c>
      <c r="F176" s="66"/>
      <c r="G176" s="66"/>
      <c r="H176" s="66"/>
      <c r="I176" s="66"/>
      <c r="J176" s="121" t="str">
        <f t="shared" si="191"/>
        <v>yes</v>
      </c>
      <c r="K176" s="70">
        <f t="shared" si="222"/>
        <v>6</v>
      </c>
      <c r="L176" s="70">
        <f t="shared" si="223"/>
        <v>34</v>
      </c>
      <c r="M176" s="70">
        <f t="shared" si="224"/>
        <v>4</v>
      </c>
      <c r="N176" s="70">
        <f t="shared" si="225"/>
        <v>4</v>
      </c>
      <c r="O176" s="66"/>
      <c r="P176" s="83"/>
      <c r="Q176" s="70">
        <f t="shared" si="243"/>
        <v>5</v>
      </c>
      <c r="R176" s="70">
        <f t="shared" si="243"/>
        <v>4</v>
      </c>
      <c r="S176" s="70">
        <f t="shared" si="243"/>
        <v>3</v>
      </c>
      <c r="T176" s="70">
        <f t="shared" si="243"/>
        <v>3</v>
      </c>
      <c r="U176" s="70">
        <f t="shared" si="243"/>
        <v>3</v>
      </c>
      <c r="V176" s="70">
        <f t="shared" si="243"/>
        <v>6</v>
      </c>
      <c r="W176" s="70">
        <f t="shared" si="243"/>
        <v>7</v>
      </c>
      <c r="X176" s="70">
        <f t="shared" si="243"/>
        <v>2</v>
      </c>
      <c r="Y176" s="70">
        <f t="shared" si="243"/>
        <v>1</v>
      </c>
      <c r="AA176" s="39">
        <v>74.8952689324</v>
      </c>
      <c r="AB176" s="39">
        <v>65.450600574479992</v>
      </c>
      <c r="AC176" s="40">
        <v>70.382346160559976</v>
      </c>
      <c r="AE176" s="4">
        <f t="shared" si="193"/>
        <v>-4.5129227718400244</v>
      </c>
      <c r="AF176" s="4">
        <f t="shared" si="194"/>
        <v>4.9317455860799839</v>
      </c>
      <c r="AH176" s="11">
        <f t="shared" si="195"/>
        <v>-6.0256446584274426E-2</v>
      </c>
      <c r="AI176" s="11">
        <f t="shared" si="196"/>
        <v>7.5350654429333641E-2</v>
      </c>
      <c r="AK176" s="3">
        <v>1715</v>
      </c>
      <c r="AL176" s="7">
        <v>2074</v>
      </c>
      <c r="AM176" s="7"/>
      <c r="AN176" s="3">
        <v>2078.8823529411802</v>
      </c>
      <c r="AO176" s="3">
        <v>2043.7222222222199</v>
      </c>
      <c r="AP176" s="7">
        <v>2092.8125</v>
      </c>
      <c r="AQ176" s="113"/>
      <c r="AR176" s="3">
        <v>2531.6470588235302</v>
      </c>
      <c r="AS176" s="3">
        <v>2467.9411764705901</v>
      </c>
      <c r="AT176" s="7">
        <v>2524.6875</v>
      </c>
      <c r="AU176" s="7"/>
      <c r="AV176" s="3">
        <v>2990.5</v>
      </c>
      <c r="AW176" s="3">
        <v>2853.6428571428601</v>
      </c>
      <c r="AX176" s="7">
        <v>2931.0714285714303</v>
      </c>
      <c r="AY176" s="113"/>
      <c r="AZ176" s="3">
        <v>1966</v>
      </c>
      <c r="BA176" s="7">
        <v>2171</v>
      </c>
      <c r="BB176" s="7"/>
      <c r="BC176" s="3">
        <v>2280.6666666666697</v>
      </c>
      <c r="BD176" s="3">
        <v>2285.35</v>
      </c>
      <c r="BE176" s="7">
        <v>2286.25</v>
      </c>
      <c r="BF176" s="113"/>
      <c r="BG176" s="3">
        <v>2719.625</v>
      </c>
      <c r="BH176" s="3">
        <v>2681.4736842105299</v>
      </c>
      <c r="BI176" s="7">
        <v>2705.65</v>
      </c>
      <c r="BJ176" s="113"/>
      <c r="BK176" s="3">
        <v>3139.5555555555602</v>
      </c>
      <c r="BL176" s="3">
        <v>3084.6666666666697</v>
      </c>
      <c r="BM176" s="7">
        <v>3109.875</v>
      </c>
      <c r="BO176" s="2">
        <f t="shared" si="234"/>
        <v>2017.6712328767121</v>
      </c>
      <c r="BP176" s="2">
        <f t="shared" si="235"/>
        <v>2200.0493150684933</v>
      </c>
      <c r="BQ176" s="2"/>
      <c r="BR176" s="2">
        <f t="shared" si="236"/>
        <v>2391.3082191780841</v>
      </c>
      <c r="BS176" s="2">
        <f t="shared" si="237"/>
        <v>2385.1948738284073</v>
      </c>
      <c r="BT176" s="2">
        <f t="shared" si="238"/>
        <v>2391.9617808219177</v>
      </c>
      <c r="BU176" s="2"/>
      <c r="BV176" s="2">
        <f t="shared" si="239"/>
        <v>2825.470509893456</v>
      </c>
      <c r="BW176" s="2">
        <f t="shared" si="240"/>
        <v>2783.1004085556388</v>
      </c>
      <c r="BX176" s="2">
        <f t="shared" si="241"/>
        <v>2807.5368493150681</v>
      </c>
      <c r="BZ176" s="16">
        <f t="shared" si="226"/>
        <v>182.37808219178123</v>
      </c>
      <c r="CA176" s="16">
        <f t="shared" si="227"/>
        <v>191.91246575342439</v>
      </c>
      <c r="CB176" s="16">
        <f t="shared" si="228"/>
        <v>415.57506849315041</v>
      </c>
      <c r="CD176" s="5">
        <f t="shared" si="197"/>
        <v>9.0390386312716675E-2</v>
      </c>
      <c r="CE176" s="5">
        <f t="shared" si="198"/>
        <v>8.7230983614314805E-2</v>
      </c>
      <c r="CF176" s="5">
        <f t="shared" si="199"/>
        <v>0.17373817250138157</v>
      </c>
      <c r="CH176" s="11">
        <f t="shared" si="229"/>
        <v>-2.5564857347323278E-3</v>
      </c>
      <c r="CI176" s="11">
        <f t="shared" si="230"/>
        <v>2.7330715404727535E-4</v>
      </c>
      <c r="CK176" s="11">
        <f t="shared" si="231"/>
        <v>-1.4995768382454311E-2</v>
      </c>
      <c r="CL176" s="11">
        <f t="shared" si="232"/>
        <v>-6.3471413046403136E-3</v>
      </c>
      <c r="CN176" s="16">
        <f t="shared" si="200"/>
        <v>-6.1133453496768198</v>
      </c>
      <c r="CO176" s="16">
        <f t="shared" si="201"/>
        <v>0.65356164383365467</v>
      </c>
      <c r="CP176" s="11"/>
      <c r="CQ176" s="16">
        <f t="shared" si="202"/>
        <v>-42.370101337817232</v>
      </c>
      <c r="CR176" s="16">
        <f t="shared" si="203"/>
        <v>-17.933660578387844</v>
      </c>
      <c r="CT176" s="106">
        <v>2496.3921568627452</v>
      </c>
      <c r="CU176" s="104">
        <v>2381.9222222222224</v>
      </c>
      <c r="CV176" s="104">
        <v>2280.6666666666697</v>
      </c>
      <c r="CW176" s="104">
        <v>2318.4461538461533</v>
      </c>
      <c r="CX176" s="104">
        <v>2338.1153846153843</v>
      </c>
      <c r="CY176" s="104">
        <v>2267.7581699346401</v>
      </c>
      <c r="CZ176" s="104">
        <v>2184.4761904761899</v>
      </c>
      <c r="DA176" s="104">
        <v>2219.844444444444</v>
      </c>
      <c r="DB176" s="104">
        <v>2088.622009569377</v>
      </c>
      <c r="DC176" s="104">
        <v>1887.333333333333</v>
      </c>
      <c r="DD176" s="104">
        <v>1865.9</v>
      </c>
      <c r="DE176" s="104">
        <v>1721.1230769230772</v>
      </c>
      <c r="DF176" s="104">
        <v>1526.589285714286</v>
      </c>
      <c r="DG176" s="104">
        <v>1328.6587301587301</v>
      </c>
      <c r="DH176" s="104">
        <v>1241.6842105263199</v>
      </c>
      <c r="DI176" s="104">
        <v>1190.4831168831161</v>
      </c>
      <c r="DJ176" s="104">
        <v>1128.879120879121</v>
      </c>
      <c r="DK176" s="104">
        <v>1000.895833333333</v>
      </c>
      <c r="DL176" s="104">
        <v>934.52941176470597</v>
      </c>
      <c r="DM176" s="104">
        <v>933.26190476190402</v>
      </c>
      <c r="DN176" s="104">
        <v>849.21568627450893</v>
      </c>
      <c r="DO176" s="104">
        <v>766.31818181818107</v>
      </c>
      <c r="DP176" s="104">
        <v>643.4</v>
      </c>
      <c r="DR176" s="4">
        <f t="shared" si="204"/>
        <v>70.382346160559976</v>
      </c>
      <c r="DS176" s="39">
        <v>65.450600574479992</v>
      </c>
      <c r="DT176" s="39">
        <v>74.8952689324</v>
      </c>
      <c r="DU176" s="39">
        <v>74.270802635700008</v>
      </c>
      <c r="DV176" s="39">
        <v>85.409916134400007</v>
      </c>
      <c r="DW176" s="39">
        <v>77.581248351230002</v>
      </c>
      <c r="DX176" s="39">
        <v>71.259722141440008</v>
      </c>
      <c r="DY176" s="39">
        <v>80.078252292090013</v>
      </c>
      <c r="DZ176" s="39">
        <v>71.493113632800004</v>
      </c>
      <c r="EA176" s="39">
        <v>68.484671047600003</v>
      </c>
      <c r="EB176" s="39">
        <v>55.955747606400003</v>
      </c>
      <c r="EC176" s="39">
        <v>46.526577690799996</v>
      </c>
      <c r="ED176" s="39">
        <v>49.115230857639993</v>
      </c>
      <c r="EE176" s="39">
        <v>40.2415030712</v>
      </c>
      <c r="EF176" s="39">
        <v>34.236964371399999</v>
      </c>
      <c r="EG176" s="39">
        <v>28.463432161920004</v>
      </c>
      <c r="EH176" s="39">
        <v>29.305184131979999</v>
      </c>
      <c r="EI176" s="39">
        <v>36.135764254739996</v>
      </c>
      <c r="EJ176" s="39">
        <v>35.153770728280001</v>
      </c>
      <c r="EK176" s="39">
        <v>34.421571654240005</v>
      </c>
      <c r="EL176" s="39">
        <v>35.531134595179992</v>
      </c>
      <c r="EM176" s="39">
        <v>32.152708670559996</v>
      </c>
      <c r="EN176" s="39">
        <v>33.687645575700003</v>
      </c>
      <c r="EP176" s="111">
        <v>45930</v>
      </c>
      <c r="EQ176" s="114">
        <f t="shared" si="233"/>
        <v>0.25205479452054796</v>
      </c>
      <c r="ER176" s="114"/>
      <c r="ES176" s="4">
        <f t="shared" si="205"/>
        <v>1715</v>
      </c>
      <c r="ET176" s="4">
        <f t="shared" si="206"/>
        <v>2074</v>
      </c>
      <c r="EU176" s="4"/>
      <c r="EV176" s="4">
        <f t="shared" si="169"/>
        <v>2078.8823529411802</v>
      </c>
      <c r="EW176" s="4">
        <f t="shared" si="170"/>
        <v>2043.7222222222199</v>
      </c>
      <c r="EX176" s="4">
        <f t="shared" si="171"/>
        <v>2092.8125</v>
      </c>
      <c r="EY176" s="4"/>
      <c r="EZ176" s="4">
        <f t="shared" si="172"/>
        <v>2531.6470588235302</v>
      </c>
      <c r="FA176" s="4">
        <f t="shared" si="173"/>
        <v>2467.9411764705901</v>
      </c>
      <c r="FB176" s="4">
        <f t="shared" si="174"/>
        <v>2524.6875</v>
      </c>
      <c r="FC176" s="4"/>
      <c r="FD176" s="4">
        <f t="shared" si="244"/>
        <v>2990.5</v>
      </c>
      <c r="FE176" s="4">
        <f t="shared" si="208"/>
        <v>2853.6428571428601</v>
      </c>
      <c r="FF176" s="4">
        <f t="shared" si="209"/>
        <v>2931.0714285714303</v>
      </c>
      <c r="FH176" s="16">
        <f t="shared" si="210"/>
        <v>1805.4876712328767</v>
      </c>
      <c r="FI176" s="16">
        <f t="shared" si="176"/>
        <v>2078.7417808219179</v>
      </c>
      <c r="FJ176" s="16"/>
      <c r="FK176" s="16">
        <f t="shared" si="211"/>
        <v>2193.0038678485121</v>
      </c>
      <c r="FL176" s="16">
        <f t="shared" si="212"/>
        <v>2150.6486435670145</v>
      </c>
      <c r="FM176" s="16">
        <f t="shared" si="213"/>
        <v>2201.6686643835615</v>
      </c>
      <c r="FN176" s="16"/>
      <c r="FO176" s="16">
        <f t="shared" si="214"/>
        <v>2647.303142626914</v>
      </c>
      <c r="FP176" s="16">
        <f t="shared" si="215"/>
        <v>2565.159134338669</v>
      </c>
      <c r="FQ176" s="16">
        <f t="shared" si="216"/>
        <v>2627.1185176125246</v>
      </c>
      <c r="FS176" s="4">
        <f t="shared" si="177"/>
        <v>1966</v>
      </c>
      <c r="FT176" s="4">
        <f t="shared" si="178"/>
        <v>2171</v>
      </c>
      <c r="FU176" s="4"/>
      <c r="FV176" s="4">
        <f t="shared" si="179"/>
        <v>2280.6666666666697</v>
      </c>
      <c r="FW176" s="4">
        <f t="shared" si="180"/>
        <v>2285.35</v>
      </c>
      <c r="FX176" s="4">
        <f t="shared" si="181"/>
        <v>2286.25</v>
      </c>
      <c r="FY176" s="4"/>
      <c r="FZ176" s="4">
        <f t="shared" si="182"/>
        <v>2719.625</v>
      </c>
      <c r="GA176" s="4">
        <f t="shared" si="183"/>
        <v>2681.4736842105299</v>
      </c>
      <c r="GB176" s="4">
        <f t="shared" si="184"/>
        <v>2705.65</v>
      </c>
      <c r="GC176" s="4"/>
      <c r="GD176" s="4">
        <f t="shared" si="185"/>
        <v>3139.5555555555602</v>
      </c>
      <c r="GE176" s="4">
        <f t="shared" si="186"/>
        <v>3084.6666666666697</v>
      </c>
      <c r="GF176" s="4">
        <f t="shared" si="187"/>
        <v>3109.875</v>
      </c>
      <c r="GH176" s="16">
        <f t="shared" si="217"/>
        <v>2017.6712328767121</v>
      </c>
      <c r="GI176" s="16">
        <f t="shared" si="188"/>
        <v>2200.0493150684933</v>
      </c>
      <c r="GJ176" s="16"/>
      <c r="GK176" s="16">
        <f t="shared" si="218"/>
        <v>2391.3082191780841</v>
      </c>
      <c r="GL176" s="16">
        <f t="shared" si="219"/>
        <v>2385.1948738284073</v>
      </c>
      <c r="GM176" s="16">
        <f t="shared" si="220"/>
        <v>2391.9617808219177</v>
      </c>
      <c r="GN176" s="16"/>
      <c r="GO176" s="16">
        <f t="shared" si="189"/>
        <v>2825.470509893456</v>
      </c>
      <c r="GP176" s="16">
        <f t="shared" si="190"/>
        <v>2783.1004085556388</v>
      </c>
      <c r="GQ176" s="16">
        <f t="shared" si="221"/>
        <v>2807.5368493150681</v>
      </c>
    </row>
    <row r="177" spans="2:199" ht="14.45" customHeight="1" x14ac:dyDescent="0.25">
      <c r="B177" s="28" t="s">
        <v>205</v>
      </c>
      <c r="C177" s="28" t="s">
        <v>988</v>
      </c>
      <c r="D177" s="23" t="str">
        <f>IFERROR(IF(MATCH($B177,Compounders!$A:$A,0),"yes"),"")</f>
        <v>yes</v>
      </c>
      <c r="F177" s="66"/>
      <c r="G177" s="66"/>
      <c r="H177" s="66"/>
      <c r="I177" s="66"/>
      <c r="J177" s="121" t="str">
        <f t="shared" si="191"/>
        <v>yes</v>
      </c>
      <c r="K177" s="70">
        <f t="shared" si="222"/>
        <v>6</v>
      </c>
      <c r="L177" s="70">
        <f t="shared" si="223"/>
        <v>34</v>
      </c>
      <c r="M177" s="70">
        <f t="shared" si="224"/>
        <v>4</v>
      </c>
      <c r="N177" s="70">
        <f t="shared" si="225"/>
        <v>4</v>
      </c>
      <c r="O177" s="66"/>
      <c r="P177" s="83"/>
      <c r="Q177" s="70">
        <f t="shared" si="243"/>
        <v>5</v>
      </c>
      <c r="R177" s="70">
        <f t="shared" si="243"/>
        <v>4</v>
      </c>
      <c r="S177" s="70">
        <f t="shared" si="243"/>
        <v>3</v>
      </c>
      <c r="T177" s="70">
        <f t="shared" si="243"/>
        <v>3</v>
      </c>
      <c r="U177" s="70">
        <f t="shared" si="243"/>
        <v>3</v>
      </c>
      <c r="V177" s="70">
        <f t="shared" si="243"/>
        <v>6</v>
      </c>
      <c r="W177" s="70">
        <f t="shared" si="243"/>
        <v>7</v>
      </c>
      <c r="X177" s="70">
        <f t="shared" si="243"/>
        <v>2</v>
      </c>
      <c r="Y177" s="70">
        <f t="shared" si="243"/>
        <v>1</v>
      </c>
      <c r="AA177" s="39">
        <v>91.135640000000009</v>
      </c>
      <c r="AB177" s="39">
        <v>77.654190468749988</v>
      </c>
      <c r="AC177" s="40">
        <v>79.182775000000007</v>
      </c>
      <c r="AE177" s="4">
        <f t="shared" si="193"/>
        <v>-11.952865000000003</v>
      </c>
      <c r="AF177" s="4">
        <f t="shared" si="194"/>
        <v>1.5285845312500186</v>
      </c>
      <c r="AH177" s="11">
        <f t="shared" si="195"/>
        <v>-0.13115467231041555</v>
      </c>
      <c r="AI177" s="11">
        <f t="shared" si="196"/>
        <v>1.9684507970824328E-2</v>
      </c>
      <c r="AK177" s="3">
        <v>2058</v>
      </c>
      <c r="AL177" s="7">
        <v>2459</v>
      </c>
      <c r="AM177" s="7"/>
      <c r="AN177" s="3">
        <v>2697.8421052631602</v>
      </c>
      <c r="AO177" s="3">
        <v>2740.78947368421</v>
      </c>
      <c r="AP177" s="7">
        <v>2749.85</v>
      </c>
      <c r="AQ177" s="113"/>
      <c r="AR177" s="3">
        <v>3045.8823529411802</v>
      </c>
      <c r="AS177" s="3">
        <v>3073.5789473684199</v>
      </c>
      <c r="AT177" s="7">
        <v>3039.9</v>
      </c>
      <c r="AU177" s="7"/>
      <c r="AV177" s="3">
        <v>3310.2</v>
      </c>
      <c r="AW177" s="3">
        <v>3375</v>
      </c>
      <c r="AX177" s="7">
        <v>3337.0666666666698</v>
      </c>
      <c r="AY177" s="113"/>
      <c r="AZ177" s="3">
        <v>2279</v>
      </c>
      <c r="BA177" s="7">
        <v>2687</v>
      </c>
      <c r="BB177" s="7"/>
      <c r="BC177" s="3">
        <v>2854</v>
      </c>
      <c r="BD177" s="3">
        <v>2925.0454545454504</v>
      </c>
      <c r="BE177" s="7">
        <v>2931.3333333333303</v>
      </c>
      <c r="BF177" s="113"/>
      <c r="BG177" s="3">
        <v>3172.8095238095198</v>
      </c>
      <c r="BH177" s="3">
        <v>3229.1363636363603</v>
      </c>
      <c r="BI177" s="7">
        <v>3214.9545454545496</v>
      </c>
      <c r="BJ177" s="113"/>
      <c r="BK177" s="3">
        <v>3436.6</v>
      </c>
      <c r="BL177" s="3">
        <v>3510</v>
      </c>
      <c r="BM177" s="7">
        <v>3487.8333333333303</v>
      </c>
      <c r="BO177" s="2">
        <f t="shared" si="234"/>
        <v>2279</v>
      </c>
      <c r="BP177" s="2">
        <f t="shared" si="235"/>
        <v>2687</v>
      </c>
      <c r="BQ177" s="2"/>
      <c r="BR177" s="2">
        <f t="shared" si="236"/>
        <v>2854</v>
      </c>
      <c r="BS177" s="2">
        <f t="shared" si="237"/>
        <v>2925.0454545454504</v>
      </c>
      <c r="BT177" s="2">
        <f t="shared" si="238"/>
        <v>2931.3333333333303</v>
      </c>
      <c r="BU177" s="2"/>
      <c r="BV177" s="2">
        <f t="shared" si="239"/>
        <v>3172.8095238095198</v>
      </c>
      <c r="BW177" s="2">
        <f t="shared" si="240"/>
        <v>3229.1363636363603</v>
      </c>
      <c r="BX177" s="2">
        <f t="shared" si="241"/>
        <v>3214.9545454545496</v>
      </c>
      <c r="BZ177" s="16">
        <f t="shared" si="226"/>
        <v>408</v>
      </c>
      <c r="CA177" s="16">
        <f t="shared" si="227"/>
        <v>244.3333333333303</v>
      </c>
      <c r="CB177" s="16">
        <f t="shared" si="228"/>
        <v>283.62121212121929</v>
      </c>
      <c r="CD177" s="5">
        <f t="shared" si="197"/>
        <v>0.17902588854760859</v>
      </c>
      <c r="CE177" s="5">
        <f t="shared" si="198"/>
        <v>9.0931646197741189E-2</v>
      </c>
      <c r="CF177" s="5">
        <f t="shared" si="199"/>
        <v>9.675501891785987E-2</v>
      </c>
      <c r="CH177" s="11">
        <f t="shared" si="229"/>
        <v>2.4893291711790555E-2</v>
      </c>
      <c r="CI177" s="11">
        <f t="shared" si="230"/>
        <v>2.7096472786731107E-2</v>
      </c>
      <c r="CK177" s="11">
        <f t="shared" si="231"/>
        <v>1.7752984981969533E-2</v>
      </c>
      <c r="CL177" s="11">
        <f t="shared" si="232"/>
        <v>1.3283186818737081E-2</v>
      </c>
      <c r="CN177" s="16">
        <f t="shared" si="200"/>
        <v>71.045454545450411</v>
      </c>
      <c r="CO177" s="16">
        <f t="shared" si="201"/>
        <v>77.333333333330302</v>
      </c>
      <c r="CP177" s="11"/>
      <c r="CQ177" s="16">
        <f t="shared" si="202"/>
        <v>56.326839826840569</v>
      </c>
      <c r="CR177" s="16">
        <f t="shared" si="203"/>
        <v>42.145021645029829</v>
      </c>
      <c r="CT177" s="106">
        <v>2971.3890092879255</v>
      </c>
      <c r="CU177" s="104">
        <v>2925.0454545454504</v>
      </c>
      <c r="CV177" s="104">
        <v>2789.4561403508778</v>
      </c>
      <c r="CW177" s="104">
        <v>2584.2000000000007</v>
      </c>
      <c r="CX177" s="104">
        <v>2452.0500000000002</v>
      </c>
      <c r="CY177" s="104">
        <v>2516.9</v>
      </c>
      <c r="CZ177" s="104">
        <v>2278.6111111111113</v>
      </c>
      <c r="DA177" s="104">
        <v>2063.8625000000002</v>
      </c>
      <c r="DB177" s="104">
        <v>1939.083333333333</v>
      </c>
      <c r="DC177" s="104">
        <v>1914.3</v>
      </c>
      <c r="DD177" s="104">
        <v>1946.8791666666671</v>
      </c>
      <c r="DE177" s="104">
        <v>1897.2032967032969</v>
      </c>
      <c r="DF177" s="104">
        <v>1795.0798319327728</v>
      </c>
      <c r="DG177" s="104">
        <v>1707.4736842105301</v>
      </c>
      <c r="DH177" s="104">
        <v>1522.9714285714281</v>
      </c>
      <c r="DI177" s="104">
        <v>1805.2792207792211</v>
      </c>
      <c r="DJ177" s="104">
        <v>1937.0890109890101</v>
      </c>
      <c r="DK177" s="104">
        <v>2210.3125</v>
      </c>
      <c r="DL177" s="104">
        <v>2255.9909090909091</v>
      </c>
      <c r="DM177" s="104">
        <v>2051.2164502164492</v>
      </c>
      <c r="DN177" s="104">
        <v>1954.7249999999999</v>
      </c>
      <c r="DO177" s="104">
        <v>1961.2307692307702</v>
      </c>
      <c r="DP177" s="104">
        <v>1804.272727272727</v>
      </c>
      <c r="DR177" s="4">
        <f t="shared" si="204"/>
        <v>79.182775000000007</v>
      </c>
      <c r="DS177" s="39">
        <v>77.654190468749988</v>
      </c>
      <c r="DT177" s="39">
        <v>91.135640000000009</v>
      </c>
      <c r="DU177" s="39">
        <v>85.289919999999995</v>
      </c>
      <c r="DV177" s="39">
        <v>90.236041</v>
      </c>
      <c r="DW177" s="39">
        <v>83.772660690630005</v>
      </c>
      <c r="DX177" s="39">
        <v>85.774643999999995</v>
      </c>
      <c r="DY177" s="39">
        <v>86.422838999999996</v>
      </c>
      <c r="DZ177" s="39">
        <v>76.861818</v>
      </c>
      <c r="EA177" s="39">
        <v>71.727974999999986</v>
      </c>
      <c r="EB177" s="39">
        <v>71.472480000000004</v>
      </c>
      <c r="EC177" s="39">
        <v>58.017195000000001</v>
      </c>
      <c r="ED177" s="39">
        <v>63.806620000000002</v>
      </c>
      <c r="EE177" s="39">
        <v>56.06286399999999</v>
      </c>
      <c r="EF177" s="39">
        <v>51.043183999999997</v>
      </c>
      <c r="EG177" s="39">
        <v>44.610685000000011</v>
      </c>
      <c r="EH177" s="39">
        <v>50.178465000000003</v>
      </c>
      <c r="EI177" s="39">
        <v>62.548123413870002</v>
      </c>
      <c r="EJ177" s="39">
        <v>72.608822000000004</v>
      </c>
      <c r="EK177" s="39">
        <v>66.121482</v>
      </c>
      <c r="EL177" s="39">
        <v>67.835663999999994</v>
      </c>
      <c r="EM177" s="39">
        <v>55.884799986340006</v>
      </c>
      <c r="EN177" s="39">
        <v>54.507072000000008</v>
      </c>
      <c r="EP177" s="111">
        <v>46022</v>
      </c>
      <c r="EQ177" s="114">
        <f t="shared" si="233"/>
        <v>0</v>
      </c>
      <c r="ER177" s="114"/>
      <c r="ES177" s="4">
        <f t="shared" si="205"/>
        <v>2058</v>
      </c>
      <c r="ET177" s="4">
        <f t="shared" si="206"/>
        <v>2459</v>
      </c>
      <c r="EU177" s="4"/>
      <c r="EV177" s="4">
        <f t="shared" si="169"/>
        <v>2697.8421052631602</v>
      </c>
      <c r="EW177" s="4">
        <f t="shared" si="170"/>
        <v>2740.78947368421</v>
      </c>
      <c r="EX177" s="4">
        <f t="shared" si="171"/>
        <v>2749.85</v>
      </c>
      <c r="EY177" s="4"/>
      <c r="EZ177" s="4">
        <f t="shared" si="172"/>
        <v>3045.8823529411802</v>
      </c>
      <c r="FA177" s="4">
        <f t="shared" si="173"/>
        <v>3073.5789473684199</v>
      </c>
      <c r="FB177" s="4">
        <f t="shared" si="174"/>
        <v>3039.9</v>
      </c>
      <c r="FC177" s="4"/>
      <c r="FD177" s="4">
        <f t="shared" si="244"/>
        <v>3310.2</v>
      </c>
      <c r="FE177" s="4">
        <f t="shared" si="208"/>
        <v>3375</v>
      </c>
      <c r="FF177" s="4">
        <f t="shared" si="209"/>
        <v>3337.0666666666698</v>
      </c>
      <c r="FH177" s="16">
        <f t="shared" si="210"/>
        <v>2058</v>
      </c>
      <c r="FI177" s="16">
        <f t="shared" si="176"/>
        <v>2459</v>
      </c>
      <c r="FJ177" s="16"/>
      <c r="FK177" s="16">
        <f t="shared" si="211"/>
        <v>2697.8421052631602</v>
      </c>
      <c r="FL177" s="16">
        <f t="shared" si="212"/>
        <v>2740.78947368421</v>
      </c>
      <c r="FM177" s="16">
        <f t="shared" si="213"/>
        <v>2749.85</v>
      </c>
      <c r="FN177" s="16"/>
      <c r="FO177" s="16">
        <f t="shared" si="214"/>
        <v>3045.8823529411802</v>
      </c>
      <c r="FP177" s="16">
        <f t="shared" si="215"/>
        <v>3073.5789473684199</v>
      </c>
      <c r="FQ177" s="16">
        <f t="shared" si="216"/>
        <v>3039.9</v>
      </c>
      <c r="FS177" s="4">
        <f t="shared" si="177"/>
        <v>2279</v>
      </c>
      <c r="FT177" s="4">
        <f t="shared" si="178"/>
        <v>2687</v>
      </c>
      <c r="FU177" s="4"/>
      <c r="FV177" s="4">
        <f t="shared" si="179"/>
        <v>2854</v>
      </c>
      <c r="FW177" s="4">
        <f t="shared" si="180"/>
        <v>2925.0454545454504</v>
      </c>
      <c r="FX177" s="4">
        <f t="shared" si="181"/>
        <v>2931.3333333333303</v>
      </c>
      <c r="FY177" s="4"/>
      <c r="FZ177" s="4">
        <f t="shared" si="182"/>
        <v>3172.8095238095198</v>
      </c>
      <c r="GA177" s="4">
        <f t="shared" si="183"/>
        <v>3229.1363636363603</v>
      </c>
      <c r="GB177" s="4">
        <f t="shared" si="184"/>
        <v>3214.9545454545496</v>
      </c>
      <c r="GC177" s="4"/>
      <c r="GD177" s="4">
        <f t="shared" si="185"/>
        <v>3436.6</v>
      </c>
      <c r="GE177" s="4">
        <f t="shared" si="186"/>
        <v>3510</v>
      </c>
      <c r="GF177" s="4">
        <f t="shared" si="187"/>
        <v>3487.8333333333303</v>
      </c>
      <c r="GH177" s="16">
        <f t="shared" si="217"/>
        <v>2279</v>
      </c>
      <c r="GI177" s="16">
        <f t="shared" si="188"/>
        <v>2687</v>
      </c>
      <c r="GJ177" s="16"/>
      <c r="GK177" s="16">
        <f t="shared" si="218"/>
        <v>2854</v>
      </c>
      <c r="GL177" s="16">
        <f t="shared" si="219"/>
        <v>2925.0454545454504</v>
      </c>
      <c r="GM177" s="16">
        <f t="shared" si="220"/>
        <v>2931.3333333333303</v>
      </c>
      <c r="GN177" s="16"/>
      <c r="GO177" s="16">
        <f t="shared" si="189"/>
        <v>3172.8095238095198</v>
      </c>
      <c r="GP177" s="16">
        <f t="shared" si="190"/>
        <v>3229.1363636363603</v>
      </c>
      <c r="GQ177" s="16">
        <f t="shared" si="221"/>
        <v>3214.9545454545496</v>
      </c>
    </row>
    <row r="178" spans="2:199" ht="14.45" customHeight="1" x14ac:dyDescent="0.25">
      <c r="B178" s="28" t="s">
        <v>134</v>
      </c>
      <c r="C178" s="28" t="s">
        <v>680</v>
      </c>
      <c r="D178" s="23" t="str">
        <f>IFERROR(IF(MATCH($B178,Compounders!$A:$A,0),"yes"),"")</f>
        <v/>
      </c>
      <c r="F178" s="66"/>
      <c r="G178" s="66"/>
      <c r="H178" s="66"/>
      <c r="I178" s="66"/>
      <c r="J178" s="121" t="str">
        <f t="shared" si="191"/>
        <v>yes</v>
      </c>
      <c r="K178" s="70">
        <f t="shared" si="222"/>
        <v>6</v>
      </c>
      <c r="L178" s="70">
        <f t="shared" si="223"/>
        <v>34</v>
      </c>
      <c r="M178" s="70">
        <f t="shared" si="224"/>
        <v>4</v>
      </c>
      <c r="N178" s="70">
        <f t="shared" si="225"/>
        <v>4</v>
      </c>
      <c r="O178" s="66"/>
      <c r="P178" s="83"/>
      <c r="Q178" s="70">
        <f t="shared" si="243"/>
        <v>5</v>
      </c>
      <c r="R178" s="70">
        <f t="shared" si="243"/>
        <v>4</v>
      </c>
      <c r="S178" s="70">
        <f t="shared" si="243"/>
        <v>3</v>
      </c>
      <c r="T178" s="70">
        <f t="shared" si="243"/>
        <v>3</v>
      </c>
      <c r="U178" s="70">
        <f t="shared" si="243"/>
        <v>3</v>
      </c>
      <c r="V178" s="70">
        <f t="shared" si="243"/>
        <v>6</v>
      </c>
      <c r="W178" s="70">
        <f t="shared" si="243"/>
        <v>7</v>
      </c>
      <c r="X178" s="70">
        <f t="shared" si="243"/>
        <v>2</v>
      </c>
      <c r="Y178" s="70">
        <f t="shared" si="243"/>
        <v>1</v>
      </c>
      <c r="AA178" s="39">
        <v>75.426389296240004</v>
      </c>
      <c r="AB178" s="39">
        <v>74.443978419539988</v>
      </c>
      <c r="AC178" s="40">
        <v>76.33633658814</v>
      </c>
      <c r="AE178" s="4">
        <f t="shared" si="193"/>
        <v>0.90994729189999646</v>
      </c>
      <c r="AF178" s="4">
        <f t="shared" si="194"/>
        <v>1.8923581686000119</v>
      </c>
      <c r="AH178" s="11">
        <f t="shared" si="195"/>
        <v>1.206404416796536E-2</v>
      </c>
      <c r="AI178" s="11">
        <f t="shared" si="196"/>
        <v>2.5419895722597508E-2</v>
      </c>
      <c r="AK178" s="3">
        <v>2877</v>
      </c>
      <c r="AL178" s="7">
        <v>4268</v>
      </c>
      <c r="AM178" s="7"/>
      <c r="AN178" s="3">
        <v>4825.7916666666697</v>
      </c>
      <c r="AO178" s="3">
        <v>4895.3333333333303</v>
      </c>
      <c r="AP178" s="7">
        <v>4662.32</v>
      </c>
      <c r="AQ178" s="113"/>
      <c r="AR178" s="3">
        <v>5487.4285714285697</v>
      </c>
      <c r="AS178" s="3">
        <v>5547.75</v>
      </c>
      <c r="AT178" s="7">
        <v>5296</v>
      </c>
      <c r="AU178" s="7"/>
      <c r="AV178" s="3">
        <v>6132</v>
      </c>
      <c r="AW178" s="3">
        <v>6243.0769230769192</v>
      </c>
      <c r="AX178" s="7">
        <v>5922.9285714285697</v>
      </c>
      <c r="AY178" s="113"/>
      <c r="AZ178" s="3">
        <v>3237</v>
      </c>
      <c r="BA178" s="7">
        <v>4286</v>
      </c>
      <c r="BB178" s="7"/>
      <c r="BC178" s="3">
        <v>4827.16</v>
      </c>
      <c r="BD178" s="3">
        <v>4895.6000000000004</v>
      </c>
      <c r="BE178" s="7">
        <v>4664.2692307692296</v>
      </c>
      <c r="BF178" s="113"/>
      <c r="BG178" s="3">
        <v>5484.7272727272702</v>
      </c>
      <c r="BH178" s="3">
        <v>5545.68</v>
      </c>
      <c r="BI178" s="7">
        <v>5294.4230769230808</v>
      </c>
      <c r="BJ178" s="113"/>
      <c r="BK178" s="3">
        <v>6132</v>
      </c>
      <c r="BL178" s="3">
        <v>6235.8571428571395</v>
      </c>
      <c r="BM178" s="7">
        <v>5921.8666666666695</v>
      </c>
      <c r="BO178" s="2">
        <f t="shared" si="234"/>
        <v>3237</v>
      </c>
      <c r="BP178" s="2">
        <f t="shared" si="235"/>
        <v>4286</v>
      </c>
      <c r="BQ178" s="2"/>
      <c r="BR178" s="2">
        <f t="shared" si="236"/>
        <v>4827.16</v>
      </c>
      <c r="BS178" s="2">
        <f t="shared" si="237"/>
        <v>4895.6000000000004</v>
      </c>
      <c r="BT178" s="2">
        <f t="shared" si="238"/>
        <v>4664.2692307692296</v>
      </c>
      <c r="BU178" s="2"/>
      <c r="BV178" s="2">
        <f t="shared" si="239"/>
        <v>5484.7272727272702</v>
      </c>
      <c r="BW178" s="2">
        <f t="shared" si="240"/>
        <v>5545.68</v>
      </c>
      <c r="BX178" s="2">
        <f t="shared" si="241"/>
        <v>5294.4230769230808</v>
      </c>
      <c r="BZ178" s="16">
        <f t="shared" si="226"/>
        <v>1049</v>
      </c>
      <c r="CA178" s="16">
        <f t="shared" si="227"/>
        <v>378.26923076922958</v>
      </c>
      <c r="CB178" s="16">
        <f t="shared" si="228"/>
        <v>630.15384615385119</v>
      </c>
      <c r="CD178" s="5">
        <f t="shared" si="197"/>
        <v>0.32406549274019159</v>
      </c>
      <c r="CE178" s="5">
        <f t="shared" si="198"/>
        <v>8.8256936717039158E-2</v>
      </c>
      <c r="CF178" s="5">
        <f t="shared" si="199"/>
        <v>0.13510237402182002</v>
      </c>
      <c r="CH178" s="11">
        <f t="shared" si="229"/>
        <v>1.4178108867325845E-2</v>
      </c>
      <c r="CI178" s="11">
        <f t="shared" si="230"/>
        <v>-3.374463851017373E-2</v>
      </c>
      <c r="CK178" s="11">
        <f t="shared" si="231"/>
        <v>1.1113173771796658E-2</v>
      </c>
      <c r="CL178" s="11">
        <f t="shared" si="232"/>
        <v>-3.4697111878374431E-2</v>
      </c>
      <c r="CN178" s="16">
        <f t="shared" si="200"/>
        <v>68.440000000000509</v>
      </c>
      <c r="CO178" s="16">
        <f t="shared" si="201"/>
        <v>-162.89076923077027</v>
      </c>
      <c r="CP178" s="11"/>
      <c r="CQ178" s="16">
        <f t="shared" si="202"/>
        <v>60.952727272730044</v>
      </c>
      <c r="CR178" s="16">
        <f t="shared" si="203"/>
        <v>-190.30419580418948</v>
      </c>
      <c r="CT178" s="106">
        <v>4880.4454874835274</v>
      </c>
      <c r="CU178" s="104">
        <v>4895.6000000000004</v>
      </c>
      <c r="CV178" s="104">
        <v>4701.0939393939425</v>
      </c>
      <c r="CW178" s="104">
        <v>4572.4187742082486</v>
      </c>
      <c r="CX178" s="104">
        <v>4342.6190476190468</v>
      </c>
      <c r="CY178" s="104">
        <v>4116.9166666666697</v>
      </c>
      <c r="CZ178" s="104">
        <v>3719.3452380952431</v>
      </c>
      <c r="DA178" s="104">
        <v>3400.6875000000027</v>
      </c>
      <c r="DB178" s="104">
        <v>3158.6036096256685</v>
      </c>
      <c r="DC178" s="104">
        <v>2791.2631578947403</v>
      </c>
      <c r="DD178" s="104">
        <v>2460.5708333333332</v>
      </c>
      <c r="DE178" s="104">
        <v>2125.2319444444438</v>
      </c>
      <c r="DF178" s="104">
        <v>1520.866666666667</v>
      </c>
      <c r="DG178" s="104">
        <v>905.52941176470597</v>
      </c>
      <c r="DH178" s="104">
        <v>400.95571428571395</v>
      </c>
      <c r="DI178" s="104">
        <v>-28.322077922077998</v>
      </c>
      <c r="DJ178" s="104">
        <v>-359.53650793650769</v>
      </c>
      <c r="DK178" s="104">
        <v>-1023.4</v>
      </c>
      <c r="DL178" s="104">
        <v>-1086.7167207792211</v>
      </c>
      <c r="DM178" s="104">
        <v>-2321.342424242423</v>
      </c>
      <c r="DN178" s="104">
        <v>-2150.1583333333328</v>
      </c>
      <c r="DO178" s="104">
        <v>-3337.0833333333303</v>
      </c>
      <c r="DP178" s="104">
        <v>-3688.0961538461497</v>
      </c>
      <c r="DR178" s="4">
        <f t="shared" si="204"/>
        <v>76.33633658814</v>
      </c>
      <c r="DS178" s="39">
        <v>74.443978419539988</v>
      </c>
      <c r="DT178" s="39">
        <v>75.426389296240004</v>
      </c>
      <c r="DU178" s="39">
        <v>87.893278222800006</v>
      </c>
      <c r="DV178" s="39">
        <v>85.036414888079989</v>
      </c>
      <c r="DW178" s="39">
        <v>55.289811221760004</v>
      </c>
      <c r="DX178" s="39">
        <v>62.026829115600009</v>
      </c>
      <c r="DY178" s="39">
        <v>45.656071679760004</v>
      </c>
      <c r="DZ178" s="39">
        <v>41.02918231828</v>
      </c>
      <c r="EA178" s="39">
        <v>35.676936934469992</v>
      </c>
      <c r="EB178" s="39">
        <v>33.179883616959998</v>
      </c>
      <c r="EC178" s="39">
        <v>23.603813298259997</v>
      </c>
      <c r="ED178" s="39">
        <v>26.530121627099998</v>
      </c>
      <c r="EE178" s="39">
        <v>16.6744005141</v>
      </c>
      <c r="EF178" s="39">
        <v>12.613647001450001</v>
      </c>
      <c r="EG178" s="39">
        <v>9.6667435662999992</v>
      </c>
      <c r="EH178" s="39">
        <v>8.9005245377299982</v>
      </c>
      <c r="EI178" s="39">
        <v>21.364132154380002</v>
      </c>
      <c r="EJ178" s="39">
        <v>19.593339234300004</v>
      </c>
      <c r="EK178" s="39">
        <v>22.655049801600001</v>
      </c>
      <c r="EL178" s="39">
        <v>21.709785628960002</v>
      </c>
      <c r="EM178" s="39">
        <v>21.792806091980001</v>
      </c>
      <c r="EN178" s="39">
        <v>16.75590373611</v>
      </c>
      <c r="EP178" s="111">
        <v>46022</v>
      </c>
      <c r="EQ178" s="114">
        <f t="shared" si="233"/>
        <v>0</v>
      </c>
      <c r="ER178" s="114"/>
      <c r="ES178" s="4">
        <f t="shared" si="205"/>
        <v>2877</v>
      </c>
      <c r="ET178" s="4">
        <f t="shared" si="206"/>
        <v>4268</v>
      </c>
      <c r="EU178" s="4"/>
      <c r="EV178" s="4">
        <f t="shared" si="169"/>
        <v>4825.7916666666697</v>
      </c>
      <c r="EW178" s="4">
        <f t="shared" si="170"/>
        <v>4895.3333333333303</v>
      </c>
      <c r="EX178" s="4">
        <f t="shared" si="171"/>
        <v>4662.32</v>
      </c>
      <c r="EY178" s="4"/>
      <c r="EZ178" s="4">
        <f t="shared" si="172"/>
        <v>5487.4285714285697</v>
      </c>
      <c r="FA178" s="4">
        <f t="shared" si="173"/>
        <v>5547.75</v>
      </c>
      <c r="FB178" s="4">
        <f t="shared" si="174"/>
        <v>5296</v>
      </c>
      <c r="FC178" s="4"/>
      <c r="FD178" s="4">
        <f t="shared" si="244"/>
        <v>6132</v>
      </c>
      <c r="FE178" s="4">
        <f t="shared" si="208"/>
        <v>6243.0769230769192</v>
      </c>
      <c r="FF178" s="4">
        <f t="shared" si="209"/>
        <v>5922.9285714285697</v>
      </c>
      <c r="FH178" s="16">
        <f t="shared" si="210"/>
        <v>2877</v>
      </c>
      <c r="FI178" s="16">
        <f t="shared" si="176"/>
        <v>4268</v>
      </c>
      <c r="FJ178" s="16"/>
      <c r="FK178" s="16">
        <f t="shared" si="211"/>
        <v>4825.7916666666697</v>
      </c>
      <c r="FL178" s="16">
        <f t="shared" si="212"/>
        <v>4895.3333333333303</v>
      </c>
      <c r="FM178" s="16">
        <f t="shared" si="213"/>
        <v>4662.32</v>
      </c>
      <c r="FN178" s="16"/>
      <c r="FO178" s="16">
        <f t="shared" si="214"/>
        <v>5487.4285714285697</v>
      </c>
      <c r="FP178" s="16">
        <f t="shared" si="215"/>
        <v>5547.75</v>
      </c>
      <c r="FQ178" s="16">
        <f t="shared" si="216"/>
        <v>5296</v>
      </c>
      <c r="FS178" s="4">
        <f t="shared" si="177"/>
        <v>3237</v>
      </c>
      <c r="FT178" s="4">
        <f t="shared" si="178"/>
        <v>4286</v>
      </c>
      <c r="FU178" s="4"/>
      <c r="FV178" s="4">
        <f t="shared" si="179"/>
        <v>4827.16</v>
      </c>
      <c r="FW178" s="4">
        <f t="shared" si="180"/>
        <v>4895.6000000000004</v>
      </c>
      <c r="FX178" s="4">
        <f t="shared" si="181"/>
        <v>4664.2692307692296</v>
      </c>
      <c r="FY178" s="4"/>
      <c r="FZ178" s="4">
        <f t="shared" si="182"/>
        <v>5484.7272727272702</v>
      </c>
      <c r="GA178" s="4">
        <f t="shared" si="183"/>
        <v>5545.68</v>
      </c>
      <c r="GB178" s="4">
        <f t="shared" si="184"/>
        <v>5294.4230769230808</v>
      </c>
      <c r="GC178" s="4"/>
      <c r="GD178" s="4">
        <f t="shared" si="185"/>
        <v>6132</v>
      </c>
      <c r="GE178" s="4">
        <f t="shared" si="186"/>
        <v>6235.8571428571395</v>
      </c>
      <c r="GF178" s="4">
        <f t="shared" si="187"/>
        <v>5921.8666666666695</v>
      </c>
      <c r="GH178" s="16">
        <f t="shared" si="217"/>
        <v>3237</v>
      </c>
      <c r="GI178" s="16">
        <f t="shared" si="188"/>
        <v>4286</v>
      </c>
      <c r="GJ178" s="16"/>
      <c r="GK178" s="16">
        <f t="shared" si="218"/>
        <v>4827.16</v>
      </c>
      <c r="GL178" s="16">
        <f t="shared" si="219"/>
        <v>4895.6000000000004</v>
      </c>
      <c r="GM178" s="16">
        <f t="shared" si="220"/>
        <v>4664.2692307692296</v>
      </c>
      <c r="GN178" s="16"/>
      <c r="GO178" s="16">
        <f t="shared" si="189"/>
        <v>5484.7272727272702</v>
      </c>
      <c r="GP178" s="16">
        <f t="shared" si="190"/>
        <v>5545.68</v>
      </c>
      <c r="GQ178" s="16">
        <f t="shared" si="221"/>
        <v>5294.4230769230808</v>
      </c>
    </row>
    <row r="179" spans="2:199" ht="14.45" customHeight="1" x14ac:dyDescent="0.25">
      <c r="B179" s="28" t="s">
        <v>222</v>
      </c>
      <c r="C179" s="28" t="s">
        <v>989</v>
      </c>
      <c r="D179" s="23" t="str">
        <f>IFERROR(IF(MATCH($B179,Compounders!$A:$A,0),"yes"),"")</f>
        <v>yes</v>
      </c>
      <c r="F179" s="66"/>
      <c r="G179" s="66"/>
      <c r="H179" s="66"/>
      <c r="I179" s="66"/>
      <c r="J179" s="121" t="str">
        <f t="shared" si="191"/>
        <v>yes</v>
      </c>
      <c r="K179" s="70">
        <f t="shared" si="222"/>
        <v>6</v>
      </c>
      <c r="L179" s="70">
        <f t="shared" si="223"/>
        <v>34</v>
      </c>
      <c r="M179" s="70">
        <f t="shared" si="224"/>
        <v>4</v>
      </c>
      <c r="N179" s="70">
        <f t="shared" si="225"/>
        <v>4</v>
      </c>
      <c r="O179" s="66"/>
      <c r="P179" s="83"/>
      <c r="Q179" s="70">
        <f t="shared" si="243"/>
        <v>5</v>
      </c>
      <c r="R179" s="70">
        <f t="shared" si="243"/>
        <v>4</v>
      </c>
      <c r="S179" s="70">
        <f t="shared" si="243"/>
        <v>3</v>
      </c>
      <c r="T179" s="70">
        <f t="shared" si="243"/>
        <v>3</v>
      </c>
      <c r="U179" s="70">
        <f t="shared" si="243"/>
        <v>3</v>
      </c>
      <c r="V179" s="70">
        <f t="shared" si="243"/>
        <v>6</v>
      </c>
      <c r="W179" s="70">
        <f t="shared" si="243"/>
        <v>7</v>
      </c>
      <c r="X179" s="70">
        <f t="shared" si="243"/>
        <v>2</v>
      </c>
      <c r="Y179" s="70">
        <f t="shared" si="243"/>
        <v>1</v>
      </c>
      <c r="AA179" s="39">
        <v>75.84635631319999</v>
      </c>
      <c r="AB179" s="39">
        <v>69.15706621887999</v>
      </c>
      <c r="AC179" s="40">
        <v>67.503130500940017</v>
      </c>
      <c r="AE179" s="4">
        <f t="shared" si="193"/>
        <v>-8.3432258122599734</v>
      </c>
      <c r="AF179" s="4">
        <f t="shared" si="194"/>
        <v>-1.653935717939973</v>
      </c>
      <c r="AH179" s="11">
        <f t="shared" si="195"/>
        <v>-0.11000166939869138</v>
      </c>
      <c r="AI179" s="11">
        <f t="shared" si="196"/>
        <v>-2.391564316371253E-2</v>
      </c>
      <c r="AK179" s="3">
        <v>2654</v>
      </c>
      <c r="AL179" s="7">
        <v>3695</v>
      </c>
      <c r="AM179" s="7"/>
      <c r="AN179" s="3">
        <v>3372.6153846153798</v>
      </c>
      <c r="AO179" s="3">
        <v>3390.76923076923</v>
      </c>
      <c r="AP179" s="7">
        <v>3432.76923076923</v>
      </c>
      <c r="AQ179" s="113"/>
      <c r="AR179" s="3">
        <v>3829.5</v>
      </c>
      <c r="AS179" s="3">
        <v>3853.3333333333303</v>
      </c>
      <c r="AT179" s="7">
        <v>3933.9230769230799</v>
      </c>
      <c r="AU179" s="7"/>
      <c r="AV179" s="3">
        <v>4073.5</v>
      </c>
      <c r="AW179" s="3">
        <v>4278.25</v>
      </c>
      <c r="AX179" s="7">
        <v>4254.75</v>
      </c>
      <c r="AY179" s="113"/>
      <c r="AZ179" s="3">
        <v>3316</v>
      </c>
      <c r="BA179" s="7">
        <v>3706</v>
      </c>
      <c r="BB179" s="7"/>
      <c r="BC179" s="3">
        <v>4060.5217391304304</v>
      </c>
      <c r="BD179" s="3">
        <v>4089.625</v>
      </c>
      <c r="BE179" s="7">
        <v>4104.3333333333303</v>
      </c>
      <c r="BF179" s="113"/>
      <c r="BG179" s="3">
        <v>4451.0952380952394</v>
      </c>
      <c r="BH179" s="3">
        <v>4520.1739130434798</v>
      </c>
      <c r="BI179" s="7">
        <v>4514.3809523809496</v>
      </c>
      <c r="BJ179" s="113"/>
      <c r="BK179" s="3">
        <v>4706.6666666666697</v>
      </c>
      <c r="BL179" s="3">
        <v>4903.7333333333299</v>
      </c>
      <c r="BM179" s="7">
        <v>4901.8571428571395</v>
      </c>
      <c r="BO179" s="2">
        <f t="shared" si="234"/>
        <v>3316</v>
      </c>
      <c r="BP179" s="2">
        <f t="shared" si="235"/>
        <v>3706</v>
      </c>
      <c r="BQ179" s="2"/>
      <c r="BR179" s="2">
        <f t="shared" si="236"/>
        <v>4060.5217391304304</v>
      </c>
      <c r="BS179" s="2">
        <f t="shared" si="237"/>
        <v>4089.625</v>
      </c>
      <c r="BT179" s="2">
        <f t="shared" si="238"/>
        <v>4104.3333333333303</v>
      </c>
      <c r="BU179" s="2"/>
      <c r="BV179" s="2">
        <f t="shared" si="239"/>
        <v>4451.0952380952394</v>
      </c>
      <c r="BW179" s="2">
        <f t="shared" si="240"/>
        <v>4520.1739130434798</v>
      </c>
      <c r="BX179" s="2">
        <f t="shared" si="241"/>
        <v>4514.3809523809496</v>
      </c>
      <c r="BZ179" s="16">
        <f t="shared" si="226"/>
        <v>390</v>
      </c>
      <c r="CA179" s="16">
        <f t="shared" si="227"/>
        <v>398.3333333333303</v>
      </c>
      <c r="CB179" s="16">
        <f t="shared" si="228"/>
        <v>410.04761904761926</v>
      </c>
      <c r="CD179" s="5">
        <f t="shared" si="197"/>
        <v>0.11761158021712914</v>
      </c>
      <c r="CE179" s="5">
        <f t="shared" si="198"/>
        <v>0.10748336031660299</v>
      </c>
      <c r="CF179" s="5">
        <f t="shared" si="199"/>
        <v>9.9906022670580574E-2</v>
      </c>
      <c r="CH179" s="11">
        <f t="shared" si="229"/>
        <v>7.1673697961291971E-3</v>
      </c>
      <c r="CI179" s="11">
        <f t="shared" si="230"/>
        <v>1.0789646507909589E-2</v>
      </c>
      <c r="CK179" s="11">
        <f t="shared" si="231"/>
        <v>1.5519478072951953E-2</v>
      </c>
      <c r="CL179" s="11">
        <f t="shared" si="232"/>
        <v>1.4218009478672133E-2</v>
      </c>
      <c r="CN179" s="16">
        <f t="shared" si="200"/>
        <v>29.103260869569567</v>
      </c>
      <c r="CO179" s="16">
        <f t="shared" si="201"/>
        <v>43.811594202899869</v>
      </c>
      <c r="CP179" s="11"/>
      <c r="CQ179" s="16">
        <f t="shared" si="202"/>
        <v>69.078674948240405</v>
      </c>
      <c r="CR179" s="16">
        <f t="shared" si="203"/>
        <v>63.285714285710128</v>
      </c>
      <c r="CT179" s="106">
        <v>4225.3888888888887</v>
      </c>
      <c r="CU179" s="104">
        <v>4089.625</v>
      </c>
      <c r="CV179" s="104">
        <v>3953.1</v>
      </c>
      <c r="CW179" s="104">
        <v>3891.85</v>
      </c>
      <c r="CX179" s="104">
        <v>3835.6222222222241</v>
      </c>
      <c r="CY179" s="104">
        <v>3722.5</v>
      </c>
      <c r="CZ179" s="104">
        <v>3577.5326797385587</v>
      </c>
      <c r="DA179" s="104">
        <v>3516.5361842105244</v>
      </c>
      <c r="DB179" s="104">
        <v>3416.8885448916431</v>
      </c>
      <c r="DC179" s="104">
        <v>3195.9444444444498</v>
      </c>
      <c r="DD179" s="104">
        <v>3170.9375</v>
      </c>
      <c r="DE179" s="104">
        <v>3089.282352941173</v>
      </c>
      <c r="DF179" s="104">
        <v>3044.7310924369781</v>
      </c>
      <c r="DG179" s="104">
        <v>3006.85</v>
      </c>
      <c r="DH179" s="104">
        <v>2925.6809523809566</v>
      </c>
      <c r="DI179" s="104">
        <v>2921.3190476190489</v>
      </c>
      <c r="DJ179" s="104">
        <v>2903.474025974022</v>
      </c>
      <c r="DK179" s="104">
        <v>2883.86666666667</v>
      </c>
      <c r="DL179" s="104">
        <v>2832.76923076923</v>
      </c>
      <c r="DM179" s="104">
        <v>2772.6742424242448</v>
      </c>
      <c r="DN179" s="104">
        <v>2624.4924242424277</v>
      </c>
      <c r="DO179" s="104">
        <v>2679</v>
      </c>
      <c r="DP179" s="104">
        <v>2348.1590909090901</v>
      </c>
      <c r="DR179" s="4">
        <f t="shared" si="204"/>
        <v>67.503130500940017</v>
      </c>
      <c r="DS179" s="39">
        <v>69.15706621887999</v>
      </c>
      <c r="DT179" s="39">
        <v>75.84635631319999</v>
      </c>
      <c r="DU179" s="39">
        <v>76.88813195825999</v>
      </c>
      <c r="DV179" s="39">
        <v>77.038724432160009</v>
      </c>
      <c r="DW179" s="39">
        <v>86.203881393539987</v>
      </c>
      <c r="DX179" s="39">
        <v>77.674196406480007</v>
      </c>
      <c r="DY179" s="39">
        <v>75.163615284390005</v>
      </c>
      <c r="DZ179" s="39">
        <v>63.833322227219995</v>
      </c>
      <c r="EA179" s="39">
        <v>66.17592012419999</v>
      </c>
      <c r="EB179" s="39">
        <v>58.266960721899991</v>
      </c>
      <c r="EC179" s="39">
        <v>65.773471626459994</v>
      </c>
      <c r="ED179" s="39">
        <v>70.505551778000012</v>
      </c>
      <c r="EE179" s="39">
        <v>64.679340674910009</v>
      </c>
      <c r="EF179" s="39">
        <v>62.084840211040003</v>
      </c>
      <c r="EG179" s="39">
        <v>56.500628953589995</v>
      </c>
      <c r="EH179" s="39">
        <v>57.275690691359998</v>
      </c>
      <c r="EI179" s="39">
        <v>69.666734509799994</v>
      </c>
      <c r="EJ179" s="39">
        <v>66.223107947359992</v>
      </c>
      <c r="EK179" s="39">
        <v>64.511762198189999</v>
      </c>
      <c r="EL179" s="39">
        <v>53.875537410000007</v>
      </c>
      <c r="EM179" s="39">
        <v>52.001257858060008</v>
      </c>
      <c r="EN179" s="39">
        <v>48.299775841959999</v>
      </c>
      <c r="EP179" s="111">
        <v>46022</v>
      </c>
      <c r="EQ179" s="114">
        <f t="shared" si="233"/>
        <v>0</v>
      </c>
      <c r="ER179" s="114"/>
      <c r="ES179" s="4">
        <f t="shared" si="205"/>
        <v>2654</v>
      </c>
      <c r="ET179" s="4">
        <f t="shared" si="206"/>
        <v>3695</v>
      </c>
      <c r="EU179" s="4"/>
      <c r="EV179" s="4">
        <f t="shared" si="169"/>
        <v>3372.6153846153798</v>
      </c>
      <c r="EW179" s="4">
        <f t="shared" si="170"/>
        <v>3390.76923076923</v>
      </c>
      <c r="EX179" s="4">
        <f t="shared" si="171"/>
        <v>3432.76923076923</v>
      </c>
      <c r="EY179" s="4"/>
      <c r="EZ179" s="4">
        <f t="shared" si="172"/>
        <v>3829.5</v>
      </c>
      <c r="FA179" s="4">
        <f t="shared" si="173"/>
        <v>3853.3333333333303</v>
      </c>
      <c r="FB179" s="4">
        <f t="shared" si="174"/>
        <v>3933.9230769230799</v>
      </c>
      <c r="FC179" s="4"/>
      <c r="FD179" s="4">
        <f t="shared" si="244"/>
        <v>4073.5</v>
      </c>
      <c r="FE179" s="4">
        <f t="shared" si="208"/>
        <v>4278.25</v>
      </c>
      <c r="FF179" s="4">
        <f t="shared" si="209"/>
        <v>4254.75</v>
      </c>
      <c r="FH179" s="16">
        <f t="shared" si="210"/>
        <v>2654</v>
      </c>
      <c r="FI179" s="16">
        <f t="shared" si="176"/>
        <v>3695</v>
      </c>
      <c r="FJ179" s="16"/>
      <c r="FK179" s="16">
        <f t="shared" si="211"/>
        <v>3372.6153846153798</v>
      </c>
      <c r="FL179" s="16">
        <f t="shared" si="212"/>
        <v>3390.76923076923</v>
      </c>
      <c r="FM179" s="16">
        <f t="shared" si="213"/>
        <v>3432.76923076923</v>
      </c>
      <c r="FN179" s="16"/>
      <c r="FO179" s="16">
        <f t="shared" si="214"/>
        <v>3829.5</v>
      </c>
      <c r="FP179" s="16">
        <f t="shared" si="215"/>
        <v>3853.3333333333303</v>
      </c>
      <c r="FQ179" s="16">
        <f t="shared" si="216"/>
        <v>3933.9230769230799</v>
      </c>
      <c r="FS179" s="4">
        <f t="shared" si="177"/>
        <v>3316</v>
      </c>
      <c r="FT179" s="4">
        <f t="shared" si="178"/>
        <v>3706</v>
      </c>
      <c r="FU179" s="4"/>
      <c r="FV179" s="4">
        <f t="shared" si="179"/>
        <v>4060.5217391304304</v>
      </c>
      <c r="FW179" s="4">
        <f t="shared" si="180"/>
        <v>4089.625</v>
      </c>
      <c r="FX179" s="4">
        <f t="shared" si="181"/>
        <v>4104.3333333333303</v>
      </c>
      <c r="FY179" s="4"/>
      <c r="FZ179" s="4">
        <f t="shared" si="182"/>
        <v>4451.0952380952394</v>
      </c>
      <c r="GA179" s="4">
        <f t="shared" si="183"/>
        <v>4520.1739130434798</v>
      </c>
      <c r="GB179" s="4">
        <f t="shared" si="184"/>
        <v>4514.3809523809496</v>
      </c>
      <c r="GC179" s="4"/>
      <c r="GD179" s="4">
        <f t="shared" si="185"/>
        <v>4706.6666666666697</v>
      </c>
      <c r="GE179" s="4">
        <f t="shared" si="186"/>
        <v>4903.7333333333299</v>
      </c>
      <c r="GF179" s="4">
        <f t="shared" si="187"/>
        <v>4901.8571428571395</v>
      </c>
      <c r="GH179" s="16">
        <f t="shared" si="217"/>
        <v>3316</v>
      </c>
      <c r="GI179" s="16">
        <f t="shared" si="188"/>
        <v>3706</v>
      </c>
      <c r="GJ179" s="16"/>
      <c r="GK179" s="16">
        <f t="shared" si="218"/>
        <v>4060.5217391304304</v>
      </c>
      <c r="GL179" s="16">
        <f t="shared" si="219"/>
        <v>4089.625</v>
      </c>
      <c r="GM179" s="16">
        <f t="shared" si="220"/>
        <v>4104.3333333333303</v>
      </c>
      <c r="GN179" s="16"/>
      <c r="GO179" s="16">
        <f t="shared" si="189"/>
        <v>4451.0952380952394</v>
      </c>
      <c r="GP179" s="16">
        <f t="shared" si="190"/>
        <v>4520.1739130434798</v>
      </c>
      <c r="GQ179" s="16">
        <f t="shared" si="221"/>
        <v>4514.3809523809496</v>
      </c>
    </row>
    <row r="180" spans="2:199" ht="14.45" customHeight="1" x14ac:dyDescent="0.25">
      <c r="B180" s="28" t="s">
        <v>192</v>
      </c>
      <c r="C180" s="28" t="s">
        <v>681</v>
      </c>
      <c r="D180" s="23" t="str">
        <f>IFERROR(IF(MATCH($B180,Compounders!$A:$A,0),"yes"),"")</f>
        <v/>
      </c>
      <c r="F180" s="66"/>
      <c r="G180" s="66"/>
      <c r="H180" s="66"/>
      <c r="I180" s="66"/>
      <c r="J180" s="121" t="str">
        <f t="shared" si="191"/>
        <v>yes</v>
      </c>
      <c r="K180" s="70">
        <f t="shared" si="222"/>
        <v>6</v>
      </c>
      <c r="L180" s="70">
        <f t="shared" si="223"/>
        <v>34</v>
      </c>
      <c r="M180" s="70">
        <f t="shared" si="224"/>
        <v>4</v>
      </c>
      <c r="N180" s="70">
        <f t="shared" si="225"/>
        <v>4</v>
      </c>
      <c r="O180" s="66"/>
      <c r="P180" s="83"/>
      <c r="Q180" s="70">
        <f t="shared" si="243"/>
        <v>5</v>
      </c>
      <c r="R180" s="70">
        <f t="shared" si="243"/>
        <v>4</v>
      </c>
      <c r="S180" s="70">
        <f t="shared" si="243"/>
        <v>3</v>
      </c>
      <c r="T180" s="70">
        <f t="shared" si="243"/>
        <v>3</v>
      </c>
      <c r="U180" s="70">
        <f t="shared" si="243"/>
        <v>3</v>
      </c>
      <c r="V180" s="70">
        <f t="shared" si="243"/>
        <v>6</v>
      </c>
      <c r="W180" s="70">
        <f t="shared" si="243"/>
        <v>7</v>
      </c>
      <c r="X180" s="70">
        <f t="shared" si="243"/>
        <v>2</v>
      </c>
      <c r="Y180" s="70">
        <f t="shared" si="243"/>
        <v>1</v>
      </c>
      <c r="AA180" s="39">
        <v>63.843861833360002</v>
      </c>
      <c r="AB180" s="39">
        <v>71.89099804064</v>
      </c>
      <c r="AC180" s="40">
        <v>66.942698308960004</v>
      </c>
      <c r="AE180" s="4">
        <f t="shared" si="193"/>
        <v>3.0988364756000024</v>
      </c>
      <c r="AF180" s="4">
        <f t="shared" si="194"/>
        <v>-4.9482997316799953</v>
      </c>
      <c r="AH180" s="11">
        <f t="shared" si="195"/>
        <v>4.853773544727491E-2</v>
      </c>
      <c r="AI180" s="11">
        <f t="shared" si="196"/>
        <v>-6.883058889908189E-2</v>
      </c>
      <c r="AK180" s="3">
        <v>1577</v>
      </c>
      <c r="AL180" s="7">
        <v>2154</v>
      </c>
      <c r="AM180" s="7"/>
      <c r="AN180" s="3">
        <v>2312.5555555555602</v>
      </c>
      <c r="AO180" s="3">
        <v>2267.4444444444398</v>
      </c>
      <c r="AP180" s="7">
        <v>2205.3333333333303</v>
      </c>
      <c r="AQ180" s="113"/>
      <c r="AR180" s="3">
        <v>2570.1428571428601</v>
      </c>
      <c r="AS180" s="3">
        <v>2502.8888888888896</v>
      </c>
      <c r="AT180" s="7">
        <v>2491</v>
      </c>
      <c r="AU180" s="7"/>
      <c r="AV180" s="3">
        <v>2823</v>
      </c>
      <c r="AW180" s="3">
        <v>2777.6</v>
      </c>
      <c r="AX180" s="7">
        <v>2803</v>
      </c>
      <c r="AY180" s="113"/>
      <c r="AZ180" s="3">
        <v>2366</v>
      </c>
      <c r="BA180" s="7">
        <v>2599</v>
      </c>
      <c r="BB180" s="7"/>
      <c r="BC180" s="3">
        <v>2744</v>
      </c>
      <c r="BD180" s="3">
        <v>2818.8181818181802</v>
      </c>
      <c r="BE180" s="7">
        <v>2851.6</v>
      </c>
      <c r="BF180" s="113"/>
      <c r="BG180" s="3">
        <v>2981.4285714285697</v>
      </c>
      <c r="BH180" s="3">
        <v>3049.0909090909099</v>
      </c>
      <c r="BI180" s="7">
        <v>3104.6363636363603</v>
      </c>
      <c r="BJ180" s="113"/>
      <c r="BK180" s="3">
        <v>3356.5</v>
      </c>
      <c r="BL180" s="3">
        <v>3346.6</v>
      </c>
      <c r="BM180" s="7">
        <v>3429.8333333333303</v>
      </c>
      <c r="BO180" s="2">
        <f t="shared" si="234"/>
        <v>2366</v>
      </c>
      <c r="BP180" s="2">
        <f t="shared" si="235"/>
        <v>2599</v>
      </c>
      <c r="BQ180" s="2"/>
      <c r="BR180" s="2">
        <f t="shared" si="236"/>
        <v>2744</v>
      </c>
      <c r="BS180" s="2">
        <f t="shared" si="237"/>
        <v>2818.8181818181802</v>
      </c>
      <c r="BT180" s="2">
        <f t="shared" si="238"/>
        <v>2851.6</v>
      </c>
      <c r="BU180" s="2"/>
      <c r="BV180" s="2">
        <f t="shared" si="239"/>
        <v>2981.4285714285697</v>
      </c>
      <c r="BW180" s="2">
        <f t="shared" si="240"/>
        <v>3049.0909090909099</v>
      </c>
      <c r="BX180" s="2">
        <f t="shared" si="241"/>
        <v>3104.6363636363603</v>
      </c>
      <c r="BZ180" s="16">
        <f t="shared" si="226"/>
        <v>233</v>
      </c>
      <c r="CA180" s="16">
        <f t="shared" si="227"/>
        <v>252.59999999999991</v>
      </c>
      <c r="CB180" s="16">
        <f t="shared" si="228"/>
        <v>253.03636363636042</v>
      </c>
      <c r="CD180" s="5">
        <f t="shared" si="197"/>
        <v>9.8478444632290829E-2</v>
      </c>
      <c r="CE180" s="5">
        <f t="shared" si="198"/>
        <v>9.7191227395151847E-2</v>
      </c>
      <c r="CF180" s="5">
        <f t="shared" si="199"/>
        <v>8.8734872926202968E-2</v>
      </c>
      <c r="CH180" s="11">
        <f t="shared" si="229"/>
        <v>2.7266101245692509E-2</v>
      </c>
      <c r="CI180" s="11">
        <f t="shared" si="230"/>
        <v>3.9212827988338139E-2</v>
      </c>
      <c r="CK180" s="11">
        <f t="shared" si="231"/>
        <v>2.2694602953348353E-2</v>
      </c>
      <c r="CL180" s="11">
        <f t="shared" si="232"/>
        <v>4.132508603040419E-2</v>
      </c>
      <c r="CN180" s="16">
        <f t="shared" si="200"/>
        <v>74.818181818180165</v>
      </c>
      <c r="CO180" s="16">
        <f t="shared" si="201"/>
        <v>107.59999999999991</v>
      </c>
      <c r="CP180" s="11"/>
      <c r="CQ180" s="16">
        <f t="shared" si="202"/>
        <v>67.662337662340178</v>
      </c>
      <c r="CR180" s="16">
        <f t="shared" si="203"/>
        <v>123.20779220779059</v>
      </c>
      <c r="CT180" s="106">
        <v>2893.333333333333</v>
      </c>
      <c r="CU180" s="104">
        <v>2818.8181818181802</v>
      </c>
      <c r="CV180" s="104">
        <v>2649.9285714285706</v>
      </c>
      <c r="CW180" s="104">
        <v>2578.9821428571431</v>
      </c>
      <c r="CX180" s="104">
        <v>2503.7857142857142</v>
      </c>
      <c r="CY180" s="104">
        <v>2513.2857142857097</v>
      </c>
      <c r="CZ180" s="104">
        <v>2426.5476190476188</v>
      </c>
      <c r="DA180" s="104">
        <v>2280.5535714285706</v>
      </c>
      <c r="DB180" s="104">
        <v>2173.428571428572</v>
      </c>
      <c r="DC180" s="104">
        <v>2177.7777777777801</v>
      </c>
      <c r="DD180" s="104">
        <v>2079.4</v>
      </c>
      <c r="DE180" s="104">
        <v>1957.0952380952381</v>
      </c>
      <c r="DF180" s="104">
        <v>1964.5714285714291</v>
      </c>
      <c r="DG180" s="104">
        <v>1921.6363636363599</v>
      </c>
      <c r="DH180" s="104">
        <v>1869.9818181818189</v>
      </c>
      <c r="DI180" s="104">
        <v>1838.8727272727269</v>
      </c>
      <c r="DJ180" s="104">
        <v>1753.3333333333339</v>
      </c>
      <c r="DK180" s="104">
        <v>1711.4</v>
      </c>
      <c r="DL180" s="104">
        <v>1615.6964285714291</v>
      </c>
      <c r="DM180" s="104">
        <v>1576.5</v>
      </c>
      <c r="DN180" s="104">
        <v>1496.8194444444439</v>
      </c>
      <c r="DO180" s="104">
        <v>1493.1111111111099</v>
      </c>
      <c r="DP180" s="104">
        <v>1417.4523809523812</v>
      </c>
      <c r="DR180" s="4">
        <f t="shared" si="204"/>
        <v>66.942698308960004</v>
      </c>
      <c r="DS180" s="39">
        <v>71.89099804064</v>
      </c>
      <c r="DT180" s="39">
        <v>63.843861833360002</v>
      </c>
      <c r="DU180" s="39">
        <v>76.186294687259988</v>
      </c>
      <c r="DV180" s="39">
        <v>70.181419370300006</v>
      </c>
      <c r="DW180" s="39">
        <v>73.09831051207</v>
      </c>
      <c r="DX180" s="39">
        <v>77.248154013539988</v>
      </c>
      <c r="DY180" s="39">
        <v>75.016718380369994</v>
      </c>
      <c r="DZ180" s="39">
        <v>64.388152234000003</v>
      </c>
      <c r="EA180" s="39">
        <v>58.970403241580009</v>
      </c>
      <c r="EB180" s="39">
        <v>51.963073281739995</v>
      </c>
      <c r="EC180" s="39">
        <v>45.469424615679998</v>
      </c>
      <c r="ED180" s="39">
        <v>49.188065808959998</v>
      </c>
      <c r="EE180" s="39">
        <v>47.917340435509999</v>
      </c>
      <c r="EF180" s="39">
        <v>43.089938991389992</v>
      </c>
      <c r="EG180" s="39">
        <v>37.377261894189999</v>
      </c>
      <c r="EH180" s="39">
        <v>35.065449313599991</v>
      </c>
      <c r="EI180" s="39">
        <v>40.5559499226</v>
      </c>
      <c r="EJ180" s="39">
        <v>45.889447489600009</v>
      </c>
      <c r="EK180" s="39">
        <v>39.337491071999999</v>
      </c>
      <c r="EL180" s="39">
        <v>36.792437492250002</v>
      </c>
      <c r="EM180" s="39">
        <v>31.785770686700001</v>
      </c>
      <c r="EN180" s="39">
        <v>28.829057571600003</v>
      </c>
      <c r="EP180" s="111">
        <v>46022</v>
      </c>
      <c r="EQ180" s="114">
        <f t="shared" si="233"/>
        <v>0</v>
      </c>
      <c r="ER180" s="114"/>
      <c r="ES180" s="4">
        <f t="shared" si="205"/>
        <v>1577</v>
      </c>
      <c r="ET180" s="4">
        <f t="shared" si="206"/>
        <v>2154</v>
      </c>
      <c r="EU180" s="4"/>
      <c r="EV180" s="4">
        <f t="shared" si="169"/>
        <v>2312.5555555555602</v>
      </c>
      <c r="EW180" s="4">
        <f t="shared" si="170"/>
        <v>2267.4444444444398</v>
      </c>
      <c r="EX180" s="4">
        <f t="shared" si="171"/>
        <v>2205.3333333333303</v>
      </c>
      <c r="EY180" s="4"/>
      <c r="EZ180" s="4">
        <f t="shared" si="172"/>
        <v>2570.1428571428601</v>
      </c>
      <c r="FA180" s="4">
        <f t="shared" si="173"/>
        <v>2502.8888888888896</v>
      </c>
      <c r="FB180" s="4">
        <f t="shared" si="174"/>
        <v>2491</v>
      </c>
      <c r="FC180" s="4"/>
      <c r="FD180" s="4">
        <f t="shared" si="244"/>
        <v>2823</v>
      </c>
      <c r="FE180" s="4">
        <f t="shared" si="208"/>
        <v>2777.6</v>
      </c>
      <c r="FF180" s="4">
        <f t="shared" si="209"/>
        <v>2803</v>
      </c>
      <c r="FH180" s="16">
        <f t="shared" si="210"/>
        <v>1577</v>
      </c>
      <c r="FI180" s="16">
        <f t="shared" si="176"/>
        <v>2154</v>
      </c>
      <c r="FJ180" s="16"/>
      <c r="FK180" s="16">
        <f t="shared" si="211"/>
        <v>2312.5555555555602</v>
      </c>
      <c r="FL180" s="16">
        <f t="shared" si="212"/>
        <v>2267.4444444444398</v>
      </c>
      <c r="FM180" s="16">
        <f t="shared" si="213"/>
        <v>2205.3333333333303</v>
      </c>
      <c r="FN180" s="16"/>
      <c r="FO180" s="16">
        <f t="shared" si="214"/>
        <v>2570.1428571428601</v>
      </c>
      <c r="FP180" s="16">
        <f t="shared" si="215"/>
        <v>2502.8888888888896</v>
      </c>
      <c r="FQ180" s="16">
        <f t="shared" si="216"/>
        <v>2491</v>
      </c>
      <c r="FS180" s="4">
        <f t="shared" si="177"/>
        <v>2366</v>
      </c>
      <c r="FT180" s="4">
        <f t="shared" si="178"/>
        <v>2599</v>
      </c>
      <c r="FU180" s="4"/>
      <c r="FV180" s="4">
        <f t="shared" si="179"/>
        <v>2744</v>
      </c>
      <c r="FW180" s="4">
        <f t="shared" si="180"/>
        <v>2818.8181818181802</v>
      </c>
      <c r="FX180" s="4">
        <f t="shared" si="181"/>
        <v>2851.6</v>
      </c>
      <c r="FY180" s="4"/>
      <c r="FZ180" s="4">
        <f t="shared" si="182"/>
        <v>2981.4285714285697</v>
      </c>
      <c r="GA180" s="4">
        <f t="shared" si="183"/>
        <v>3049.0909090909099</v>
      </c>
      <c r="GB180" s="4">
        <f t="shared" si="184"/>
        <v>3104.6363636363603</v>
      </c>
      <c r="GC180" s="4"/>
      <c r="GD180" s="4">
        <f t="shared" si="185"/>
        <v>3356.5</v>
      </c>
      <c r="GE180" s="4">
        <f t="shared" si="186"/>
        <v>3346.6</v>
      </c>
      <c r="GF180" s="4">
        <f t="shared" si="187"/>
        <v>3429.8333333333303</v>
      </c>
      <c r="GH180" s="16">
        <f t="shared" si="217"/>
        <v>2366</v>
      </c>
      <c r="GI180" s="16">
        <f t="shared" si="188"/>
        <v>2599</v>
      </c>
      <c r="GJ180" s="16"/>
      <c r="GK180" s="16">
        <f t="shared" si="218"/>
        <v>2744</v>
      </c>
      <c r="GL180" s="16">
        <f t="shared" si="219"/>
        <v>2818.8181818181802</v>
      </c>
      <c r="GM180" s="16">
        <f t="shared" si="220"/>
        <v>2851.6</v>
      </c>
      <c r="GN180" s="16"/>
      <c r="GO180" s="16">
        <f t="shared" si="189"/>
        <v>2981.4285714285697</v>
      </c>
      <c r="GP180" s="16">
        <f t="shared" si="190"/>
        <v>3049.0909090909099</v>
      </c>
      <c r="GQ180" s="16">
        <f t="shared" si="221"/>
        <v>3104.6363636363603</v>
      </c>
    </row>
    <row r="181" spans="2:199" ht="14.45" customHeight="1" x14ac:dyDescent="0.25">
      <c r="B181" s="28" t="s">
        <v>86</v>
      </c>
      <c r="C181" s="28" t="s">
        <v>682</v>
      </c>
      <c r="D181" s="23" t="str">
        <f>IFERROR(IF(MATCH($B181,Compounders!$A:$A,0),"yes"),"")</f>
        <v/>
      </c>
      <c r="F181" s="66"/>
      <c r="G181" s="66"/>
      <c r="H181" s="66"/>
      <c r="I181" s="66"/>
      <c r="J181" s="121" t="str">
        <f t="shared" si="191"/>
        <v>yes</v>
      </c>
      <c r="K181" s="70">
        <f t="shared" si="222"/>
        <v>6</v>
      </c>
      <c r="L181" s="70">
        <f t="shared" si="223"/>
        <v>34</v>
      </c>
      <c r="M181" s="70">
        <f t="shared" si="224"/>
        <v>4</v>
      </c>
      <c r="N181" s="70">
        <f t="shared" si="225"/>
        <v>4</v>
      </c>
      <c r="O181" s="66"/>
      <c r="P181" s="83"/>
      <c r="Q181" s="70">
        <f t="shared" si="243"/>
        <v>5</v>
      </c>
      <c r="R181" s="70">
        <f t="shared" si="243"/>
        <v>4</v>
      </c>
      <c r="S181" s="70">
        <f t="shared" si="243"/>
        <v>3</v>
      </c>
      <c r="T181" s="70">
        <f t="shared" si="243"/>
        <v>3</v>
      </c>
      <c r="U181" s="70">
        <f t="shared" si="243"/>
        <v>3</v>
      </c>
      <c r="V181" s="70">
        <f t="shared" si="243"/>
        <v>6</v>
      </c>
      <c r="W181" s="70">
        <f t="shared" si="243"/>
        <v>7</v>
      </c>
      <c r="X181" s="70">
        <f t="shared" si="243"/>
        <v>2</v>
      </c>
      <c r="Y181" s="70">
        <f t="shared" si="243"/>
        <v>1</v>
      </c>
      <c r="AA181" s="39">
        <v>71.415225349380009</v>
      </c>
      <c r="AB181" s="39">
        <v>68.835859961940002</v>
      </c>
      <c r="AC181" s="40">
        <v>67.71776232101999</v>
      </c>
      <c r="AE181" s="4">
        <f t="shared" si="193"/>
        <v>-3.6974630283600192</v>
      </c>
      <c r="AF181" s="4">
        <f t="shared" si="194"/>
        <v>-1.1180976409200127</v>
      </c>
      <c r="AH181" s="11">
        <f t="shared" si="195"/>
        <v>-5.1774156144872019E-2</v>
      </c>
      <c r="AI181" s="11">
        <f t="shared" si="196"/>
        <v>-1.6242953041310404E-2</v>
      </c>
      <c r="AK181" s="3">
        <v>-11311</v>
      </c>
      <c r="AL181" s="7">
        <v>727</v>
      </c>
      <c r="AM181" s="7"/>
      <c r="AN181" s="3">
        <v>162.38461538461502</v>
      </c>
      <c r="AO181" s="3">
        <v>-41.091111111111097</v>
      </c>
      <c r="AP181" s="7">
        <v>-2792.75</v>
      </c>
      <c r="AQ181" s="113"/>
      <c r="AR181" s="3">
        <v>499.50909090909101</v>
      </c>
      <c r="AS181" s="3">
        <v>697.36363636363603</v>
      </c>
      <c r="AT181" s="7">
        <v>395.07142857142901</v>
      </c>
      <c r="AU181" s="7"/>
      <c r="AV181" s="3">
        <v>1304</v>
      </c>
      <c r="AW181" s="3">
        <v>804.375</v>
      </c>
      <c r="AX181" s="7">
        <v>751.63636363636397</v>
      </c>
      <c r="AY181" s="113"/>
      <c r="AZ181" s="3">
        <v>-11311</v>
      </c>
      <c r="BA181" s="7">
        <v>727</v>
      </c>
      <c r="BB181" s="7"/>
      <c r="BC181" s="3">
        <v>-218.28187500000001</v>
      </c>
      <c r="BD181" s="3">
        <v>-249.88249999999999</v>
      </c>
      <c r="BE181" s="7">
        <v>-2327.375</v>
      </c>
      <c r="BF181" s="113"/>
      <c r="BG181" s="3">
        <v>356.45</v>
      </c>
      <c r="BH181" s="3">
        <v>517.15789473684197</v>
      </c>
      <c r="BI181" s="7">
        <v>294.946666666667</v>
      </c>
      <c r="BJ181" s="113"/>
      <c r="BK181" s="3">
        <v>1414.8</v>
      </c>
      <c r="BL181" s="3">
        <v>668.53333333333296</v>
      </c>
      <c r="BM181" s="7">
        <v>653.66666666666697</v>
      </c>
      <c r="BO181" s="2">
        <f t="shared" si="234"/>
        <v>-11311</v>
      </c>
      <c r="BP181" s="2">
        <f t="shared" si="235"/>
        <v>727</v>
      </c>
      <c r="BQ181" s="2"/>
      <c r="BR181" s="2">
        <f t="shared" si="236"/>
        <v>-218.28187500000001</v>
      </c>
      <c r="BS181" s="2">
        <f t="shared" si="237"/>
        <v>-249.88249999999999</v>
      </c>
      <c r="BT181" s="2">
        <f t="shared" si="238"/>
        <v>-2327.375</v>
      </c>
      <c r="BU181" s="2"/>
      <c r="BV181" s="2">
        <f t="shared" si="239"/>
        <v>356.45</v>
      </c>
      <c r="BW181" s="2">
        <f t="shared" si="240"/>
        <v>517.15789473684197</v>
      </c>
      <c r="BX181" s="2">
        <f t="shared" si="241"/>
        <v>294.946666666667</v>
      </c>
      <c r="BZ181" s="16">
        <f t="shared" si="226"/>
        <v>12038</v>
      </c>
      <c r="CA181" s="16">
        <f t="shared" si="227"/>
        <v>-3054.375</v>
      </c>
      <c r="CB181" s="16">
        <f t="shared" si="228"/>
        <v>2622.3216666666672</v>
      </c>
      <c r="CD181" s="5">
        <f t="shared" si="197"/>
        <v>-1.0642737158518256</v>
      </c>
      <c r="CE181" s="5">
        <f t="shared" si="198"/>
        <v>-4.2013411279229711</v>
      </c>
      <c r="CF181" s="5">
        <f t="shared" si="199"/>
        <v>-1.1267293266734699</v>
      </c>
      <c r="CH181" s="11">
        <f t="shared" si="229"/>
        <v>0.14476980738780987</v>
      </c>
      <c r="CI181" s="11">
        <f t="shared" si="230"/>
        <v>9.6622457773921901</v>
      </c>
      <c r="CK181" s="11">
        <f t="shared" si="231"/>
        <v>0.45085676739189773</v>
      </c>
      <c r="CL181" s="11">
        <f t="shared" si="232"/>
        <v>-0.17254406882685647</v>
      </c>
      <c r="CN181" s="16">
        <f t="shared" si="200"/>
        <v>-31.60062499999998</v>
      </c>
      <c r="CO181" s="16">
        <f t="shared" si="201"/>
        <v>-2109.0931249999999</v>
      </c>
      <c r="CP181" s="11"/>
      <c r="CQ181" s="16">
        <f t="shared" si="202"/>
        <v>160.70789473684198</v>
      </c>
      <c r="CR181" s="16">
        <f t="shared" si="203"/>
        <v>-61.503333333332989</v>
      </c>
      <c r="CT181" s="106">
        <v>116.29405372405371</v>
      </c>
      <c r="CU181" s="104">
        <v>-249.88249999999999</v>
      </c>
      <c r="CV181" s="104">
        <v>45.231806060606495</v>
      </c>
      <c r="CW181" s="104">
        <v>-621.19475</v>
      </c>
      <c r="CX181" s="104">
        <v>-100.83405572755468</v>
      </c>
      <c r="CY181" s="104">
        <v>-452.15</v>
      </c>
      <c r="CZ181" s="104">
        <v>-347.80605263157895</v>
      </c>
      <c r="DA181" s="104">
        <v>-706.61874236874132</v>
      </c>
      <c r="DB181" s="104">
        <v>-524.25908906882569</v>
      </c>
      <c r="DC181" s="104">
        <v>-1406.42857142857</v>
      </c>
      <c r="DD181" s="104">
        <v>-1317.9738095238099</v>
      </c>
      <c r="DE181" s="104">
        <v>37.035714285715017</v>
      </c>
      <c r="DF181" s="104">
        <v>-1176.447179487179</v>
      </c>
      <c r="DG181" s="104">
        <v>558.5</v>
      </c>
      <c r="DH181" s="104">
        <v>167.00178571428501</v>
      </c>
      <c r="DI181" s="104">
        <v>53.301838095237969</v>
      </c>
      <c r="DJ181" s="104">
        <v>1310.4761904761901</v>
      </c>
      <c r="DK181" s="104">
        <v>2362.5</v>
      </c>
      <c r="DL181" s="104" t="s">
        <v>503</v>
      </c>
      <c r="DM181" s="104" t="s">
        <v>503</v>
      </c>
      <c r="DN181" s="104" t="s">
        <v>503</v>
      </c>
      <c r="DO181" s="104" t="s">
        <v>503</v>
      </c>
      <c r="DP181" s="104" t="s">
        <v>503</v>
      </c>
      <c r="DR181" s="4">
        <f t="shared" si="204"/>
        <v>67.71776232101999</v>
      </c>
      <c r="DS181" s="39">
        <v>68.835859961940002</v>
      </c>
      <c r="DT181" s="39">
        <v>71.415225349380009</v>
      </c>
      <c r="DU181" s="39">
        <v>48.351832667460009</v>
      </c>
      <c r="DV181" s="39">
        <v>28.352899534380001</v>
      </c>
      <c r="DW181" s="39">
        <v>26.339621336010001</v>
      </c>
      <c r="DX181" s="39">
        <v>25.92995507529</v>
      </c>
      <c r="DY181" s="39">
        <v>20.228243846249999</v>
      </c>
      <c r="DZ181" s="39">
        <v>18.230331681119999</v>
      </c>
      <c r="EA181" s="39">
        <v>21.298469579010003</v>
      </c>
      <c r="EB181" s="39">
        <v>27.750876960440003</v>
      </c>
      <c r="EC181" s="39">
        <v>26.469994583999995</v>
      </c>
      <c r="ED181" s="39">
        <v>30.5487875484</v>
      </c>
      <c r="EE181" s="39">
        <v>36.777559909400004</v>
      </c>
      <c r="EF181" s="39">
        <v>23.021194222200002</v>
      </c>
      <c r="EG181" s="39">
        <v>27.917317901500002</v>
      </c>
      <c r="EH181" s="39">
        <v>32.568251915099999</v>
      </c>
      <c r="EI181" s="39">
        <v>16.698880828275136</v>
      </c>
      <c r="EJ181" s="39">
        <v>15.653406927763692</v>
      </c>
      <c r="EK181" s="39">
        <v>17.760405380762318</v>
      </c>
      <c r="EL181" s="39">
        <v>21.50503055886001</v>
      </c>
      <c r="EM181" s="39">
        <v>31.363492253770005</v>
      </c>
      <c r="EN181" s="39">
        <v>18.559096971259997</v>
      </c>
      <c r="EP181" s="111">
        <v>46022</v>
      </c>
      <c r="EQ181" s="114">
        <f t="shared" si="233"/>
        <v>0</v>
      </c>
      <c r="ER181" s="114"/>
      <c r="ES181" s="4">
        <f t="shared" si="205"/>
        <v>-11311</v>
      </c>
      <c r="ET181" s="4">
        <f t="shared" si="206"/>
        <v>727</v>
      </c>
      <c r="EU181" s="4"/>
      <c r="EV181" s="4">
        <f t="shared" si="169"/>
        <v>162.38461538461502</v>
      </c>
      <c r="EW181" s="4">
        <f t="shared" si="170"/>
        <v>-41.091111111111097</v>
      </c>
      <c r="EX181" s="4">
        <f t="shared" si="171"/>
        <v>-2792.75</v>
      </c>
      <c r="EY181" s="4"/>
      <c r="EZ181" s="4">
        <f t="shared" si="172"/>
        <v>499.50909090909101</v>
      </c>
      <c r="FA181" s="4">
        <f t="shared" si="173"/>
        <v>697.36363636363603</v>
      </c>
      <c r="FB181" s="4">
        <f t="shared" si="174"/>
        <v>395.07142857142901</v>
      </c>
      <c r="FC181" s="4"/>
      <c r="FD181" s="4">
        <f t="shared" si="244"/>
        <v>1304</v>
      </c>
      <c r="FE181" s="4">
        <f t="shared" si="208"/>
        <v>804.375</v>
      </c>
      <c r="FF181" s="4">
        <f t="shared" si="209"/>
        <v>751.63636363636397</v>
      </c>
      <c r="FH181" s="16">
        <f t="shared" si="210"/>
        <v>-11311</v>
      </c>
      <c r="FI181" s="16">
        <f t="shared" si="176"/>
        <v>727</v>
      </c>
      <c r="FJ181" s="16"/>
      <c r="FK181" s="16">
        <f t="shared" si="211"/>
        <v>162.38461538461502</v>
      </c>
      <c r="FL181" s="16">
        <f t="shared" si="212"/>
        <v>-41.091111111111097</v>
      </c>
      <c r="FM181" s="16">
        <f t="shared" si="213"/>
        <v>-2792.75</v>
      </c>
      <c r="FN181" s="16"/>
      <c r="FO181" s="16">
        <f t="shared" si="214"/>
        <v>499.50909090909101</v>
      </c>
      <c r="FP181" s="16">
        <f t="shared" si="215"/>
        <v>697.36363636363603</v>
      </c>
      <c r="FQ181" s="16">
        <f t="shared" si="216"/>
        <v>395.07142857142901</v>
      </c>
      <c r="FS181" s="4">
        <f t="shared" si="177"/>
        <v>-11311</v>
      </c>
      <c r="FT181" s="4">
        <f t="shared" si="178"/>
        <v>727</v>
      </c>
      <c r="FU181" s="4"/>
      <c r="FV181" s="4">
        <f t="shared" si="179"/>
        <v>-218.28187500000001</v>
      </c>
      <c r="FW181" s="4">
        <f t="shared" si="180"/>
        <v>-249.88249999999999</v>
      </c>
      <c r="FX181" s="4">
        <f t="shared" si="181"/>
        <v>-2327.375</v>
      </c>
      <c r="FY181" s="4"/>
      <c r="FZ181" s="4">
        <f t="shared" si="182"/>
        <v>356.45</v>
      </c>
      <c r="GA181" s="4">
        <f t="shared" si="183"/>
        <v>517.15789473684197</v>
      </c>
      <c r="GB181" s="4">
        <f t="shared" si="184"/>
        <v>294.946666666667</v>
      </c>
      <c r="GC181" s="4"/>
      <c r="GD181" s="4">
        <f t="shared" si="185"/>
        <v>1414.8</v>
      </c>
      <c r="GE181" s="4">
        <f t="shared" si="186"/>
        <v>668.53333333333296</v>
      </c>
      <c r="GF181" s="4">
        <f t="shared" si="187"/>
        <v>653.66666666666697</v>
      </c>
      <c r="GH181" s="16">
        <f t="shared" si="217"/>
        <v>-11311</v>
      </c>
      <c r="GI181" s="16">
        <f t="shared" si="188"/>
        <v>727</v>
      </c>
      <c r="GJ181" s="16"/>
      <c r="GK181" s="16">
        <f t="shared" si="218"/>
        <v>-218.28187500000001</v>
      </c>
      <c r="GL181" s="16">
        <f t="shared" si="219"/>
        <v>-249.88249999999999</v>
      </c>
      <c r="GM181" s="16">
        <f t="shared" si="220"/>
        <v>-2327.375</v>
      </c>
      <c r="GN181" s="16"/>
      <c r="GO181" s="16">
        <f t="shared" si="189"/>
        <v>356.45</v>
      </c>
      <c r="GP181" s="16">
        <f t="shared" si="190"/>
        <v>517.15789473684197</v>
      </c>
      <c r="GQ181" s="16">
        <f t="shared" si="221"/>
        <v>294.946666666667</v>
      </c>
    </row>
    <row r="182" spans="2:199" ht="14.45" customHeight="1" x14ac:dyDescent="0.25">
      <c r="B182" s="28" t="s">
        <v>537</v>
      </c>
      <c r="C182" s="28" t="s">
        <v>683</v>
      </c>
      <c r="D182" s="23" t="str">
        <f>IFERROR(IF(MATCH($B182,Compounders!$A:$A,0),"yes"),"")</f>
        <v/>
      </c>
      <c r="F182" s="66"/>
      <c r="G182" s="66"/>
      <c r="H182" s="66"/>
      <c r="I182" s="66"/>
      <c r="J182" s="121" t="str">
        <f t="shared" si="191"/>
        <v>yes</v>
      </c>
      <c r="K182" s="70">
        <f t="shared" si="222"/>
        <v>6</v>
      </c>
      <c r="L182" s="70">
        <f t="shared" si="223"/>
        <v>34</v>
      </c>
      <c r="M182" s="70">
        <f t="shared" si="224"/>
        <v>4</v>
      </c>
      <c r="N182" s="70">
        <f t="shared" si="225"/>
        <v>4</v>
      </c>
      <c r="O182" s="66"/>
      <c r="P182" s="83"/>
      <c r="Q182" s="70">
        <f t="shared" si="243"/>
        <v>5</v>
      </c>
      <c r="R182" s="70">
        <f t="shared" si="243"/>
        <v>4</v>
      </c>
      <c r="S182" s="70">
        <f t="shared" si="243"/>
        <v>3</v>
      </c>
      <c r="T182" s="70">
        <f t="shared" si="243"/>
        <v>3</v>
      </c>
      <c r="U182" s="70">
        <f t="shared" si="243"/>
        <v>3</v>
      </c>
      <c r="V182" s="70">
        <f t="shared" si="243"/>
        <v>6</v>
      </c>
      <c r="W182" s="70">
        <f t="shared" si="243"/>
        <v>7</v>
      </c>
      <c r="X182" s="70">
        <f t="shared" si="243"/>
        <v>2</v>
      </c>
      <c r="Y182" s="70">
        <f t="shared" si="243"/>
        <v>1</v>
      </c>
      <c r="AA182" s="39">
        <v>60.432872806600017</v>
      </c>
      <c r="AB182" s="39">
        <v>60.613534199219991</v>
      </c>
      <c r="AC182" s="40">
        <v>66.450245867919989</v>
      </c>
      <c r="AE182" s="4">
        <f t="shared" si="193"/>
        <v>6.0173730613199723</v>
      </c>
      <c r="AF182" s="4">
        <f t="shared" si="194"/>
        <v>5.8367116686999978</v>
      </c>
      <c r="AH182" s="11">
        <f t="shared" si="195"/>
        <v>9.9571190014034805E-2</v>
      </c>
      <c r="AI182" s="11">
        <f t="shared" si="196"/>
        <v>9.6293868123847215E-2</v>
      </c>
      <c r="AK182" s="3">
        <v>2367.5590000000002</v>
      </c>
      <c r="AL182" s="7">
        <v>4624.2749999999996</v>
      </c>
      <c r="AM182" s="7"/>
      <c r="AN182" s="3">
        <v>2475.4166666666697</v>
      </c>
      <c r="AO182" s="3">
        <v>2249.5555555555602</v>
      </c>
      <c r="AP182" s="7">
        <v>2237.7272727272702</v>
      </c>
      <c r="AQ182" s="113"/>
      <c r="AR182" s="3">
        <v>2601.9</v>
      </c>
      <c r="AS182" s="3">
        <v>2416.1818181818198</v>
      </c>
      <c r="AT182" s="7">
        <v>2358.3636363636397</v>
      </c>
      <c r="AU182" s="7"/>
      <c r="AV182" s="3">
        <v>2762.6</v>
      </c>
      <c r="AW182" s="3">
        <v>2593</v>
      </c>
      <c r="AX182" s="7">
        <v>2449.1666666666697</v>
      </c>
      <c r="AY182" s="113"/>
      <c r="AZ182" s="3">
        <v>2367.5590000000002</v>
      </c>
      <c r="BA182" s="7">
        <v>4624.2749999999996</v>
      </c>
      <c r="BB182" s="7"/>
      <c r="BC182" s="3">
        <v>2504.4666666666699</v>
      </c>
      <c r="BD182" s="3">
        <v>2152.4545454545496</v>
      </c>
      <c r="BE182" s="7">
        <v>2254.23076923077</v>
      </c>
      <c r="BF182" s="113"/>
      <c r="BG182" s="3">
        <v>2623.76923076923</v>
      </c>
      <c r="BH182" s="3">
        <v>2386.1428571428601</v>
      </c>
      <c r="BI182" s="7">
        <v>2390</v>
      </c>
      <c r="BJ182" s="113"/>
      <c r="BK182" s="3">
        <v>2762.6</v>
      </c>
      <c r="BL182" s="3">
        <v>2467.2222222222199</v>
      </c>
      <c r="BM182" s="7">
        <v>2569.75</v>
      </c>
      <c r="BO182" s="2">
        <f t="shared" si="234"/>
        <v>2367.5590000000002</v>
      </c>
      <c r="BP182" s="2">
        <f t="shared" si="235"/>
        <v>4624.2749999999996</v>
      </c>
      <c r="BQ182" s="2"/>
      <c r="BR182" s="2">
        <f t="shared" si="236"/>
        <v>2504.4666666666699</v>
      </c>
      <c r="BS182" s="2">
        <f t="shared" si="237"/>
        <v>2152.4545454545496</v>
      </c>
      <c r="BT182" s="2">
        <f t="shared" si="238"/>
        <v>2254.23076923077</v>
      </c>
      <c r="BU182" s="2"/>
      <c r="BV182" s="2">
        <f t="shared" si="239"/>
        <v>2623.76923076923</v>
      </c>
      <c r="BW182" s="2">
        <f t="shared" si="240"/>
        <v>2386.1428571428601</v>
      </c>
      <c r="BX182" s="2">
        <f t="shared" si="241"/>
        <v>2390</v>
      </c>
      <c r="BZ182" s="16">
        <f t="shared" si="226"/>
        <v>2256.7159999999994</v>
      </c>
      <c r="CA182" s="16">
        <f t="shared" si="227"/>
        <v>-2370.0442307692297</v>
      </c>
      <c r="CB182" s="16">
        <f t="shared" si="228"/>
        <v>135.76923076923003</v>
      </c>
      <c r="CD182" s="5">
        <f t="shared" si="197"/>
        <v>0.95318258172235582</v>
      </c>
      <c r="CE182" s="5">
        <f t="shared" si="198"/>
        <v>-0.51252233718133766</v>
      </c>
      <c r="CF182" s="5">
        <f t="shared" si="199"/>
        <v>6.0228629926633248E-2</v>
      </c>
      <c r="CH182" s="11">
        <f t="shared" si="229"/>
        <v>-0.14055372582803516</v>
      </c>
      <c r="CI182" s="11">
        <f t="shared" si="230"/>
        <v>-9.991584266879161E-2</v>
      </c>
      <c r="CK182" s="11">
        <f t="shared" si="231"/>
        <v>-9.05667963629192E-2</v>
      </c>
      <c r="CL182" s="11">
        <f t="shared" si="232"/>
        <v>-8.9096719340936104E-2</v>
      </c>
      <c r="CN182" s="16">
        <f t="shared" si="200"/>
        <v>-352.01212121212029</v>
      </c>
      <c r="CO182" s="16">
        <f t="shared" si="201"/>
        <v>-250.23589743589991</v>
      </c>
      <c r="CP182" s="11"/>
      <c r="CQ182" s="16">
        <f t="shared" si="202"/>
        <v>-237.62637362636997</v>
      </c>
      <c r="CR182" s="16">
        <f t="shared" si="203"/>
        <v>-233.76923076923003</v>
      </c>
      <c r="CT182" s="106">
        <v>2246.0909090909081</v>
      </c>
      <c r="CU182" s="104">
        <v>2152.4545454545496</v>
      </c>
      <c r="CV182" s="104">
        <v>2480.4499999999998</v>
      </c>
      <c r="CW182" s="104">
        <v>2357.915384615384</v>
      </c>
      <c r="CX182" s="104">
        <v>2294.0444444444438</v>
      </c>
      <c r="CY182" s="104">
        <v>2277.4166666666697</v>
      </c>
      <c r="CZ182" s="104">
        <v>2223.2909090909088</v>
      </c>
      <c r="DA182" s="104">
        <v>2199.833333333333</v>
      </c>
      <c r="DB182" s="104">
        <v>2138.6111111111109</v>
      </c>
      <c r="DC182" s="104">
        <v>2168.9166666666697</v>
      </c>
      <c r="DD182" s="104">
        <v>2176</v>
      </c>
      <c r="DE182" s="104">
        <v>2122.5818181818181</v>
      </c>
      <c r="DF182" s="104">
        <v>2144.1</v>
      </c>
      <c r="DG182" s="104">
        <v>2136.1666666666702</v>
      </c>
      <c r="DH182" s="104">
        <v>2166.3000000000002</v>
      </c>
      <c r="DI182" s="104">
        <v>2133.0694444444453</v>
      </c>
      <c r="DJ182" s="104">
        <v>2050.2777777777783</v>
      </c>
      <c r="DK182" s="104">
        <v>1968.9</v>
      </c>
      <c r="DL182" s="104">
        <v>2017</v>
      </c>
      <c r="DM182" s="104">
        <v>1707.916666666667</v>
      </c>
      <c r="DN182" s="104">
        <v>1508.4464285714291</v>
      </c>
      <c r="DO182" s="104">
        <v>1518.25</v>
      </c>
      <c r="DP182" s="104">
        <v>1376.62380952381</v>
      </c>
      <c r="DR182" s="4">
        <f t="shared" si="204"/>
        <v>66.450245867919989</v>
      </c>
      <c r="DS182" s="39">
        <v>60.613534199219991</v>
      </c>
      <c r="DT182" s="39">
        <v>60.432872806600017</v>
      </c>
      <c r="DU182" s="39">
        <v>61.272896832210002</v>
      </c>
      <c r="DV182" s="39">
        <v>52.476089269639992</v>
      </c>
      <c r="DW182" s="39">
        <v>54.183836497920005</v>
      </c>
      <c r="DX182" s="39">
        <v>56.188358144979993</v>
      </c>
      <c r="DY182" s="39">
        <v>55.10785259466001</v>
      </c>
      <c r="DZ182" s="39">
        <v>49.452430051199997</v>
      </c>
      <c r="EA182" s="39">
        <v>50.980308160160007</v>
      </c>
      <c r="EB182" s="39">
        <v>46.537072110319997</v>
      </c>
      <c r="EC182" s="39">
        <v>35.347312291200005</v>
      </c>
      <c r="ED182" s="39">
        <v>37.761552355600003</v>
      </c>
      <c r="EE182" s="39">
        <v>36.585040402019999</v>
      </c>
      <c r="EF182" s="39">
        <v>38.410531366679997</v>
      </c>
      <c r="EG182" s="39">
        <v>29.38053460075</v>
      </c>
      <c r="EH182" s="39">
        <v>31.195134797400002</v>
      </c>
      <c r="EI182" s="39">
        <v>43.197764020839998</v>
      </c>
      <c r="EJ182" s="39">
        <v>52.503483672510001</v>
      </c>
      <c r="EK182" s="39">
        <v>42.710632615109994</v>
      </c>
      <c r="EL182" s="39">
        <v>42.867819868159991</v>
      </c>
      <c r="EM182" s="39">
        <v>37.338079936809997</v>
      </c>
      <c r="EN182" s="39">
        <v>27.983426396639999</v>
      </c>
      <c r="EP182" s="111">
        <v>46022</v>
      </c>
      <c r="EQ182" s="114">
        <f t="shared" si="233"/>
        <v>0</v>
      </c>
      <c r="ER182" s="114"/>
      <c r="ES182" s="4">
        <f t="shared" si="205"/>
        <v>2367.5590000000002</v>
      </c>
      <c r="ET182" s="4">
        <f t="shared" si="206"/>
        <v>4624.2749999999996</v>
      </c>
      <c r="EU182" s="4"/>
      <c r="EV182" s="4">
        <f t="shared" si="169"/>
        <v>2475.4166666666697</v>
      </c>
      <c r="EW182" s="4">
        <f t="shared" si="170"/>
        <v>2249.5555555555602</v>
      </c>
      <c r="EX182" s="4">
        <f t="shared" si="171"/>
        <v>2237.7272727272702</v>
      </c>
      <c r="EY182" s="4"/>
      <c r="EZ182" s="4">
        <f t="shared" si="172"/>
        <v>2601.9</v>
      </c>
      <c r="FA182" s="4">
        <f t="shared" si="173"/>
        <v>2416.1818181818198</v>
      </c>
      <c r="FB182" s="4">
        <f t="shared" si="174"/>
        <v>2358.3636363636397</v>
      </c>
      <c r="FC182" s="4"/>
      <c r="FD182" s="4">
        <f t="shared" si="244"/>
        <v>2762.6</v>
      </c>
      <c r="FE182" s="4">
        <f t="shared" si="208"/>
        <v>2593</v>
      </c>
      <c r="FF182" s="4">
        <f t="shared" si="209"/>
        <v>2449.1666666666697</v>
      </c>
      <c r="FH182" s="16">
        <f t="shared" si="210"/>
        <v>2367.5590000000002</v>
      </c>
      <c r="FI182" s="16">
        <f t="shared" si="176"/>
        <v>4624.2749999999996</v>
      </c>
      <c r="FJ182" s="16"/>
      <c r="FK182" s="16">
        <f t="shared" si="211"/>
        <v>2475.4166666666697</v>
      </c>
      <c r="FL182" s="16">
        <f t="shared" si="212"/>
        <v>2249.5555555555602</v>
      </c>
      <c r="FM182" s="16">
        <f t="shared" si="213"/>
        <v>2237.7272727272702</v>
      </c>
      <c r="FN182" s="16"/>
      <c r="FO182" s="16">
        <f t="shared" si="214"/>
        <v>2601.9</v>
      </c>
      <c r="FP182" s="16">
        <f t="shared" si="215"/>
        <v>2416.1818181818198</v>
      </c>
      <c r="FQ182" s="16">
        <f t="shared" si="216"/>
        <v>2358.3636363636397</v>
      </c>
      <c r="FS182" s="4">
        <f t="shared" si="177"/>
        <v>2367.5590000000002</v>
      </c>
      <c r="FT182" s="4">
        <f t="shared" si="178"/>
        <v>4624.2749999999996</v>
      </c>
      <c r="FU182" s="4"/>
      <c r="FV182" s="4">
        <f t="shared" si="179"/>
        <v>2504.4666666666699</v>
      </c>
      <c r="FW182" s="4">
        <f t="shared" si="180"/>
        <v>2152.4545454545496</v>
      </c>
      <c r="FX182" s="4">
        <f t="shared" si="181"/>
        <v>2254.23076923077</v>
      </c>
      <c r="FY182" s="4"/>
      <c r="FZ182" s="4">
        <f t="shared" si="182"/>
        <v>2623.76923076923</v>
      </c>
      <c r="GA182" s="4">
        <f t="shared" si="183"/>
        <v>2386.1428571428601</v>
      </c>
      <c r="GB182" s="4">
        <f t="shared" si="184"/>
        <v>2390</v>
      </c>
      <c r="GC182" s="4"/>
      <c r="GD182" s="4">
        <f t="shared" si="185"/>
        <v>2762.6</v>
      </c>
      <c r="GE182" s="4">
        <f t="shared" si="186"/>
        <v>2467.2222222222199</v>
      </c>
      <c r="GF182" s="4">
        <f t="shared" si="187"/>
        <v>2569.75</v>
      </c>
      <c r="GH182" s="16">
        <f t="shared" si="217"/>
        <v>2367.5590000000002</v>
      </c>
      <c r="GI182" s="16">
        <f t="shared" si="188"/>
        <v>4624.2749999999996</v>
      </c>
      <c r="GJ182" s="16"/>
      <c r="GK182" s="16">
        <f t="shared" si="218"/>
        <v>2504.4666666666699</v>
      </c>
      <c r="GL182" s="16">
        <f t="shared" si="219"/>
        <v>2152.4545454545496</v>
      </c>
      <c r="GM182" s="16">
        <f t="shared" si="220"/>
        <v>2254.23076923077</v>
      </c>
      <c r="GN182" s="16"/>
      <c r="GO182" s="16">
        <f t="shared" si="189"/>
        <v>2623.76923076923</v>
      </c>
      <c r="GP182" s="16">
        <f t="shared" si="190"/>
        <v>2386.1428571428601</v>
      </c>
      <c r="GQ182" s="16">
        <f t="shared" si="221"/>
        <v>2390</v>
      </c>
    </row>
    <row r="183" spans="2:199" ht="14.45" customHeight="1" x14ac:dyDescent="0.25">
      <c r="B183" s="28" t="s">
        <v>255</v>
      </c>
      <c r="C183" s="28" t="s">
        <v>684</v>
      </c>
      <c r="D183" s="23" t="str">
        <f>IFERROR(IF(MATCH($B183,Compounders!$A:$A,0),"yes"),"")</f>
        <v>yes</v>
      </c>
      <c r="F183" s="66"/>
      <c r="G183" s="66"/>
      <c r="H183" s="66"/>
      <c r="I183" s="66"/>
      <c r="J183" s="121" t="str">
        <f t="shared" si="191"/>
        <v>yes</v>
      </c>
      <c r="K183" s="70">
        <f t="shared" si="222"/>
        <v>6</v>
      </c>
      <c r="L183" s="70">
        <f t="shared" si="223"/>
        <v>34</v>
      </c>
      <c r="M183" s="70">
        <f t="shared" si="224"/>
        <v>4</v>
      </c>
      <c r="N183" s="70">
        <f t="shared" si="225"/>
        <v>4</v>
      </c>
      <c r="O183" s="66"/>
      <c r="P183" s="83"/>
      <c r="Q183" s="70">
        <f t="shared" si="243"/>
        <v>5</v>
      </c>
      <c r="R183" s="70">
        <f t="shared" si="243"/>
        <v>4</v>
      </c>
      <c r="S183" s="70">
        <f t="shared" si="243"/>
        <v>3</v>
      </c>
      <c r="T183" s="70">
        <f t="shared" si="243"/>
        <v>3</v>
      </c>
      <c r="U183" s="70">
        <f t="shared" si="243"/>
        <v>3</v>
      </c>
      <c r="V183" s="70">
        <f t="shared" si="243"/>
        <v>6</v>
      </c>
      <c r="W183" s="70">
        <f t="shared" si="243"/>
        <v>7</v>
      </c>
      <c r="X183" s="70">
        <f t="shared" si="243"/>
        <v>2</v>
      </c>
      <c r="Y183" s="70">
        <f t="shared" si="243"/>
        <v>1</v>
      </c>
      <c r="AA183" s="39">
        <v>74.355023625559994</v>
      </c>
      <c r="AB183" s="39">
        <v>75.130370763360006</v>
      </c>
      <c r="AC183" s="40">
        <v>72.048000512000002</v>
      </c>
      <c r="AE183" s="4">
        <f t="shared" si="193"/>
        <v>-2.3070231135599926</v>
      </c>
      <c r="AF183" s="4">
        <f t="shared" si="194"/>
        <v>-3.082370251360004</v>
      </c>
      <c r="AH183" s="11">
        <f t="shared" si="195"/>
        <v>-3.1027131739985614E-2</v>
      </c>
      <c r="AI183" s="11">
        <f t="shared" si="196"/>
        <v>-4.1026953814305323E-2</v>
      </c>
      <c r="AK183" s="3">
        <v>2112.4</v>
      </c>
      <c r="AL183" s="7">
        <v>2075.6</v>
      </c>
      <c r="AM183" s="7"/>
      <c r="AN183" s="3">
        <v>2385.5</v>
      </c>
      <c r="AO183" s="3">
        <v>2354.9411764705901</v>
      </c>
      <c r="AP183" s="7">
        <v>2299.0625</v>
      </c>
      <c r="AQ183" s="113"/>
      <c r="AR183" s="3">
        <v>2670.8</v>
      </c>
      <c r="AS183" s="3">
        <v>2719.9411764705901</v>
      </c>
      <c r="AT183" s="7">
        <v>2685.125</v>
      </c>
      <c r="AU183" s="7"/>
      <c r="AV183" s="3">
        <v>2868.5</v>
      </c>
      <c r="AW183" s="3">
        <v>3001.6363636363603</v>
      </c>
      <c r="AX183" s="7">
        <v>3014.5</v>
      </c>
      <c r="AY183" s="113"/>
      <c r="AZ183" s="3">
        <v>1907.1</v>
      </c>
      <c r="BA183" s="7">
        <v>2148.6</v>
      </c>
      <c r="BB183" s="7"/>
      <c r="BC183" s="3">
        <v>2399.6956521739103</v>
      </c>
      <c r="BD183" s="3">
        <v>2390.7727272727298</v>
      </c>
      <c r="BE183" s="7">
        <v>2351.6521739130403</v>
      </c>
      <c r="BF183" s="113"/>
      <c r="BG183" s="3">
        <v>2703.0454545454504</v>
      </c>
      <c r="BH183" s="3">
        <v>2724.6521739130403</v>
      </c>
      <c r="BI183" s="7">
        <v>2681.9130434782601</v>
      </c>
      <c r="BJ183" s="113"/>
      <c r="BK183" s="3">
        <v>2928.7</v>
      </c>
      <c r="BL183" s="3">
        <v>2996.25</v>
      </c>
      <c r="BM183" s="7">
        <v>3004.2631578947403</v>
      </c>
      <c r="BO183" s="2">
        <f t="shared" si="234"/>
        <v>1907.1</v>
      </c>
      <c r="BP183" s="2">
        <f t="shared" si="235"/>
        <v>2148.6</v>
      </c>
      <c r="BQ183" s="2"/>
      <c r="BR183" s="2">
        <f t="shared" si="236"/>
        <v>2399.6956521739103</v>
      </c>
      <c r="BS183" s="2">
        <f t="shared" si="237"/>
        <v>2390.7727272727298</v>
      </c>
      <c r="BT183" s="2">
        <f t="shared" si="238"/>
        <v>2351.6521739130403</v>
      </c>
      <c r="BU183" s="2"/>
      <c r="BV183" s="2">
        <f t="shared" si="239"/>
        <v>2703.0454545454504</v>
      </c>
      <c r="BW183" s="2">
        <f t="shared" si="240"/>
        <v>2724.6521739130403</v>
      </c>
      <c r="BX183" s="2">
        <f t="shared" si="241"/>
        <v>2681.9130434782601</v>
      </c>
      <c r="BZ183" s="16">
        <f t="shared" si="226"/>
        <v>241.5</v>
      </c>
      <c r="CA183" s="16">
        <f t="shared" si="227"/>
        <v>203.05217391304041</v>
      </c>
      <c r="CB183" s="16">
        <f t="shared" si="228"/>
        <v>330.26086956521976</v>
      </c>
      <c r="CD183" s="5">
        <f t="shared" si="197"/>
        <v>0.12663205914739661</v>
      </c>
      <c r="CE183" s="5">
        <f t="shared" si="198"/>
        <v>9.4504409342381246E-2</v>
      </c>
      <c r="CF183" s="5">
        <f t="shared" si="199"/>
        <v>0.14043780505842451</v>
      </c>
      <c r="CH183" s="11">
        <f t="shared" si="229"/>
        <v>-3.7183569062589905E-3</v>
      </c>
      <c r="CI183" s="11">
        <f t="shared" si="230"/>
        <v>-2.0020654793180492E-2</v>
      </c>
      <c r="CK183" s="11">
        <f t="shared" si="231"/>
        <v>7.9934724483659014E-3</v>
      </c>
      <c r="CL183" s="11">
        <f t="shared" si="232"/>
        <v>-7.818000630235078E-3</v>
      </c>
      <c r="CN183" s="16">
        <f t="shared" si="200"/>
        <v>-8.9229249011805223</v>
      </c>
      <c r="CO183" s="16">
        <f t="shared" si="201"/>
        <v>-48.043478260869961</v>
      </c>
      <c r="CP183" s="11"/>
      <c r="CQ183" s="16">
        <f t="shared" si="202"/>
        <v>21.606719367589903</v>
      </c>
      <c r="CR183" s="16">
        <f t="shared" si="203"/>
        <v>-21.132411067190333</v>
      </c>
      <c r="CT183" s="106">
        <v>2418.0476190476188</v>
      </c>
      <c r="CU183" s="104">
        <v>2390.7727272727298</v>
      </c>
      <c r="CV183" s="104">
        <v>2328.5714285714284</v>
      </c>
      <c r="CW183" s="104">
        <v>2263.9333333333329</v>
      </c>
      <c r="CX183" s="104">
        <v>2188.8461538461552</v>
      </c>
      <c r="CY183" s="104">
        <v>2134.95652173913</v>
      </c>
      <c r="CZ183" s="104">
        <v>2060.6254901960792</v>
      </c>
      <c r="DA183" s="104">
        <v>2003.6761904761911</v>
      </c>
      <c r="DB183" s="104">
        <v>1933.8</v>
      </c>
      <c r="DC183" s="104">
        <v>1829.0952380952401</v>
      </c>
      <c r="DD183" s="104">
        <v>1690.8625</v>
      </c>
      <c r="DE183" s="104">
        <v>1592.6535087719301</v>
      </c>
      <c r="DF183" s="104">
        <v>1489.4538461538459</v>
      </c>
      <c r="DG183" s="104">
        <v>1413.8571428571402</v>
      </c>
      <c r="DH183" s="104">
        <v>1358.6582633053222</v>
      </c>
      <c r="DI183" s="104">
        <v>1517.9736842105269</v>
      </c>
      <c r="DJ183" s="104">
        <v>1528.2026143790861</v>
      </c>
      <c r="DK183" s="104">
        <v>1523.8235294117601</v>
      </c>
      <c r="DL183" s="104">
        <v>1628.9670329670332</v>
      </c>
      <c r="DM183" s="104">
        <v>1601.7</v>
      </c>
      <c r="DN183" s="104">
        <v>1562.6111111111109</v>
      </c>
      <c r="DO183" s="104">
        <v>1483.3125</v>
      </c>
      <c r="DP183" s="104">
        <v>1441.075757575758</v>
      </c>
      <c r="DR183" s="4">
        <f t="shared" si="204"/>
        <v>72.048000512000002</v>
      </c>
      <c r="DS183" s="39">
        <v>75.130370763360006</v>
      </c>
      <c r="DT183" s="39">
        <v>74.355023625559994</v>
      </c>
      <c r="DU183" s="39">
        <v>77.673518400319992</v>
      </c>
      <c r="DV183" s="39">
        <v>76.389639793919997</v>
      </c>
      <c r="DW183" s="39">
        <v>71.906522808399998</v>
      </c>
      <c r="DX183" s="39">
        <v>66.350476959440002</v>
      </c>
      <c r="DY183" s="39">
        <v>72.650989493280008</v>
      </c>
      <c r="DZ183" s="39">
        <v>67.965606449999996</v>
      </c>
      <c r="EA183" s="39">
        <v>66.017095808500002</v>
      </c>
      <c r="EB183" s="39">
        <v>56.557483296999997</v>
      </c>
      <c r="EC183" s="39">
        <v>48.284745370400003</v>
      </c>
      <c r="ED183" s="39">
        <v>53.154556022400001</v>
      </c>
      <c r="EE183" s="39">
        <v>47.121342003939994</v>
      </c>
      <c r="EF183" s="39">
        <v>41.4595724136</v>
      </c>
      <c r="EG183" s="39">
        <v>41.15814141936</v>
      </c>
      <c r="EH183" s="39">
        <v>43.92233847792</v>
      </c>
      <c r="EI183" s="39">
        <v>50.548428469279997</v>
      </c>
      <c r="EJ183" s="39">
        <v>67.22582454913001</v>
      </c>
      <c r="EK183" s="39">
        <v>59.683516462260002</v>
      </c>
      <c r="EL183" s="39">
        <v>58.894525454119993</v>
      </c>
      <c r="EM183" s="39">
        <v>61.240741863980006</v>
      </c>
      <c r="EN183" s="39">
        <v>61.758919793879997</v>
      </c>
      <c r="EP183" s="111">
        <v>46022</v>
      </c>
      <c r="EQ183" s="114">
        <f t="shared" si="233"/>
        <v>0</v>
      </c>
      <c r="ER183" s="114"/>
      <c r="ES183" s="4">
        <f t="shared" si="205"/>
        <v>2112.4</v>
      </c>
      <c r="ET183" s="4">
        <f t="shared" si="206"/>
        <v>2075.6</v>
      </c>
      <c r="EU183" s="4"/>
      <c r="EV183" s="4">
        <f t="shared" si="169"/>
        <v>2385.5</v>
      </c>
      <c r="EW183" s="4">
        <f t="shared" si="170"/>
        <v>2354.9411764705901</v>
      </c>
      <c r="EX183" s="4">
        <f t="shared" si="171"/>
        <v>2299.0625</v>
      </c>
      <c r="EY183" s="4"/>
      <c r="EZ183" s="4">
        <f t="shared" si="172"/>
        <v>2670.8</v>
      </c>
      <c r="FA183" s="4">
        <f t="shared" si="173"/>
        <v>2719.9411764705901</v>
      </c>
      <c r="FB183" s="4">
        <f t="shared" si="174"/>
        <v>2685.125</v>
      </c>
      <c r="FC183" s="4"/>
      <c r="FD183" s="4">
        <f t="shared" si="244"/>
        <v>2868.5</v>
      </c>
      <c r="FE183" s="4">
        <f t="shared" si="208"/>
        <v>3001.6363636363603</v>
      </c>
      <c r="FF183" s="4">
        <f t="shared" si="209"/>
        <v>3014.5</v>
      </c>
      <c r="FH183" s="16">
        <f t="shared" si="210"/>
        <v>2112.4</v>
      </c>
      <c r="FI183" s="16">
        <f t="shared" si="176"/>
        <v>2075.6</v>
      </c>
      <c r="FJ183" s="16"/>
      <c r="FK183" s="16">
        <f t="shared" si="211"/>
        <v>2385.5</v>
      </c>
      <c r="FL183" s="16">
        <f t="shared" si="212"/>
        <v>2354.9411764705901</v>
      </c>
      <c r="FM183" s="16">
        <f t="shared" si="213"/>
        <v>2299.0625</v>
      </c>
      <c r="FN183" s="16"/>
      <c r="FO183" s="16">
        <f t="shared" si="214"/>
        <v>2670.8</v>
      </c>
      <c r="FP183" s="16">
        <f t="shared" si="215"/>
        <v>2719.9411764705901</v>
      </c>
      <c r="FQ183" s="16">
        <f t="shared" si="216"/>
        <v>2685.125</v>
      </c>
      <c r="FS183" s="4">
        <f t="shared" si="177"/>
        <v>1907.1</v>
      </c>
      <c r="FT183" s="4">
        <f t="shared" si="178"/>
        <v>2148.6</v>
      </c>
      <c r="FU183" s="4"/>
      <c r="FV183" s="4">
        <f t="shared" si="179"/>
        <v>2399.6956521739103</v>
      </c>
      <c r="FW183" s="4">
        <f t="shared" si="180"/>
        <v>2390.7727272727298</v>
      </c>
      <c r="FX183" s="4">
        <f t="shared" si="181"/>
        <v>2351.6521739130403</v>
      </c>
      <c r="FY183" s="4"/>
      <c r="FZ183" s="4">
        <f t="shared" si="182"/>
        <v>2703.0454545454504</v>
      </c>
      <c r="GA183" s="4">
        <f t="shared" si="183"/>
        <v>2724.6521739130403</v>
      </c>
      <c r="GB183" s="4">
        <f t="shared" si="184"/>
        <v>2681.9130434782601</v>
      </c>
      <c r="GC183" s="4"/>
      <c r="GD183" s="4">
        <f t="shared" si="185"/>
        <v>2928.7</v>
      </c>
      <c r="GE183" s="4">
        <f t="shared" si="186"/>
        <v>2996.25</v>
      </c>
      <c r="GF183" s="4">
        <f t="shared" si="187"/>
        <v>3004.2631578947403</v>
      </c>
      <c r="GH183" s="16">
        <f t="shared" si="217"/>
        <v>1907.1</v>
      </c>
      <c r="GI183" s="16">
        <f t="shared" si="188"/>
        <v>2148.6</v>
      </c>
      <c r="GJ183" s="16"/>
      <c r="GK183" s="16">
        <f t="shared" si="218"/>
        <v>2399.6956521739103</v>
      </c>
      <c r="GL183" s="16">
        <f t="shared" si="219"/>
        <v>2390.7727272727298</v>
      </c>
      <c r="GM183" s="16">
        <f t="shared" si="220"/>
        <v>2351.6521739130403</v>
      </c>
      <c r="GN183" s="16"/>
      <c r="GO183" s="16">
        <f t="shared" si="189"/>
        <v>2703.0454545454504</v>
      </c>
      <c r="GP183" s="16">
        <f t="shared" si="190"/>
        <v>2724.6521739130403</v>
      </c>
      <c r="GQ183" s="16">
        <f t="shared" si="221"/>
        <v>2681.9130434782601</v>
      </c>
    </row>
    <row r="184" spans="2:199" ht="14.45" customHeight="1" x14ac:dyDescent="0.25">
      <c r="B184" s="28" t="s">
        <v>197</v>
      </c>
      <c r="C184" s="28" t="s">
        <v>990</v>
      </c>
      <c r="D184" s="23" t="str">
        <f>IFERROR(IF(MATCH($B184,Compounders!$A:$A,0),"yes"),"")</f>
        <v>yes</v>
      </c>
      <c r="F184" s="66"/>
      <c r="G184" s="66" t="s">
        <v>544</v>
      </c>
      <c r="H184" s="66"/>
      <c r="I184" s="66"/>
      <c r="J184" s="121" t="str">
        <f t="shared" si="191"/>
        <v/>
      </c>
      <c r="K184" s="70">
        <f t="shared" si="222"/>
        <v>6</v>
      </c>
      <c r="L184" s="70">
        <f t="shared" si="223"/>
        <v>35</v>
      </c>
      <c r="M184" s="70">
        <f t="shared" si="224"/>
        <v>4</v>
      </c>
      <c r="N184" s="70">
        <f t="shared" si="225"/>
        <v>4</v>
      </c>
      <c r="O184" s="66"/>
      <c r="P184" s="83" t="s">
        <v>941</v>
      </c>
      <c r="Q184" s="70">
        <f t="shared" si="243"/>
        <v>5</v>
      </c>
      <c r="R184" s="70">
        <f t="shared" si="243"/>
        <v>4</v>
      </c>
      <c r="S184" s="70">
        <f t="shared" si="243"/>
        <v>3</v>
      </c>
      <c r="T184" s="70">
        <f t="shared" si="243"/>
        <v>3</v>
      </c>
      <c r="U184" s="70">
        <f t="shared" si="243"/>
        <v>3</v>
      </c>
      <c r="V184" s="70">
        <f t="shared" si="243"/>
        <v>7</v>
      </c>
      <c r="W184" s="70">
        <f t="shared" si="243"/>
        <v>7</v>
      </c>
      <c r="X184" s="70">
        <f t="shared" si="243"/>
        <v>2</v>
      </c>
      <c r="Y184" s="70">
        <f t="shared" si="243"/>
        <v>1</v>
      </c>
      <c r="AA184" s="39">
        <v>32.918958215499998</v>
      </c>
      <c r="AB184" s="39">
        <v>48.505927743330005</v>
      </c>
      <c r="AC184" s="40">
        <v>64.35742358104001</v>
      </c>
      <c r="AE184" s="4">
        <f t="shared" si="193"/>
        <v>31.438465365540011</v>
      </c>
      <c r="AF184" s="4">
        <f t="shared" si="194"/>
        <v>15.851495837710004</v>
      </c>
      <c r="AH184" s="11">
        <f t="shared" si="195"/>
        <v>0.95502613295754624</v>
      </c>
      <c r="AI184" s="11">
        <f t="shared" si="196"/>
        <v>0.32679502434400343</v>
      </c>
      <c r="AK184" s="3">
        <v>522.43299999999999</v>
      </c>
      <c r="AL184" s="7">
        <v>1022.558</v>
      </c>
      <c r="AM184" s="7"/>
      <c r="AN184" s="3">
        <v>1086.75</v>
      </c>
      <c r="AO184" s="3">
        <v>1296.875</v>
      </c>
      <c r="AP184" s="7">
        <v>1518.5</v>
      </c>
      <c r="AQ184" s="113"/>
      <c r="AR184" s="3">
        <v>1246.8333333333298</v>
      </c>
      <c r="AS184" s="3">
        <v>1558.8571428571402</v>
      </c>
      <c r="AT184" s="7">
        <v>1869.57142857143</v>
      </c>
      <c r="AU184" s="7"/>
      <c r="AV184" s="3">
        <v>1277</v>
      </c>
      <c r="AW184" s="3">
        <v>1718</v>
      </c>
      <c r="AX184" s="7">
        <v>2196</v>
      </c>
      <c r="AY184" s="113"/>
      <c r="AZ184" s="3">
        <v>522.43299999999999</v>
      </c>
      <c r="BA184" s="7">
        <v>1022.558</v>
      </c>
      <c r="BB184" s="7"/>
      <c r="BC184" s="3">
        <v>1084.5</v>
      </c>
      <c r="BD184" s="3">
        <v>1270</v>
      </c>
      <c r="BE184" s="7">
        <v>1519.75</v>
      </c>
      <c r="BF184" s="113"/>
      <c r="BG184" s="3">
        <v>1223.8</v>
      </c>
      <c r="BH184" s="3">
        <v>1558.8571428571402</v>
      </c>
      <c r="BI184" s="7">
        <v>1869.57142857143</v>
      </c>
      <c r="BJ184" s="113"/>
      <c r="BK184" s="3">
        <v>1277</v>
      </c>
      <c r="BL184" s="3">
        <v>1718</v>
      </c>
      <c r="BM184" s="7">
        <v>2295.5</v>
      </c>
      <c r="BO184" s="2">
        <f t="shared" si="234"/>
        <v>522.43299999999999</v>
      </c>
      <c r="BP184" s="2">
        <f t="shared" si="235"/>
        <v>1022.558</v>
      </c>
      <c r="BQ184" s="2"/>
      <c r="BR184" s="2">
        <f t="shared" si="236"/>
        <v>1084.5</v>
      </c>
      <c r="BS184" s="2">
        <f t="shared" si="237"/>
        <v>1270</v>
      </c>
      <c r="BT184" s="2">
        <f t="shared" si="238"/>
        <v>1519.75</v>
      </c>
      <c r="BU184" s="2"/>
      <c r="BV184" s="2">
        <f t="shared" si="239"/>
        <v>1223.8</v>
      </c>
      <c r="BW184" s="2">
        <f t="shared" si="240"/>
        <v>1558.8571428571402</v>
      </c>
      <c r="BX184" s="2">
        <f t="shared" si="241"/>
        <v>1869.57142857143</v>
      </c>
      <c r="BZ184" s="16">
        <f t="shared" si="226"/>
        <v>500.125</v>
      </c>
      <c r="CA184" s="16">
        <f t="shared" si="227"/>
        <v>497.19200000000001</v>
      </c>
      <c r="CB184" s="16">
        <f t="shared" si="228"/>
        <v>349.82142857143003</v>
      </c>
      <c r="CD184" s="5">
        <f t="shared" si="197"/>
        <v>0.95729978772397617</v>
      </c>
      <c r="CE184" s="5">
        <f t="shared" si="198"/>
        <v>0.48622376432437076</v>
      </c>
      <c r="CF184" s="5">
        <f t="shared" si="199"/>
        <v>0.23018353582591211</v>
      </c>
      <c r="CH184" s="11">
        <f t="shared" si="229"/>
        <v>0.17104656523743667</v>
      </c>
      <c r="CI184" s="11">
        <f t="shared" si="230"/>
        <v>0.40133702166897178</v>
      </c>
      <c r="CK184" s="11">
        <f t="shared" si="231"/>
        <v>0.27378423178390277</v>
      </c>
      <c r="CL184" s="11">
        <f t="shared" si="232"/>
        <v>0.52767725818878097</v>
      </c>
      <c r="CN184" s="16">
        <f t="shared" si="200"/>
        <v>185.5</v>
      </c>
      <c r="CO184" s="16">
        <f t="shared" si="201"/>
        <v>435.25</v>
      </c>
      <c r="CP184" s="11"/>
      <c r="CQ184" s="16">
        <f t="shared" si="202"/>
        <v>335.05714285714021</v>
      </c>
      <c r="CR184" s="16">
        <f t="shared" si="203"/>
        <v>645.77142857143008</v>
      </c>
      <c r="CT184" s="106">
        <v>1550.65</v>
      </c>
      <c r="CU184" s="104">
        <v>1270</v>
      </c>
      <c r="CV184" s="104">
        <v>1044.238095238095</v>
      </c>
      <c r="CW184" s="104">
        <v>855.48571428571495</v>
      </c>
      <c r="CX184" s="104">
        <v>684.28571428571502</v>
      </c>
      <c r="CY184" s="104">
        <v>642.142857142857</v>
      </c>
      <c r="CZ184" s="104">
        <v>584.16666666666697</v>
      </c>
      <c r="DA184" s="104">
        <v>528.25</v>
      </c>
      <c r="DB184" s="104">
        <v>448.65</v>
      </c>
      <c r="DC184" s="104">
        <v>400.5</v>
      </c>
      <c r="DD184" s="104">
        <v>331.54</v>
      </c>
      <c r="DE184" s="104">
        <v>280.316666666667</v>
      </c>
      <c r="DF184" s="104">
        <v>253.55</v>
      </c>
      <c r="DG184" s="104">
        <v>239</v>
      </c>
      <c r="DH184" s="104">
        <v>213.30833333333302</v>
      </c>
      <c r="DI184" s="104">
        <v>192.73333333333301</v>
      </c>
      <c r="DJ184" s="104">
        <v>170.60000000000102</v>
      </c>
      <c r="DK184" s="104">
        <v>171.66666666666703</v>
      </c>
      <c r="DL184" s="104">
        <v>161.61666666666699</v>
      </c>
      <c r="DM184" s="104">
        <v>137.666666666667</v>
      </c>
      <c r="DN184" s="104">
        <v>135.85</v>
      </c>
      <c r="DO184" s="104">
        <v>132.5</v>
      </c>
      <c r="DP184" s="104">
        <v>113.4</v>
      </c>
      <c r="DR184" s="4">
        <f t="shared" si="204"/>
        <v>64.35742358104001</v>
      </c>
      <c r="DS184" s="39">
        <v>48.505927743330005</v>
      </c>
      <c r="DT184" s="39">
        <v>32.918958215499998</v>
      </c>
      <c r="DU184" s="39">
        <v>29.113548561360002</v>
      </c>
      <c r="DV184" s="39">
        <v>18.914723565029998</v>
      </c>
      <c r="DW184" s="39">
        <v>11.459818474459999</v>
      </c>
      <c r="DX184" s="39">
        <v>15.093380145479999</v>
      </c>
      <c r="DY184" s="39">
        <v>13.926358467900002</v>
      </c>
      <c r="DZ184" s="39">
        <v>10.863746965080001</v>
      </c>
      <c r="EA184" s="39">
        <v>11.33735712539</v>
      </c>
      <c r="EB184" s="39">
        <v>7.3454660010500001</v>
      </c>
      <c r="EC184" s="39">
        <v>6.0955212229899995</v>
      </c>
      <c r="ED184" s="39">
        <v>5.8730266198000001</v>
      </c>
      <c r="EE184" s="39">
        <v>5.2163244643600004</v>
      </c>
      <c r="EF184" s="39">
        <v>4.1153547052799997</v>
      </c>
      <c r="EG184" s="39">
        <v>3.4820979353200001</v>
      </c>
      <c r="EH184" s="39">
        <v>2.9920103140500003</v>
      </c>
      <c r="EI184" s="39">
        <v>3.2005182393900005</v>
      </c>
      <c r="EJ184" s="39">
        <v>3.5659250347199998</v>
      </c>
      <c r="EK184" s="39">
        <v>2.5892864360800001</v>
      </c>
      <c r="EL184" s="39">
        <v>2.8567523771600003</v>
      </c>
      <c r="EM184" s="39">
        <v>2.7055658338299993</v>
      </c>
      <c r="EN184" s="39">
        <v>1.9165475876599998</v>
      </c>
      <c r="EP184" s="111">
        <v>46022</v>
      </c>
      <c r="EQ184" s="114">
        <f t="shared" si="233"/>
        <v>0</v>
      </c>
      <c r="ER184" s="114"/>
      <c r="ES184" s="4">
        <f t="shared" si="205"/>
        <v>522.43299999999999</v>
      </c>
      <c r="ET184" s="4">
        <f t="shared" si="206"/>
        <v>1022.558</v>
      </c>
      <c r="EU184" s="4"/>
      <c r="EV184" s="4">
        <f t="shared" si="169"/>
        <v>1086.75</v>
      </c>
      <c r="EW184" s="4">
        <f t="shared" si="170"/>
        <v>1296.875</v>
      </c>
      <c r="EX184" s="4">
        <f t="shared" si="171"/>
        <v>1518.5</v>
      </c>
      <c r="EY184" s="4"/>
      <c r="EZ184" s="4">
        <f t="shared" si="172"/>
        <v>1246.8333333333298</v>
      </c>
      <c r="FA184" s="4">
        <f t="shared" si="173"/>
        <v>1558.8571428571402</v>
      </c>
      <c r="FB184" s="4">
        <f t="shared" si="174"/>
        <v>1869.57142857143</v>
      </c>
      <c r="FC184" s="4"/>
      <c r="FD184" s="4">
        <f t="shared" si="244"/>
        <v>1277</v>
      </c>
      <c r="FE184" s="4">
        <f t="shared" si="208"/>
        <v>1718</v>
      </c>
      <c r="FF184" s="4">
        <f t="shared" si="209"/>
        <v>2196</v>
      </c>
      <c r="FH184" s="16">
        <f t="shared" si="210"/>
        <v>522.43299999999999</v>
      </c>
      <c r="FI184" s="16">
        <f t="shared" si="176"/>
        <v>1022.558</v>
      </c>
      <c r="FJ184" s="16"/>
      <c r="FK184" s="16">
        <f t="shared" si="211"/>
        <v>1086.75</v>
      </c>
      <c r="FL184" s="16">
        <f t="shared" si="212"/>
        <v>1296.875</v>
      </c>
      <c r="FM184" s="16">
        <f t="shared" si="213"/>
        <v>1518.5</v>
      </c>
      <c r="FN184" s="16"/>
      <c r="FO184" s="16">
        <f t="shared" si="214"/>
        <v>1246.8333333333298</v>
      </c>
      <c r="FP184" s="16">
        <f t="shared" si="215"/>
        <v>1558.8571428571402</v>
      </c>
      <c r="FQ184" s="16">
        <f t="shared" si="216"/>
        <v>1869.57142857143</v>
      </c>
      <c r="FS184" s="4">
        <f t="shared" si="177"/>
        <v>522.43299999999999</v>
      </c>
      <c r="FT184" s="4">
        <f t="shared" si="178"/>
        <v>1022.558</v>
      </c>
      <c r="FU184" s="4"/>
      <c r="FV184" s="4">
        <f t="shared" si="179"/>
        <v>1084.5</v>
      </c>
      <c r="FW184" s="4">
        <f t="shared" si="180"/>
        <v>1270</v>
      </c>
      <c r="FX184" s="4">
        <f t="shared" si="181"/>
        <v>1519.75</v>
      </c>
      <c r="FY184" s="4"/>
      <c r="FZ184" s="4">
        <f t="shared" si="182"/>
        <v>1223.8</v>
      </c>
      <c r="GA184" s="4">
        <f t="shared" si="183"/>
        <v>1558.8571428571402</v>
      </c>
      <c r="GB184" s="4">
        <f t="shared" si="184"/>
        <v>1869.57142857143</v>
      </c>
      <c r="GC184" s="4"/>
      <c r="GD184" s="4">
        <f t="shared" si="185"/>
        <v>1277</v>
      </c>
      <c r="GE184" s="4">
        <f t="shared" si="186"/>
        <v>1718</v>
      </c>
      <c r="GF184" s="4">
        <f t="shared" si="187"/>
        <v>2295.5</v>
      </c>
      <c r="GH184" s="16">
        <f t="shared" si="217"/>
        <v>522.43299999999999</v>
      </c>
      <c r="GI184" s="16">
        <f t="shared" si="188"/>
        <v>1022.558</v>
      </c>
      <c r="GJ184" s="16"/>
      <c r="GK184" s="16">
        <f t="shared" si="218"/>
        <v>1084.5</v>
      </c>
      <c r="GL184" s="16">
        <f t="shared" si="219"/>
        <v>1270</v>
      </c>
      <c r="GM184" s="16">
        <f t="shared" si="220"/>
        <v>1519.75</v>
      </c>
      <c r="GN184" s="16"/>
      <c r="GO184" s="16">
        <f t="shared" si="189"/>
        <v>1223.8</v>
      </c>
      <c r="GP184" s="16">
        <f t="shared" si="190"/>
        <v>1558.8571428571402</v>
      </c>
      <c r="GQ184" s="16">
        <f t="shared" si="221"/>
        <v>1869.57142857143</v>
      </c>
    </row>
    <row r="185" spans="2:199" ht="14.45" customHeight="1" x14ac:dyDescent="0.25">
      <c r="B185" s="28" t="s">
        <v>295</v>
      </c>
      <c r="C185" s="28" t="s">
        <v>685</v>
      </c>
      <c r="D185" s="23" t="str">
        <f>IFERROR(IF(MATCH($B185,Compounders!$A:$A,0),"yes"),"")</f>
        <v>yes</v>
      </c>
      <c r="F185" s="66"/>
      <c r="G185" s="66"/>
      <c r="H185" s="66"/>
      <c r="I185" s="66"/>
      <c r="J185" s="121" t="str">
        <f t="shared" si="191"/>
        <v>yes</v>
      </c>
      <c r="K185" s="70">
        <f t="shared" si="222"/>
        <v>6</v>
      </c>
      <c r="L185" s="70">
        <f t="shared" si="223"/>
        <v>35</v>
      </c>
      <c r="M185" s="70">
        <f t="shared" si="224"/>
        <v>4</v>
      </c>
      <c r="N185" s="70">
        <f t="shared" si="225"/>
        <v>4</v>
      </c>
      <c r="O185" s="66"/>
      <c r="P185" s="83"/>
      <c r="Q185" s="70">
        <f t="shared" si="243"/>
        <v>5</v>
      </c>
      <c r="R185" s="70">
        <f t="shared" si="243"/>
        <v>4</v>
      </c>
      <c r="S185" s="70">
        <f t="shared" si="243"/>
        <v>3</v>
      </c>
      <c r="T185" s="70">
        <f t="shared" si="243"/>
        <v>3</v>
      </c>
      <c r="U185" s="70">
        <f t="shared" si="243"/>
        <v>3</v>
      </c>
      <c r="V185" s="70">
        <f t="shared" si="243"/>
        <v>7</v>
      </c>
      <c r="W185" s="70">
        <f t="shared" si="243"/>
        <v>7</v>
      </c>
      <c r="X185" s="70">
        <f t="shared" si="243"/>
        <v>2</v>
      </c>
      <c r="Y185" s="70">
        <f t="shared" si="243"/>
        <v>1</v>
      </c>
      <c r="AA185" s="39">
        <v>71.451629999999994</v>
      </c>
      <c r="AB185" s="39">
        <v>74.983842402040011</v>
      </c>
      <c r="AC185" s="40">
        <v>71.142455999999981</v>
      </c>
      <c r="AE185" s="4">
        <f t="shared" si="193"/>
        <v>-0.30917400000001294</v>
      </c>
      <c r="AF185" s="4">
        <f t="shared" si="194"/>
        <v>-3.8413864020400297</v>
      </c>
      <c r="AH185" s="11">
        <f t="shared" si="195"/>
        <v>-4.3270391452233659E-3</v>
      </c>
      <c r="AI185" s="11">
        <f t="shared" si="196"/>
        <v>-5.1229521974130221E-2</v>
      </c>
      <c r="AK185" s="3">
        <v>3488</v>
      </c>
      <c r="AL185" s="7">
        <v>3066</v>
      </c>
      <c r="AM185" s="7"/>
      <c r="AN185" s="3">
        <v>3239.0666666666698</v>
      </c>
      <c r="AO185" s="3">
        <v>3237.5</v>
      </c>
      <c r="AP185" s="7">
        <v>3256.3333333333303</v>
      </c>
      <c r="AQ185" s="113"/>
      <c r="AR185" s="3">
        <v>3414.3333333333303</v>
      </c>
      <c r="AS185" s="3">
        <v>3430.8</v>
      </c>
      <c r="AT185" s="7">
        <v>3433.5</v>
      </c>
      <c r="AU185" s="7"/>
      <c r="AV185" s="3">
        <v>3621</v>
      </c>
      <c r="AW185" s="3">
        <v>3618</v>
      </c>
      <c r="AX185" s="7">
        <v>3615</v>
      </c>
      <c r="AY185" s="113"/>
      <c r="AZ185" s="3">
        <v>3022.67</v>
      </c>
      <c r="BA185" s="7">
        <v>3066</v>
      </c>
      <c r="BB185" s="7"/>
      <c r="BC185" s="3">
        <v>3231.7777777777801</v>
      </c>
      <c r="BD185" s="3">
        <v>3231.7777777777801</v>
      </c>
      <c r="BE185" s="7">
        <v>3253.1764705882401</v>
      </c>
      <c r="BF185" s="113"/>
      <c r="BG185" s="3">
        <v>3407.625</v>
      </c>
      <c r="BH185" s="3">
        <v>3419.6666666666697</v>
      </c>
      <c r="BI185" s="7">
        <v>3426.5294117647099</v>
      </c>
      <c r="BJ185" s="113"/>
      <c r="BK185" s="3">
        <v>3621.6666666666697</v>
      </c>
      <c r="BL185" s="3">
        <v>3603.0833333333303</v>
      </c>
      <c r="BM185" s="7">
        <v>3607</v>
      </c>
      <c r="BO185" s="2">
        <f t="shared" si="234"/>
        <v>3022.67</v>
      </c>
      <c r="BP185" s="2">
        <f t="shared" si="235"/>
        <v>3066</v>
      </c>
      <c r="BQ185" s="2"/>
      <c r="BR185" s="2">
        <f t="shared" si="236"/>
        <v>3231.7777777777801</v>
      </c>
      <c r="BS185" s="2">
        <f t="shared" si="237"/>
        <v>3231.7777777777801</v>
      </c>
      <c r="BT185" s="2">
        <f t="shared" si="238"/>
        <v>3253.1764705882401</v>
      </c>
      <c r="BU185" s="2"/>
      <c r="BV185" s="2">
        <f t="shared" si="239"/>
        <v>3407.625</v>
      </c>
      <c r="BW185" s="2">
        <f t="shared" si="240"/>
        <v>3419.6666666666697</v>
      </c>
      <c r="BX185" s="2">
        <f t="shared" si="241"/>
        <v>3426.5294117647099</v>
      </c>
      <c r="BZ185" s="16">
        <f t="shared" si="226"/>
        <v>43.329999999999927</v>
      </c>
      <c r="CA185" s="16">
        <f t="shared" si="227"/>
        <v>187.17647058824014</v>
      </c>
      <c r="CB185" s="16">
        <f t="shared" si="228"/>
        <v>173.35294117646981</v>
      </c>
      <c r="CD185" s="5">
        <f t="shared" si="197"/>
        <v>1.4335008452791786E-2</v>
      </c>
      <c r="CE185" s="5">
        <f t="shared" si="198"/>
        <v>6.1049077165114207E-2</v>
      </c>
      <c r="CF185" s="5">
        <f t="shared" si="199"/>
        <v>5.3287284825690451E-2</v>
      </c>
      <c r="CH185" s="11">
        <f t="shared" si="229"/>
        <v>0</v>
      </c>
      <c r="CI185" s="11">
        <f t="shared" si="230"/>
        <v>6.6213379390132054E-3</v>
      </c>
      <c r="CK185" s="11">
        <f t="shared" si="231"/>
        <v>3.5337417311676056E-3</v>
      </c>
      <c r="CL185" s="11">
        <f t="shared" si="232"/>
        <v>5.5476796198847822E-3</v>
      </c>
      <c r="CN185" s="16">
        <f t="shared" si="200"/>
        <v>0</v>
      </c>
      <c r="CO185" s="16">
        <f t="shared" si="201"/>
        <v>21.398692810460034</v>
      </c>
      <c r="CP185" s="11"/>
      <c r="CQ185" s="16">
        <f t="shared" si="202"/>
        <v>12.041666666669698</v>
      </c>
      <c r="CR185" s="16">
        <f t="shared" si="203"/>
        <v>18.904411764709948</v>
      </c>
      <c r="CT185" s="106">
        <v>3255.35</v>
      </c>
      <c r="CU185" s="104">
        <v>3231.7777777777801</v>
      </c>
      <c r="CV185" s="104">
        <v>3169.958333333333</v>
      </c>
      <c r="CW185" s="104">
        <v>3124.6714285714293</v>
      </c>
      <c r="CX185" s="104">
        <v>3024.7352941176473</v>
      </c>
      <c r="CY185" s="104">
        <v>3047.3157894736801</v>
      </c>
      <c r="CZ185" s="104">
        <v>3081.1596638655456</v>
      </c>
      <c r="DA185" s="104">
        <v>3047.6153074866311</v>
      </c>
      <c r="DB185" s="104">
        <v>3052.2295751633978</v>
      </c>
      <c r="DC185" s="104">
        <v>3018.8947368421</v>
      </c>
      <c r="DD185" s="104">
        <v>2975.1722689075641</v>
      </c>
      <c r="DE185" s="104">
        <v>2986.1027777777781</v>
      </c>
      <c r="DF185" s="104">
        <v>2946.2222222222231</v>
      </c>
      <c r="DG185" s="104">
        <v>2901.3636363636397</v>
      </c>
      <c r="DH185" s="104">
        <v>2845.6315789473683</v>
      </c>
      <c r="DI185" s="104">
        <v>2850.999202551835</v>
      </c>
      <c r="DJ185" s="104">
        <v>2901.9547511312207</v>
      </c>
      <c r="DK185" s="104">
        <v>2849.3333333333303</v>
      </c>
      <c r="DL185" s="104">
        <v>2725.7647058823536</v>
      </c>
      <c r="DM185" s="104">
        <v>2766.9305555555547</v>
      </c>
      <c r="DN185" s="104">
        <v>2741.1838235294122</v>
      </c>
      <c r="DO185" s="104">
        <v>2504.0526315789498</v>
      </c>
      <c r="DP185" s="104">
        <v>2313.9333333333329</v>
      </c>
      <c r="DR185" s="4">
        <f t="shared" si="204"/>
        <v>71.142455999999981</v>
      </c>
      <c r="DS185" s="39">
        <v>74.983842402040011</v>
      </c>
      <c r="DT185" s="39">
        <v>71.451629999999994</v>
      </c>
      <c r="DU185" s="39">
        <v>76.011539999999997</v>
      </c>
      <c r="DV185" s="39">
        <v>72.444249999999997</v>
      </c>
      <c r="DW185" s="39">
        <v>72.757696451789997</v>
      </c>
      <c r="DX185" s="39">
        <v>74.876267999999996</v>
      </c>
      <c r="DY185" s="39">
        <v>77.808582999999999</v>
      </c>
      <c r="DZ185" s="39">
        <v>70.708864000000005</v>
      </c>
      <c r="EA185" s="39">
        <v>80.162309175879983</v>
      </c>
      <c r="EB185" s="39">
        <v>78.814047407199993</v>
      </c>
      <c r="EC185" s="39">
        <v>69.643515059820004</v>
      </c>
      <c r="ED185" s="39">
        <v>76.024319694959985</v>
      </c>
      <c r="EE185" s="39">
        <v>74.208700933650007</v>
      </c>
      <c r="EF185" s="39">
        <v>67.673159293699996</v>
      </c>
      <c r="EG185" s="39">
        <v>55.933161730850003</v>
      </c>
      <c r="EH185" s="39">
        <v>56.760480917999999</v>
      </c>
      <c r="EI185" s="39">
        <v>65.3118648162</v>
      </c>
      <c r="EJ185" s="39">
        <v>77.465762929999997</v>
      </c>
      <c r="EK185" s="39">
        <v>65.081799406819997</v>
      </c>
      <c r="EL185" s="39">
        <v>70.618743565919999</v>
      </c>
      <c r="EM185" s="39">
        <v>70.10670874584001</v>
      </c>
      <c r="EN185" s="39">
        <v>64.532150812679987</v>
      </c>
      <c r="EP185" s="111">
        <v>46022</v>
      </c>
      <c r="EQ185" s="114">
        <f t="shared" si="233"/>
        <v>0</v>
      </c>
      <c r="ER185" s="114"/>
      <c r="ES185" s="4">
        <f t="shared" si="205"/>
        <v>3488</v>
      </c>
      <c r="ET185" s="4">
        <f t="shared" si="206"/>
        <v>3066</v>
      </c>
      <c r="EU185" s="4"/>
      <c r="EV185" s="4">
        <f t="shared" si="169"/>
        <v>3239.0666666666698</v>
      </c>
      <c r="EW185" s="4">
        <f t="shared" si="170"/>
        <v>3237.5</v>
      </c>
      <c r="EX185" s="4">
        <f t="shared" si="171"/>
        <v>3256.3333333333303</v>
      </c>
      <c r="EY185" s="4"/>
      <c r="EZ185" s="4">
        <f t="shared" si="172"/>
        <v>3414.3333333333303</v>
      </c>
      <c r="FA185" s="4">
        <f t="shared" si="173"/>
        <v>3430.8</v>
      </c>
      <c r="FB185" s="4">
        <f t="shared" si="174"/>
        <v>3433.5</v>
      </c>
      <c r="FC185" s="4"/>
      <c r="FD185" s="4">
        <f t="shared" si="244"/>
        <v>3621</v>
      </c>
      <c r="FE185" s="4">
        <f t="shared" si="208"/>
        <v>3618</v>
      </c>
      <c r="FF185" s="4">
        <f t="shared" si="209"/>
        <v>3615</v>
      </c>
      <c r="FH185" s="16">
        <f t="shared" si="210"/>
        <v>3488</v>
      </c>
      <c r="FI185" s="16">
        <f t="shared" si="176"/>
        <v>3066</v>
      </c>
      <c r="FJ185" s="16"/>
      <c r="FK185" s="16">
        <f t="shared" si="211"/>
        <v>3239.0666666666698</v>
      </c>
      <c r="FL185" s="16">
        <f t="shared" si="212"/>
        <v>3237.5</v>
      </c>
      <c r="FM185" s="16">
        <f t="shared" si="213"/>
        <v>3256.3333333333303</v>
      </c>
      <c r="FN185" s="16"/>
      <c r="FO185" s="16">
        <f t="shared" si="214"/>
        <v>3414.3333333333303</v>
      </c>
      <c r="FP185" s="16">
        <f t="shared" si="215"/>
        <v>3430.8</v>
      </c>
      <c r="FQ185" s="16">
        <f t="shared" si="216"/>
        <v>3433.5</v>
      </c>
      <c r="FS185" s="4">
        <f t="shared" si="177"/>
        <v>3022.67</v>
      </c>
      <c r="FT185" s="4">
        <f t="shared" si="178"/>
        <v>3066</v>
      </c>
      <c r="FU185" s="4"/>
      <c r="FV185" s="4">
        <f t="shared" si="179"/>
        <v>3231.7777777777801</v>
      </c>
      <c r="FW185" s="4">
        <f t="shared" si="180"/>
        <v>3231.7777777777801</v>
      </c>
      <c r="FX185" s="4">
        <f t="shared" si="181"/>
        <v>3253.1764705882401</v>
      </c>
      <c r="FY185" s="4"/>
      <c r="FZ185" s="4">
        <f t="shared" si="182"/>
        <v>3407.625</v>
      </c>
      <c r="GA185" s="4">
        <f t="shared" si="183"/>
        <v>3419.6666666666697</v>
      </c>
      <c r="GB185" s="4">
        <f t="shared" si="184"/>
        <v>3426.5294117647099</v>
      </c>
      <c r="GC185" s="4"/>
      <c r="GD185" s="4">
        <f t="shared" si="185"/>
        <v>3621.6666666666697</v>
      </c>
      <c r="GE185" s="4">
        <f t="shared" si="186"/>
        <v>3603.0833333333303</v>
      </c>
      <c r="GF185" s="4">
        <f t="shared" si="187"/>
        <v>3607</v>
      </c>
      <c r="GH185" s="16">
        <f t="shared" si="217"/>
        <v>3022.67</v>
      </c>
      <c r="GI185" s="16">
        <f t="shared" si="188"/>
        <v>3066</v>
      </c>
      <c r="GJ185" s="16"/>
      <c r="GK185" s="16">
        <f t="shared" si="218"/>
        <v>3231.7777777777801</v>
      </c>
      <c r="GL185" s="16">
        <f t="shared" si="219"/>
        <v>3231.7777777777801</v>
      </c>
      <c r="GM185" s="16">
        <f t="shared" si="220"/>
        <v>3253.1764705882401</v>
      </c>
      <c r="GN185" s="16"/>
      <c r="GO185" s="16">
        <f t="shared" si="189"/>
        <v>3407.625</v>
      </c>
      <c r="GP185" s="16">
        <f t="shared" si="190"/>
        <v>3419.6666666666697</v>
      </c>
      <c r="GQ185" s="16">
        <f t="shared" si="221"/>
        <v>3426.5294117647099</v>
      </c>
    </row>
    <row r="186" spans="2:199" ht="14.45" customHeight="1" x14ac:dyDescent="0.25">
      <c r="B186" s="28" t="s">
        <v>143</v>
      </c>
      <c r="C186" s="28" t="s">
        <v>991</v>
      </c>
      <c r="D186" s="23" t="str">
        <f>IFERROR(IF(MATCH($B186,Compounders!$A:$A,0),"yes"),"")</f>
        <v/>
      </c>
      <c r="F186" s="66"/>
      <c r="G186" s="66"/>
      <c r="H186" s="66"/>
      <c r="I186" s="66"/>
      <c r="J186" s="121" t="str">
        <f t="shared" si="191"/>
        <v>yes</v>
      </c>
      <c r="K186" s="70">
        <f t="shared" si="222"/>
        <v>6</v>
      </c>
      <c r="L186" s="70">
        <f t="shared" si="223"/>
        <v>35</v>
      </c>
      <c r="M186" s="70">
        <f t="shared" si="224"/>
        <v>4</v>
      </c>
      <c r="N186" s="70">
        <f t="shared" si="225"/>
        <v>4</v>
      </c>
      <c r="O186" s="66"/>
      <c r="P186" s="83"/>
      <c r="Q186" s="70">
        <f t="shared" si="243"/>
        <v>5</v>
      </c>
      <c r="R186" s="70">
        <f t="shared" si="243"/>
        <v>4</v>
      </c>
      <c r="S186" s="70">
        <f t="shared" si="243"/>
        <v>3</v>
      </c>
      <c r="T186" s="70">
        <f t="shared" si="243"/>
        <v>3</v>
      </c>
      <c r="U186" s="70">
        <f t="shared" si="243"/>
        <v>3</v>
      </c>
      <c r="V186" s="70">
        <f t="shared" si="243"/>
        <v>7</v>
      </c>
      <c r="W186" s="70">
        <f t="shared" si="243"/>
        <v>7</v>
      </c>
      <c r="X186" s="70">
        <f t="shared" si="243"/>
        <v>2</v>
      </c>
      <c r="Y186" s="70">
        <f t="shared" si="243"/>
        <v>1</v>
      </c>
      <c r="AA186" s="39">
        <v>113.62973270680001</v>
      </c>
      <c r="AB186" s="39">
        <v>82.468457694999984</v>
      </c>
      <c r="AC186" s="40">
        <v>86.141929959539993</v>
      </c>
      <c r="AE186" s="4">
        <f t="shared" si="193"/>
        <v>-27.487802747260019</v>
      </c>
      <c r="AF186" s="4">
        <f t="shared" si="194"/>
        <v>3.6734722645400097</v>
      </c>
      <c r="AH186" s="11">
        <f t="shared" si="195"/>
        <v>-0.24190677996389454</v>
      </c>
      <c r="AI186" s="11">
        <f t="shared" si="196"/>
        <v>4.4543967078005897E-2</v>
      </c>
      <c r="AK186" s="3">
        <v>3076.2449999999999</v>
      </c>
      <c r="AL186" s="7">
        <v>2251.8670000000002</v>
      </c>
      <c r="AM186" s="7"/>
      <c r="AN186" s="3">
        <v>6229</v>
      </c>
      <c r="AO186" s="3">
        <v>5466</v>
      </c>
      <c r="AP186" s="7">
        <v>5335.8333333333303</v>
      </c>
      <c r="AQ186" s="113"/>
      <c r="AR186" s="3">
        <v>7169</v>
      </c>
      <c r="AS186" s="3">
        <v>6222.6666666666697</v>
      </c>
      <c r="AT186" s="7">
        <v>6336</v>
      </c>
      <c r="AU186" s="7"/>
      <c r="AV186" s="3">
        <v>9992.5</v>
      </c>
      <c r="AW186" s="3">
        <v>5757.3333333333303</v>
      </c>
      <c r="AX186" s="7">
        <v>5596</v>
      </c>
      <c r="AY186" s="113"/>
      <c r="AZ186" s="3">
        <v>4202.2659999999996</v>
      </c>
      <c r="BA186" s="7">
        <v>4377.4719999999998</v>
      </c>
      <c r="BB186" s="7"/>
      <c r="BC186" s="3">
        <v>6161.2941176470604</v>
      </c>
      <c r="BD186" s="3">
        <v>5825.0526315789502</v>
      </c>
      <c r="BE186" s="7">
        <v>5507.7142857142899</v>
      </c>
      <c r="BF186" s="113"/>
      <c r="BG186" s="3">
        <v>7347.1333333333305</v>
      </c>
      <c r="BH186" s="3">
        <v>7135.6315789473692</v>
      </c>
      <c r="BI186" s="7">
        <v>6826.6666666666697</v>
      </c>
      <c r="BJ186" s="113"/>
      <c r="BK186" s="3">
        <v>8497.2000000000007</v>
      </c>
      <c r="BL186" s="3">
        <v>8194.2222222222208</v>
      </c>
      <c r="BM186" s="7">
        <v>7904.3333333333303</v>
      </c>
      <c r="BO186" s="2">
        <f t="shared" si="234"/>
        <v>4202.2659999999996</v>
      </c>
      <c r="BP186" s="2">
        <f t="shared" si="235"/>
        <v>4377.4719999999998</v>
      </c>
      <c r="BQ186" s="2"/>
      <c r="BR186" s="2">
        <f t="shared" si="236"/>
        <v>6161.2941176470604</v>
      </c>
      <c r="BS186" s="2">
        <f t="shared" si="237"/>
        <v>5825.0526315789502</v>
      </c>
      <c r="BT186" s="2">
        <f t="shared" si="238"/>
        <v>5507.7142857142899</v>
      </c>
      <c r="BU186" s="2"/>
      <c r="BV186" s="2">
        <f t="shared" si="239"/>
        <v>7347.1333333333305</v>
      </c>
      <c r="BW186" s="2">
        <f t="shared" si="240"/>
        <v>7135.6315789473692</v>
      </c>
      <c r="BX186" s="2">
        <f t="shared" si="241"/>
        <v>6826.6666666666697</v>
      </c>
      <c r="BZ186" s="16">
        <f t="shared" si="226"/>
        <v>175.20600000000013</v>
      </c>
      <c r="CA186" s="16">
        <f t="shared" si="227"/>
        <v>1130.2422857142901</v>
      </c>
      <c r="CB186" s="16">
        <f t="shared" si="228"/>
        <v>1318.9523809523798</v>
      </c>
      <c r="CD186" s="5">
        <f t="shared" si="197"/>
        <v>4.1693219800936099E-2</v>
      </c>
      <c r="CE186" s="5">
        <f t="shared" si="198"/>
        <v>0.25819520620903802</v>
      </c>
      <c r="CF186" s="5">
        <f t="shared" si="199"/>
        <v>0.23947363870588401</v>
      </c>
      <c r="CH186" s="11">
        <f t="shared" si="229"/>
        <v>-5.4573191872962834E-2</v>
      </c>
      <c r="CI186" s="11">
        <f t="shared" si="230"/>
        <v>-0.10607833670215483</v>
      </c>
      <c r="CK186" s="11">
        <f t="shared" si="231"/>
        <v>-2.8786976469638237E-2</v>
      </c>
      <c r="CL186" s="11">
        <f t="shared" si="232"/>
        <v>-7.0839420363496997E-2</v>
      </c>
      <c r="CN186" s="16">
        <f t="shared" si="200"/>
        <v>-336.24148606811013</v>
      </c>
      <c r="CO186" s="16">
        <f t="shared" si="201"/>
        <v>-653.5798319327705</v>
      </c>
      <c r="CP186" s="11"/>
      <c r="CQ186" s="16">
        <f t="shared" si="202"/>
        <v>-211.50175438596125</v>
      </c>
      <c r="CR186" s="16">
        <f t="shared" si="203"/>
        <v>-520.46666666666079</v>
      </c>
      <c r="CT186" s="106">
        <v>5829.3650793650895</v>
      </c>
      <c r="CU186" s="104">
        <v>5825.0526315789502</v>
      </c>
      <c r="CV186" s="104">
        <v>5672.8820512820494</v>
      </c>
      <c r="CW186" s="104">
        <v>5323.3167420814498</v>
      </c>
      <c r="CX186" s="104">
        <v>4879.3547008546893</v>
      </c>
      <c r="CY186" s="104">
        <v>5179.1578947368398</v>
      </c>
      <c r="CZ186" s="104">
        <v>5089.0205128205207</v>
      </c>
      <c r="DA186" s="104">
        <v>4826.3</v>
      </c>
      <c r="DB186" s="104">
        <v>4553.0279720279759</v>
      </c>
      <c r="DC186" s="104">
        <v>4475.1875</v>
      </c>
      <c r="DD186" s="104">
        <v>3961.7803030303003</v>
      </c>
      <c r="DE186" s="104">
        <v>3520.3333333333339</v>
      </c>
      <c r="DF186" s="104">
        <v>3355.0705128205118</v>
      </c>
      <c r="DG186" s="104">
        <v>3627.8823529411802</v>
      </c>
      <c r="DH186" s="104">
        <v>3427.545454545454</v>
      </c>
      <c r="DI186" s="104">
        <v>3571.5619047619039</v>
      </c>
      <c r="DJ186" s="104">
        <v>3755.65</v>
      </c>
      <c r="DK186" s="104">
        <v>3762.8571428571399</v>
      </c>
      <c r="DL186" s="104">
        <v>3768.668686868687</v>
      </c>
      <c r="DM186" s="104">
        <v>3297.458333333333</v>
      </c>
      <c r="DN186" s="104">
        <v>2842.9444444444439</v>
      </c>
      <c r="DO186" s="104">
        <v>2187.3333333333303</v>
      </c>
      <c r="DP186" s="104">
        <v>1697.590909090909</v>
      </c>
      <c r="DR186" s="4">
        <f t="shared" si="204"/>
        <v>86.141929959539993</v>
      </c>
      <c r="DS186" s="39">
        <v>82.468457694999984</v>
      </c>
      <c r="DT186" s="39">
        <v>113.62973270680001</v>
      </c>
      <c r="DU186" s="39">
        <v>115.77878681374999</v>
      </c>
      <c r="DV186" s="39">
        <v>118.48209235608999</v>
      </c>
      <c r="DW186" s="39">
        <v>102.69064412013</v>
      </c>
      <c r="DX186" s="39">
        <v>131.37793793019</v>
      </c>
      <c r="DY186" s="39">
        <v>115.88189939982003</v>
      </c>
      <c r="DZ186" s="39">
        <v>93.390156381360001</v>
      </c>
      <c r="EA186" s="39">
        <v>89.013862041040014</v>
      </c>
      <c r="EB186" s="39">
        <v>73.322968806599988</v>
      </c>
      <c r="EC186" s="39">
        <v>52.833079129600009</v>
      </c>
      <c r="ED186" s="39">
        <v>48.332143719999998</v>
      </c>
      <c r="EE186" s="39">
        <v>45.225391372199994</v>
      </c>
      <c r="EF186" s="39">
        <v>39.972812680460009</v>
      </c>
      <c r="EG186" s="39">
        <v>36.972838092000003</v>
      </c>
      <c r="EH186" s="39">
        <v>39.801688734059987</v>
      </c>
      <c r="EI186" s="39">
        <v>34.564272122699997</v>
      </c>
      <c r="EJ186" s="39">
        <v>43.583187486</v>
      </c>
      <c r="EK186" s="39">
        <v>35.494925636240005</v>
      </c>
      <c r="EL186" s="39">
        <v>34.464572853799993</v>
      </c>
      <c r="EM186" s="39">
        <v>28.167455849900001</v>
      </c>
      <c r="EN186" s="39">
        <v>23.046466497040001</v>
      </c>
      <c r="EP186" s="111">
        <v>46022</v>
      </c>
      <c r="EQ186" s="114">
        <f t="shared" si="233"/>
        <v>0</v>
      </c>
      <c r="ER186" s="114"/>
      <c r="ES186" s="4">
        <f t="shared" si="205"/>
        <v>3076.2449999999999</v>
      </c>
      <c r="ET186" s="4">
        <f t="shared" si="206"/>
        <v>2251.8670000000002</v>
      </c>
      <c r="EU186" s="4"/>
      <c r="EV186" s="4">
        <f t="shared" si="169"/>
        <v>6229</v>
      </c>
      <c r="EW186" s="4">
        <f t="shared" si="170"/>
        <v>5466</v>
      </c>
      <c r="EX186" s="4">
        <f t="shared" si="171"/>
        <v>5335.8333333333303</v>
      </c>
      <c r="EY186" s="4"/>
      <c r="EZ186" s="4">
        <f t="shared" si="172"/>
        <v>7169</v>
      </c>
      <c r="FA186" s="4">
        <f t="shared" si="173"/>
        <v>6222.6666666666697</v>
      </c>
      <c r="FB186" s="4">
        <f t="shared" si="174"/>
        <v>6336</v>
      </c>
      <c r="FC186" s="4"/>
      <c r="FD186" s="4">
        <f t="shared" si="244"/>
        <v>9992.5</v>
      </c>
      <c r="FE186" s="4">
        <f t="shared" si="208"/>
        <v>5757.3333333333303</v>
      </c>
      <c r="FF186" s="4">
        <f t="shared" si="209"/>
        <v>5596</v>
      </c>
      <c r="FH186" s="16">
        <f t="shared" si="210"/>
        <v>3076.2449999999999</v>
      </c>
      <c r="FI186" s="16">
        <f t="shared" si="176"/>
        <v>2251.8670000000002</v>
      </c>
      <c r="FJ186" s="16"/>
      <c r="FK186" s="16">
        <f t="shared" si="211"/>
        <v>6229</v>
      </c>
      <c r="FL186" s="16">
        <f t="shared" si="212"/>
        <v>5466</v>
      </c>
      <c r="FM186" s="16">
        <f t="shared" si="213"/>
        <v>5335.8333333333303</v>
      </c>
      <c r="FN186" s="16"/>
      <c r="FO186" s="16">
        <f t="shared" si="214"/>
        <v>7169</v>
      </c>
      <c r="FP186" s="16">
        <f t="shared" si="215"/>
        <v>6222.6666666666697</v>
      </c>
      <c r="FQ186" s="16">
        <f t="shared" si="216"/>
        <v>6336</v>
      </c>
      <c r="FS186" s="4">
        <f t="shared" si="177"/>
        <v>4202.2659999999996</v>
      </c>
      <c r="FT186" s="4">
        <f t="shared" si="178"/>
        <v>4377.4719999999998</v>
      </c>
      <c r="FU186" s="4"/>
      <c r="FV186" s="4">
        <f t="shared" si="179"/>
        <v>6161.2941176470604</v>
      </c>
      <c r="FW186" s="4">
        <f t="shared" si="180"/>
        <v>5825.0526315789502</v>
      </c>
      <c r="FX186" s="4">
        <f t="shared" si="181"/>
        <v>5507.7142857142899</v>
      </c>
      <c r="FY186" s="4"/>
      <c r="FZ186" s="4">
        <f t="shared" si="182"/>
        <v>7347.1333333333305</v>
      </c>
      <c r="GA186" s="4">
        <f t="shared" si="183"/>
        <v>7135.6315789473692</v>
      </c>
      <c r="GB186" s="4">
        <f t="shared" si="184"/>
        <v>6826.6666666666697</v>
      </c>
      <c r="GC186" s="4"/>
      <c r="GD186" s="4">
        <f t="shared" si="185"/>
        <v>8497.2000000000007</v>
      </c>
      <c r="GE186" s="4">
        <f t="shared" si="186"/>
        <v>8194.2222222222208</v>
      </c>
      <c r="GF186" s="4">
        <f t="shared" si="187"/>
        <v>7904.3333333333303</v>
      </c>
      <c r="GH186" s="16">
        <f t="shared" si="217"/>
        <v>4202.2659999999996</v>
      </c>
      <c r="GI186" s="16">
        <f t="shared" si="188"/>
        <v>4377.4719999999998</v>
      </c>
      <c r="GJ186" s="16"/>
      <c r="GK186" s="16">
        <f t="shared" si="218"/>
        <v>6161.2941176470604</v>
      </c>
      <c r="GL186" s="16">
        <f t="shared" si="219"/>
        <v>5825.0526315789502</v>
      </c>
      <c r="GM186" s="16">
        <f t="shared" si="220"/>
        <v>5507.7142857142899</v>
      </c>
      <c r="GN186" s="16"/>
      <c r="GO186" s="16">
        <f t="shared" si="189"/>
        <v>7347.1333333333305</v>
      </c>
      <c r="GP186" s="16">
        <f t="shared" si="190"/>
        <v>7135.6315789473692</v>
      </c>
      <c r="GQ186" s="16">
        <f t="shared" si="221"/>
        <v>6826.6666666666697</v>
      </c>
    </row>
    <row r="187" spans="2:199" ht="14.45" customHeight="1" x14ac:dyDescent="0.25">
      <c r="B187" s="28" t="s">
        <v>238</v>
      </c>
      <c r="C187" s="28" t="s">
        <v>686</v>
      </c>
      <c r="D187" s="23" t="str">
        <f>IFERROR(IF(MATCH($B187,Compounders!$A:$A,0),"yes"),"")</f>
        <v/>
      </c>
      <c r="F187" s="66"/>
      <c r="G187" s="66"/>
      <c r="H187" s="66"/>
      <c r="I187" s="66"/>
      <c r="J187" s="121" t="str">
        <f t="shared" si="191"/>
        <v>yes</v>
      </c>
      <c r="K187" s="70">
        <f t="shared" si="222"/>
        <v>6</v>
      </c>
      <c r="L187" s="70">
        <f t="shared" si="223"/>
        <v>35</v>
      </c>
      <c r="M187" s="70">
        <f t="shared" si="224"/>
        <v>4</v>
      </c>
      <c r="N187" s="70">
        <f t="shared" si="225"/>
        <v>4</v>
      </c>
      <c r="O187" s="66"/>
      <c r="P187" s="83"/>
      <c r="Q187" s="70">
        <f t="shared" si="243"/>
        <v>5</v>
      </c>
      <c r="R187" s="70">
        <f t="shared" si="243"/>
        <v>4</v>
      </c>
      <c r="S187" s="70">
        <f t="shared" si="243"/>
        <v>3</v>
      </c>
      <c r="T187" s="70">
        <f t="shared" si="243"/>
        <v>3</v>
      </c>
      <c r="U187" s="70">
        <f t="shared" si="243"/>
        <v>3</v>
      </c>
      <c r="V187" s="70">
        <f t="shared" si="243"/>
        <v>7</v>
      </c>
      <c r="W187" s="70">
        <f t="shared" si="243"/>
        <v>7</v>
      </c>
      <c r="X187" s="70">
        <f t="shared" si="243"/>
        <v>2</v>
      </c>
      <c r="Y187" s="70">
        <f t="shared" si="243"/>
        <v>1</v>
      </c>
      <c r="AA187" s="39">
        <v>64.701774735019995</v>
      </c>
      <c r="AB187" s="39">
        <v>63.07227125536</v>
      </c>
      <c r="AC187" s="40">
        <v>62.068859439769987</v>
      </c>
      <c r="AE187" s="4">
        <f t="shared" si="193"/>
        <v>-2.6329152952500081</v>
      </c>
      <c r="AF187" s="4">
        <f t="shared" si="194"/>
        <v>-1.0034118155900131</v>
      </c>
      <c r="AH187" s="11">
        <f t="shared" si="195"/>
        <v>-4.0693092361575256E-2</v>
      </c>
      <c r="AI187" s="11">
        <f t="shared" si="196"/>
        <v>-1.5908921553300481E-2</v>
      </c>
      <c r="AK187" s="3">
        <v>4999</v>
      </c>
      <c r="AL187" s="7">
        <v>6288</v>
      </c>
      <c r="AM187" s="7"/>
      <c r="AN187" s="3">
        <v>5832.3684210526308</v>
      </c>
      <c r="AO187" s="3">
        <v>6021.5294117647109</v>
      </c>
      <c r="AP187" s="7">
        <v>6099.21052631579</v>
      </c>
      <c r="AQ187" s="113"/>
      <c r="AR187" s="3">
        <v>5975.1333333333305</v>
      </c>
      <c r="AS187" s="3">
        <v>5956.5294117647109</v>
      </c>
      <c r="AT187" s="7">
        <v>5984.0555555555602</v>
      </c>
      <c r="AU187" s="7"/>
      <c r="AV187" s="3">
        <v>5965.5</v>
      </c>
      <c r="AW187" s="3">
        <v>5949</v>
      </c>
      <c r="AX187" s="7">
        <v>5900.3</v>
      </c>
      <c r="AY187" s="113"/>
      <c r="AZ187" s="3">
        <v>5025</v>
      </c>
      <c r="BA187" s="7">
        <v>6325</v>
      </c>
      <c r="BB187" s="7"/>
      <c r="BC187" s="3">
        <v>5840.9583333333303</v>
      </c>
      <c r="BD187" s="3">
        <v>5910.4230769230808</v>
      </c>
      <c r="BE187" s="7">
        <v>6072</v>
      </c>
      <c r="BF187" s="113"/>
      <c r="BG187" s="3">
        <v>5999.95</v>
      </c>
      <c r="BH187" s="3">
        <v>5957.52</v>
      </c>
      <c r="BI187" s="7">
        <v>5986.36</v>
      </c>
      <c r="BJ187" s="113"/>
      <c r="BK187" s="3">
        <v>5982.3333333333303</v>
      </c>
      <c r="BL187" s="3">
        <v>5891.8461538461506</v>
      </c>
      <c r="BM187" s="7">
        <v>5911.1333333333305</v>
      </c>
      <c r="BO187" s="2">
        <f t="shared" si="234"/>
        <v>5025</v>
      </c>
      <c r="BP187" s="2">
        <f t="shared" si="235"/>
        <v>6325</v>
      </c>
      <c r="BQ187" s="2"/>
      <c r="BR187" s="2">
        <f t="shared" si="236"/>
        <v>5840.9583333333303</v>
      </c>
      <c r="BS187" s="2">
        <f t="shared" si="237"/>
        <v>5910.4230769230808</v>
      </c>
      <c r="BT187" s="2">
        <f t="shared" si="238"/>
        <v>6072</v>
      </c>
      <c r="BU187" s="2"/>
      <c r="BV187" s="2">
        <f t="shared" si="239"/>
        <v>5999.95</v>
      </c>
      <c r="BW187" s="2">
        <f t="shared" si="240"/>
        <v>5957.52</v>
      </c>
      <c r="BX187" s="2">
        <f t="shared" si="241"/>
        <v>5986.36</v>
      </c>
      <c r="BZ187" s="16">
        <f t="shared" si="226"/>
        <v>1300</v>
      </c>
      <c r="CA187" s="16">
        <f t="shared" si="227"/>
        <v>-253</v>
      </c>
      <c r="CB187" s="16">
        <f t="shared" si="228"/>
        <v>-85.640000000000327</v>
      </c>
      <c r="CD187" s="5">
        <f t="shared" si="197"/>
        <v>0.25870646766169147</v>
      </c>
      <c r="CE187" s="5">
        <f t="shared" si="198"/>
        <v>-4.0000000000000036E-2</v>
      </c>
      <c r="CF187" s="5">
        <f t="shared" si="199"/>
        <v>-1.4104084321475696E-2</v>
      </c>
      <c r="CH187" s="11">
        <f t="shared" si="229"/>
        <v>1.18926963052155E-2</v>
      </c>
      <c r="CI187" s="11">
        <f t="shared" si="230"/>
        <v>3.9555438248575658E-2</v>
      </c>
      <c r="CK187" s="11">
        <f t="shared" si="231"/>
        <v>-7.0717255977131854E-3</v>
      </c>
      <c r="CL187" s="11">
        <f t="shared" si="232"/>
        <v>-2.2650188751572875E-3</v>
      </c>
      <c r="CN187" s="16">
        <f t="shared" si="200"/>
        <v>69.464743589750469</v>
      </c>
      <c r="CO187" s="16">
        <f t="shared" si="201"/>
        <v>231.0416666666697</v>
      </c>
      <c r="CP187" s="11"/>
      <c r="CQ187" s="16">
        <f t="shared" si="202"/>
        <v>-42.429999999999382</v>
      </c>
      <c r="CR187" s="16">
        <f t="shared" si="203"/>
        <v>-13.590000000000146</v>
      </c>
      <c r="CT187" s="106">
        <v>5951.3333333333394</v>
      </c>
      <c r="CU187" s="104">
        <v>5910.4230769230808</v>
      </c>
      <c r="CV187" s="104">
        <v>5856.4420289854997</v>
      </c>
      <c r="CW187" s="104">
        <v>5738.4047619047597</v>
      </c>
      <c r="CX187" s="104">
        <v>5351.1019607843218</v>
      </c>
      <c r="CY187" s="104">
        <v>4035.7222222222199</v>
      </c>
      <c r="CZ187" s="104">
        <v>4728.1055555555604</v>
      </c>
      <c r="DA187" s="104">
        <v>4483.1595238095206</v>
      </c>
      <c r="DB187" s="104">
        <v>4346.5124060150338</v>
      </c>
      <c r="DC187" s="104">
        <v>4168.375</v>
      </c>
      <c r="DD187" s="104">
        <v>3826.5789473684176</v>
      </c>
      <c r="DE187" s="104">
        <v>3617.1611111111069</v>
      </c>
      <c r="DF187" s="104">
        <v>3459.1627450980418</v>
      </c>
      <c r="DG187" s="104">
        <v>3324.76190476191</v>
      </c>
      <c r="DH187" s="104">
        <v>3195.8819444444453</v>
      </c>
      <c r="DI187" s="104">
        <v>3051.9212121212131</v>
      </c>
      <c r="DJ187" s="104">
        <v>3125.4065359477163</v>
      </c>
      <c r="DK187" s="104">
        <v>3102.6315789473701</v>
      </c>
      <c r="DL187" s="104">
        <v>3001.3142857142848</v>
      </c>
      <c r="DM187" s="104">
        <v>2903.0875000000001</v>
      </c>
      <c r="DN187" s="104">
        <v>2973.9650349650342</v>
      </c>
      <c r="DO187" s="104">
        <v>2763</v>
      </c>
      <c r="DP187" s="104">
        <v>2654.6538461538466</v>
      </c>
      <c r="DR187" s="4">
        <f t="shared" si="204"/>
        <v>62.068859439769987</v>
      </c>
      <c r="DS187" s="39">
        <v>63.07227125536</v>
      </c>
      <c r="DT187" s="39">
        <v>64.701774735019995</v>
      </c>
      <c r="DU187" s="39">
        <v>62.861871084019995</v>
      </c>
      <c r="DV187" s="39">
        <v>60.616213006440006</v>
      </c>
      <c r="DW187" s="39">
        <v>59.960111875719996</v>
      </c>
      <c r="DX187" s="39">
        <v>54.686597997070002</v>
      </c>
      <c r="DY187" s="39">
        <v>53.363307328080005</v>
      </c>
      <c r="DZ187" s="39">
        <v>46.563516329279999</v>
      </c>
      <c r="EA187" s="39">
        <v>52.731021738159995</v>
      </c>
      <c r="EB187" s="39">
        <v>43.507810468540001</v>
      </c>
      <c r="EC187" s="39">
        <v>37.388571585679998</v>
      </c>
      <c r="ED187" s="39">
        <v>40.1113902779</v>
      </c>
      <c r="EE187" s="39">
        <v>39.783278992109999</v>
      </c>
      <c r="EF187" s="39">
        <v>43.937817462250003</v>
      </c>
      <c r="EG187" s="39">
        <v>36.356369830799999</v>
      </c>
      <c r="EH187" s="39">
        <v>40.584604268260001</v>
      </c>
      <c r="EI187" s="39">
        <v>44.129428758359992</v>
      </c>
      <c r="EJ187" s="39">
        <v>38.483138907410002</v>
      </c>
      <c r="EK187" s="39">
        <v>37.925415728999994</v>
      </c>
      <c r="EL187" s="39">
        <v>37.646865122569999</v>
      </c>
      <c r="EM187" s="39">
        <v>37.933038992</v>
      </c>
      <c r="EN187" s="39">
        <v>35.556950781570009</v>
      </c>
      <c r="EP187" s="111">
        <v>46022</v>
      </c>
      <c r="EQ187" s="114">
        <f t="shared" si="233"/>
        <v>0</v>
      </c>
      <c r="ER187" s="114"/>
      <c r="ES187" s="4">
        <f t="shared" si="205"/>
        <v>4999</v>
      </c>
      <c r="ET187" s="4">
        <f t="shared" si="206"/>
        <v>6288</v>
      </c>
      <c r="EU187" s="4"/>
      <c r="EV187" s="4">
        <f t="shared" si="169"/>
        <v>5832.3684210526308</v>
      </c>
      <c r="EW187" s="4">
        <f t="shared" si="170"/>
        <v>6021.5294117647109</v>
      </c>
      <c r="EX187" s="4">
        <f t="shared" si="171"/>
        <v>6099.21052631579</v>
      </c>
      <c r="EY187" s="4"/>
      <c r="EZ187" s="4">
        <f t="shared" si="172"/>
        <v>5975.1333333333305</v>
      </c>
      <c r="FA187" s="4">
        <f t="shared" si="173"/>
        <v>5956.5294117647109</v>
      </c>
      <c r="FB187" s="4">
        <f t="shared" si="174"/>
        <v>5984.0555555555602</v>
      </c>
      <c r="FC187" s="4"/>
      <c r="FD187" s="4">
        <f t="shared" si="244"/>
        <v>5965.5</v>
      </c>
      <c r="FE187" s="4">
        <f t="shared" si="208"/>
        <v>5949</v>
      </c>
      <c r="FF187" s="4">
        <f t="shared" si="209"/>
        <v>5900.3</v>
      </c>
      <c r="FH187" s="16">
        <f t="shared" si="210"/>
        <v>4999</v>
      </c>
      <c r="FI187" s="16">
        <f t="shared" si="176"/>
        <v>6288</v>
      </c>
      <c r="FJ187" s="16"/>
      <c r="FK187" s="16">
        <f t="shared" si="211"/>
        <v>5832.3684210526308</v>
      </c>
      <c r="FL187" s="16">
        <f t="shared" si="212"/>
        <v>6021.5294117647109</v>
      </c>
      <c r="FM187" s="16">
        <f t="shared" si="213"/>
        <v>6099.21052631579</v>
      </c>
      <c r="FN187" s="16"/>
      <c r="FO187" s="16">
        <f t="shared" si="214"/>
        <v>5975.1333333333305</v>
      </c>
      <c r="FP187" s="16">
        <f t="shared" si="215"/>
        <v>5956.5294117647109</v>
      </c>
      <c r="FQ187" s="16">
        <f t="shared" si="216"/>
        <v>5984.0555555555602</v>
      </c>
      <c r="FS187" s="4">
        <f t="shared" si="177"/>
        <v>5025</v>
      </c>
      <c r="FT187" s="4">
        <f t="shared" si="178"/>
        <v>6325</v>
      </c>
      <c r="FU187" s="4"/>
      <c r="FV187" s="4">
        <f t="shared" si="179"/>
        <v>5840.9583333333303</v>
      </c>
      <c r="FW187" s="4">
        <f t="shared" si="180"/>
        <v>5910.4230769230808</v>
      </c>
      <c r="FX187" s="4">
        <f t="shared" si="181"/>
        <v>6072</v>
      </c>
      <c r="FY187" s="4"/>
      <c r="FZ187" s="4">
        <f t="shared" si="182"/>
        <v>5999.95</v>
      </c>
      <c r="GA187" s="4">
        <f t="shared" si="183"/>
        <v>5957.52</v>
      </c>
      <c r="GB187" s="4">
        <f t="shared" si="184"/>
        <v>5986.36</v>
      </c>
      <c r="GC187" s="4"/>
      <c r="GD187" s="4">
        <f t="shared" si="185"/>
        <v>5982.3333333333303</v>
      </c>
      <c r="GE187" s="4">
        <f t="shared" si="186"/>
        <v>5891.8461538461506</v>
      </c>
      <c r="GF187" s="4">
        <f t="shared" si="187"/>
        <v>5911.1333333333305</v>
      </c>
      <c r="GH187" s="16">
        <f t="shared" si="217"/>
        <v>5025</v>
      </c>
      <c r="GI187" s="16">
        <f t="shared" si="188"/>
        <v>6325</v>
      </c>
      <c r="GJ187" s="16"/>
      <c r="GK187" s="16">
        <f t="shared" si="218"/>
        <v>5840.9583333333303</v>
      </c>
      <c r="GL187" s="16">
        <f t="shared" si="219"/>
        <v>5910.4230769230808</v>
      </c>
      <c r="GM187" s="16">
        <f t="shared" si="220"/>
        <v>6072</v>
      </c>
      <c r="GN187" s="16"/>
      <c r="GO187" s="16">
        <f t="shared" si="189"/>
        <v>5999.95</v>
      </c>
      <c r="GP187" s="16">
        <f t="shared" si="190"/>
        <v>5957.52</v>
      </c>
      <c r="GQ187" s="16">
        <f t="shared" si="221"/>
        <v>5986.36</v>
      </c>
    </row>
    <row r="188" spans="2:199" ht="14.45" customHeight="1" x14ac:dyDescent="0.25">
      <c r="B188" s="28" t="s">
        <v>59</v>
      </c>
      <c r="C188" s="28" t="s">
        <v>687</v>
      </c>
      <c r="D188" s="23" t="str">
        <f>IFERROR(IF(MATCH($B188,Compounders!$A:$A,0),"yes"),"")</f>
        <v/>
      </c>
      <c r="F188" s="66"/>
      <c r="G188" s="66" t="s">
        <v>544</v>
      </c>
      <c r="H188" s="66"/>
      <c r="I188" s="66"/>
      <c r="J188" s="121" t="str">
        <f t="shared" si="191"/>
        <v/>
      </c>
      <c r="K188" s="70">
        <f t="shared" si="222"/>
        <v>6</v>
      </c>
      <c r="L188" s="70">
        <f t="shared" si="223"/>
        <v>36</v>
      </c>
      <c r="M188" s="70">
        <f t="shared" si="224"/>
        <v>4</v>
      </c>
      <c r="N188" s="70">
        <f t="shared" si="225"/>
        <v>4</v>
      </c>
      <c r="O188" s="66"/>
      <c r="P188" s="83" t="s">
        <v>940</v>
      </c>
      <c r="Q188" s="70">
        <f t="shared" ref="Q188:Y203" si="245">Q187+IF(Q$10=$P188,1)</f>
        <v>5</v>
      </c>
      <c r="R188" s="70">
        <f t="shared" si="245"/>
        <v>4</v>
      </c>
      <c r="S188" s="70">
        <f t="shared" si="245"/>
        <v>3</v>
      </c>
      <c r="T188" s="70">
        <f t="shared" si="245"/>
        <v>3</v>
      </c>
      <c r="U188" s="70">
        <f t="shared" si="245"/>
        <v>3</v>
      </c>
      <c r="V188" s="70">
        <f t="shared" si="245"/>
        <v>7</v>
      </c>
      <c r="W188" s="70">
        <f t="shared" si="245"/>
        <v>8</v>
      </c>
      <c r="X188" s="70">
        <f t="shared" si="245"/>
        <v>2</v>
      </c>
      <c r="Y188" s="70">
        <f t="shared" si="245"/>
        <v>1</v>
      </c>
      <c r="AA188" s="39">
        <v>26.133030999999999</v>
      </c>
      <c r="AB188" s="39">
        <v>50.177064000000009</v>
      </c>
      <c r="AC188" s="40">
        <v>66.515888000000004</v>
      </c>
      <c r="AE188" s="4">
        <f t="shared" si="193"/>
        <v>40.382857000000001</v>
      </c>
      <c r="AF188" s="4">
        <f t="shared" si="194"/>
        <v>16.338823999999995</v>
      </c>
      <c r="AH188" s="11">
        <f t="shared" si="195"/>
        <v>1.545280262362219</v>
      </c>
      <c r="AI188" s="11">
        <f t="shared" si="196"/>
        <v>0.32562335652002261</v>
      </c>
      <c r="AK188" s="3">
        <v>-546.5</v>
      </c>
      <c r="AL188" s="7">
        <v>25.9</v>
      </c>
      <c r="AM188" s="7"/>
      <c r="AN188" s="3">
        <v>220.245454545455</v>
      </c>
      <c r="AO188" s="3">
        <v>378.230769230769</v>
      </c>
      <c r="AP188" s="7">
        <v>461.46666666666698</v>
      </c>
      <c r="AQ188" s="113"/>
      <c r="AR188" s="3">
        <v>515.76923076923106</v>
      </c>
      <c r="AS188" s="3">
        <v>1109.2</v>
      </c>
      <c r="AT188" s="7">
        <v>1527</v>
      </c>
      <c r="AU188" s="7"/>
      <c r="AV188" s="3">
        <v>726.5</v>
      </c>
      <c r="AW188" s="3">
        <v>1620.1</v>
      </c>
      <c r="AX188" s="7">
        <v>2686.75</v>
      </c>
      <c r="AY188" s="113"/>
      <c r="AZ188" s="3">
        <v>68.7</v>
      </c>
      <c r="BA188" s="7">
        <v>146.4</v>
      </c>
      <c r="BB188" s="7"/>
      <c r="BC188" s="3">
        <v>473.82352941176498</v>
      </c>
      <c r="BD188" s="3">
        <v>674.61904761904805</v>
      </c>
      <c r="BE188" s="7">
        <v>751.95454545454504</v>
      </c>
      <c r="BF188" s="113"/>
      <c r="BG188" s="3">
        <v>718.16666666666697</v>
      </c>
      <c r="BH188" s="3">
        <v>1382.6818181818198</v>
      </c>
      <c r="BI188" s="7">
        <v>1830.04545454545</v>
      </c>
      <c r="BJ188" s="113"/>
      <c r="BK188" s="3">
        <v>856.11111111111109</v>
      </c>
      <c r="BL188" s="3">
        <v>2083</v>
      </c>
      <c r="BM188" s="7">
        <v>3081.375</v>
      </c>
      <c r="BO188" s="2">
        <f t="shared" si="234"/>
        <v>108.29506849315069</v>
      </c>
      <c r="BP188" s="2">
        <f t="shared" si="235"/>
        <v>454.98396014943938</v>
      </c>
      <c r="BQ188" s="2"/>
      <c r="BR188" s="2">
        <f t="shared" si="236"/>
        <v>598.33811442385195</v>
      </c>
      <c r="BS188" s="2">
        <f t="shared" si="237"/>
        <v>1035.4400759058303</v>
      </c>
      <c r="BT188" s="2">
        <f t="shared" si="238"/>
        <v>1301.3378580323761</v>
      </c>
      <c r="BU188" s="2"/>
      <c r="BV188" s="2">
        <f t="shared" si="239"/>
        <v>788.46164383561654</v>
      </c>
      <c r="BW188" s="2">
        <f t="shared" si="240"/>
        <v>1739.5562889165635</v>
      </c>
      <c r="BX188" s="2">
        <f t="shared" si="241"/>
        <v>2467.7092777085904</v>
      </c>
      <c r="BZ188" s="16">
        <f t="shared" si="226"/>
        <v>346.68889165628866</v>
      </c>
      <c r="CA188" s="16">
        <f t="shared" si="227"/>
        <v>846.35389788293674</v>
      </c>
      <c r="CB188" s="16">
        <f t="shared" si="228"/>
        <v>1166.3714196762144</v>
      </c>
      <c r="CD188" s="5">
        <f t="shared" si="197"/>
        <v>3.2013359101224044</v>
      </c>
      <c r="CE188" s="5">
        <f t="shared" si="198"/>
        <v>1.8601840328721742</v>
      </c>
      <c r="CF188" s="5">
        <f t="shared" si="199"/>
        <v>0.89628639670851418</v>
      </c>
      <c r="CH188" s="11">
        <f t="shared" si="229"/>
        <v>0.73052668874833415</v>
      </c>
      <c r="CI188" s="11">
        <f t="shared" si="230"/>
        <v>1.1749205451928333</v>
      </c>
      <c r="CK188" s="11">
        <f t="shared" si="231"/>
        <v>1.2062662179153985</v>
      </c>
      <c r="CL188" s="11">
        <f t="shared" si="232"/>
        <v>2.1297772022288428</v>
      </c>
      <c r="CN188" s="16">
        <f t="shared" si="200"/>
        <v>437.10196148197838</v>
      </c>
      <c r="CO188" s="16">
        <f t="shared" si="201"/>
        <v>702.99974360852411</v>
      </c>
      <c r="CP188" s="11"/>
      <c r="CQ188" s="16">
        <f t="shared" si="202"/>
        <v>951.09464508094698</v>
      </c>
      <c r="CR188" s="16">
        <f t="shared" si="203"/>
        <v>1679.2476338729739</v>
      </c>
      <c r="CT188" s="106">
        <v>1601.17894736842</v>
      </c>
      <c r="CU188" s="104">
        <v>1104.038888888889</v>
      </c>
      <c r="CV188" s="104">
        <v>557.38750000000005</v>
      </c>
      <c r="CW188" s="104">
        <v>359.52631578947398</v>
      </c>
      <c r="CX188" s="104">
        <v>269.26541666666668</v>
      </c>
      <c r="CY188" s="104">
        <v>208.85619047619039</v>
      </c>
      <c r="CZ188" s="104">
        <v>151.6503496503496</v>
      </c>
      <c r="DA188" s="104">
        <v>110.28571428571399</v>
      </c>
      <c r="DB188" s="104">
        <v>64.720964035964002</v>
      </c>
      <c r="DC188" s="104">
        <v>86.277747252747005</v>
      </c>
      <c r="DD188" s="104">
        <v>116.146794871795</v>
      </c>
      <c r="DE188" s="104">
        <v>129.63571428571399</v>
      </c>
      <c r="DF188" s="104">
        <v>178.25</v>
      </c>
      <c r="DG188" s="104">
        <v>349.09230769230771</v>
      </c>
      <c r="DH188" s="104">
        <v>352.87890442890335</v>
      </c>
      <c r="DI188" s="104">
        <v>453.07142857142901</v>
      </c>
      <c r="DJ188" s="104">
        <v>472.38181818181903</v>
      </c>
      <c r="DK188" s="104">
        <v>443.684545454545</v>
      </c>
      <c r="DL188" s="104">
        <v>459.077272727273</v>
      </c>
      <c r="DM188" s="104">
        <v>443.78571428571399</v>
      </c>
      <c r="DN188" s="104">
        <v>423</v>
      </c>
      <c r="DO188" s="104">
        <v>522.93030303030207</v>
      </c>
      <c r="DP188" s="104">
        <v>493.09020979021</v>
      </c>
      <c r="DR188" s="4">
        <f t="shared" si="204"/>
        <v>66.515888000000004</v>
      </c>
      <c r="DS188" s="39">
        <v>50.177064000000009</v>
      </c>
      <c r="DT188" s="39">
        <v>26.133030999999999</v>
      </c>
      <c r="DU188" s="39">
        <v>11.373429000000002</v>
      </c>
      <c r="DV188" s="39">
        <v>6.5971640000000011</v>
      </c>
      <c r="DW188" s="39">
        <v>4.3139280000000007</v>
      </c>
      <c r="DX188" s="39">
        <v>5.7673650000000007</v>
      </c>
      <c r="DY188" s="39">
        <v>4.3098400000000003</v>
      </c>
      <c r="DZ188" s="39">
        <v>3.4421919999999999</v>
      </c>
      <c r="EA188" s="39">
        <v>3.1913900000000006</v>
      </c>
      <c r="EB188" s="39">
        <v>3.5121400000000005</v>
      </c>
      <c r="EC188" s="39">
        <v>3.0270516417</v>
      </c>
      <c r="ED188" s="39">
        <v>3.897351</v>
      </c>
      <c r="EE188" s="39">
        <v>3.6996850000000001</v>
      </c>
      <c r="EF188" s="39">
        <v>3.5579939999999999</v>
      </c>
      <c r="EG188" s="39">
        <v>4.6741572254099992</v>
      </c>
      <c r="EH188" s="39">
        <v>5.4799800000000003</v>
      </c>
      <c r="EI188" s="39">
        <v>7.0467199999999997</v>
      </c>
      <c r="EJ188" s="39">
        <v>7.6471709999999993</v>
      </c>
      <c r="EK188" s="39">
        <v>6.0605439664800009</v>
      </c>
      <c r="EL188" s="39">
        <v>6.2260770000000001</v>
      </c>
      <c r="EM188" s="39">
        <v>6.9151949999999998</v>
      </c>
      <c r="EN188" s="39">
        <v>7.1574</v>
      </c>
      <c r="EP188" s="111">
        <v>45836</v>
      </c>
      <c r="EQ188" s="114">
        <f t="shared" si="233"/>
        <v>0.50958904109589043</v>
      </c>
      <c r="ER188" s="114"/>
      <c r="ES188" s="4">
        <f t="shared" si="205"/>
        <v>-546.5</v>
      </c>
      <c r="ET188" s="4">
        <f t="shared" si="206"/>
        <v>25.9</v>
      </c>
      <c r="EU188" s="4"/>
      <c r="EV188" s="4">
        <f t="shared" si="169"/>
        <v>220.245454545455</v>
      </c>
      <c r="EW188" s="4">
        <f t="shared" si="170"/>
        <v>378.230769230769</v>
      </c>
      <c r="EX188" s="4">
        <f t="shared" si="171"/>
        <v>461.46666666666698</v>
      </c>
      <c r="EY188" s="4"/>
      <c r="EZ188" s="4">
        <f t="shared" si="172"/>
        <v>515.76923076923106</v>
      </c>
      <c r="FA188" s="4">
        <f t="shared" si="173"/>
        <v>1109.2</v>
      </c>
      <c r="FB188" s="4">
        <f t="shared" si="174"/>
        <v>1527</v>
      </c>
      <c r="FC188" s="4"/>
      <c r="FD188" s="4">
        <f t="shared" si="244"/>
        <v>726.5</v>
      </c>
      <c r="FE188" s="4">
        <f t="shared" si="208"/>
        <v>1620.1</v>
      </c>
      <c r="FF188" s="4">
        <f t="shared" si="209"/>
        <v>2686.75</v>
      </c>
      <c r="FH188" s="16">
        <f t="shared" si="210"/>
        <v>-254.8112328767123</v>
      </c>
      <c r="FI188" s="16">
        <f t="shared" si="176"/>
        <v>247.86000000000016</v>
      </c>
      <c r="FJ188" s="16"/>
      <c r="FK188" s="16">
        <f t="shared" si="211"/>
        <v>370.8411322923655</v>
      </c>
      <c r="FL188" s="16">
        <f t="shared" si="212"/>
        <v>750.72467860906204</v>
      </c>
      <c r="FM188" s="16">
        <f t="shared" si="213"/>
        <v>1004.4507762557079</v>
      </c>
      <c r="FN188" s="16"/>
      <c r="FO188" s="16">
        <f t="shared" si="214"/>
        <v>623.15532139093796</v>
      </c>
      <c r="FP188" s="16">
        <f t="shared" si="215"/>
        <v>1369.5490410958905</v>
      </c>
      <c r="FQ188" s="16">
        <f t="shared" si="216"/>
        <v>2117.995890410959</v>
      </c>
      <c r="FS188" s="4">
        <f t="shared" si="177"/>
        <v>68.7</v>
      </c>
      <c r="FT188" s="4">
        <f t="shared" si="178"/>
        <v>146.4</v>
      </c>
      <c r="FU188" s="4"/>
      <c r="FV188" s="4">
        <f t="shared" si="179"/>
        <v>473.82352941176498</v>
      </c>
      <c r="FW188" s="4">
        <f t="shared" si="180"/>
        <v>674.61904761904805</v>
      </c>
      <c r="FX188" s="4">
        <f t="shared" si="181"/>
        <v>751.95454545454504</v>
      </c>
      <c r="FY188" s="4"/>
      <c r="FZ188" s="4">
        <f t="shared" si="182"/>
        <v>718.16666666666697</v>
      </c>
      <c r="GA188" s="4">
        <f t="shared" si="183"/>
        <v>1382.6818181818198</v>
      </c>
      <c r="GB188" s="4">
        <f t="shared" si="184"/>
        <v>1830.04545454545</v>
      </c>
      <c r="GC188" s="4"/>
      <c r="GD188" s="4">
        <f t="shared" si="185"/>
        <v>856.11111111111109</v>
      </c>
      <c r="GE188" s="4">
        <f t="shared" si="186"/>
        <v>2083</v>
      </c>
      <c r="GF188" s="4">
        <f t="shared" si="187"/>
        <v>3081.375</v>
      </c>
      <c r="GH188" s="16">
        <f t="shared" si="217"/>
        <v>108.29506849315069</v>
      </c>
      <c r="GI188" s="16">
        <f t="shared" si="188"/>
        <v>454.98396014943938</v>
      </c>
      <c r="GJ188" s="16"/>
      <c r="GK188" s="16">
        <f t="shared" si="218"/>
        <v>598.33811442385195</v>
      </c>
      <c r="GL188" s="16">
        <f t="shared" si="219"/>
        <v>1035.4400759058303</v>
      </c>
      <c r="GM188" s="16">
        <f t="shared" si="220"/>
        <v>1301.3378580323761</v>
      </c>
      <c r="GN188" s="16"/>
      <c r="GO188" s="16">
        <f t="shared" si="189"/>
        <v>788.46164383561654</v>
      </c>
      <c r="GP188" s="16">
        <f t="shared" si="190"/>
        <v>1739.5562889165635</v>
      </c>
      <c r="GQ188" s="16">
        <f t="shared" si="221"/>
        <v>2467.7092777085904</v>
      </c>
    </row>
    <row r="189" spans="2:199" ht="14.45" customHeight="1" x14ac:dyDescent="0.25">
      <c r="B189" s="28" t="s">
        <v>261</v>
      </c>
      <c r="C189" s="28" t="s">
        <v>992</v>
      </c>
      <c r="D189" s="23" t="str">
        <f>IFERROR(IF(MATCH($B189,Compounders!$A:$A,0),"yes"),"")</f>
        <v>yes</v>
      </c>
      <c r="F189" s="66"/>
      <c r="G189" s="66"/>
      <c r="H189" s="66"/>
      <c r="I189" s="66"/>
      <c r="J189" s="121" t="str">
        <f t="shared" si="191"/>
        <v>yes</v>
      </c>
      <c r="K189" s="70">
        <f t="shared" si="222"/>
        <v>6</v>
      </c>
      <c r="L189" s="70">
        <f t="shared" si="223"/>
        <v>36</v>
      </c>
      <c r="M189" s="70">
        <f t="shared" si="224"/>
        <v>4</v>
      </c>
      <c r="N189" s="70">
        <f t="shared" si="225"/>
        <v>4</v>
      </c>
      <c r="O189" s="66"/>
      <c r="P189" s="83"/>
      <c r="Q189" s="70">
        <f t="shared" si="245"/>
        <v>5</v>
      </c>
      <c r="R189" s="70">
        <f t="shared" si="245"/>
        <v>4</v>
      </c>
      <c r="S189" s="70">
        <f t="shared" si="245"/>
        <v>3</v>
      </c>
      <c r="T189" s="70">
        <f t="shared" si="245"/>
        <v>3</v>
      </c>
      <c r="U189" s="70">
        <f t="shared" si="245"/>
        <v>3</v>
      </c>
      <c r="V189" s="70">
        <f t="shared" si="245"/>
        <v>7</v>
      </c>
      <c r="W189" s="70">
        <f t="shared" si="245"/>
        <v>8</v>
      </c>
      <c r="X189" s="70">
        <f t="shared" si="245"/>
        <v>2</v>
      </c>
      <c r="Y189" s="70">
        <f t="shared" si="245"/>
        <v>1</v>
      </c>
      <c r="AA189" s="39">
        <v>54.984616061159997</v>
      </c>
      <c r="AB189" s="39">
        <v>64.679343763920002</v>
      </c>
      <c r="AC189" s="40">
        <v>62.043292733320008</v>
      </c>
      <c r="AE189" s="4">
        <f t="shared" si="193"/>
        <v>7.0586766721600114</v>
      </c>
      <c r="AF189" s="4">
        <f t="shared" si="194"/>
        <v>-2.6360510305999938</v>
      </c>
      <c r="AH189" s="11">
        <f t="shared" si="195"/>
        <v>0.12837548350448724</v>
      </c>
      <c r="AI189" s="11">
        <f t="shared" si="196"/>
        <v>-4.075568608459601E-2</v>
      </c>
      <c r="AK189" s="3">
        <v>3828.2</v>
      </c>
      <c r="AL189" s="7">
        <v>-394.5</v>
      </c>
      <c r="AM189" s="7"/>
      <c r="AN189" s="3">
        <v>2896.2727272727298</v>
      </c>
      <c r="AO189" s="3">
        <v>2905.6666666666697</v>
      </c>
      <c r="AP189" s="7">
        <v>2934</v>
      </c>
      <c r="AQ189" s="113"/>
      <c r="AR189" s="3">
        <v>3095.0909090909099</v>
      </c>
      <c r="AS189" s="3">
        <v>3132.8</v>
      </c>
      <c r="AT189" s="7">
        <v>3177.5833333333303</v>
      </c>
      <c r="AU189" s="7"/>
      <c r="AV189" s="3">
        <v>3425.4285714285697</v>
      </c>
      <c r="AW189" s="3">
        <v>3419.625</v>
      </c>
      <c r="AX189" s="7">
        <v>3446.9</v>
      </c>
      <c r="AY189" s="113"/>
      <c r="AZ189" s="3">
        <v>2768.6</v>
      </c>
      <c r="BA189" s="7">
        <v>2680.4</v>
      </c>
      <c r="BB189" s="7"/>
      <c r="BC189" s="3">
        <v>2895.0952380952399</v>
      </c>
      <c r="BD189" s="3">
        <v>2915.4444444444398</v>
      </c>
      <c r="BE189" s="7">
        <v>2948.95</v>
      </c>
      <c r="BF189" s="113"/>
      <c r="BG189" s="3">
        <v>3104.8571428571399</v>
      </c>
      <c r="BH189" s="3">
        <v>3136.3888888888896</v>
      </c>
      <c r="BI189" s="7">
        <v>3191.15</v>
      </c>
      <c r="BJ189" s="113"/>
      <c r="BK189" s="3">
        <v>3406.7857142857097</v>
      </c>
      <c r="BL189" s="3">
        <v>3417.3571428571399</v>
      </c>
      <c r="BM189" s="7">
        <v>3465.125</v>
      </c>
      <c r="BO189" s="2">
        <f t="shared" si="234"/>
        <v>2746.3687671232874</v>
      </c>
      <c r="BP189" s="2">
        <f t="shared" si="235"/>
        <v>2748.0893150684929</v>
      </c>
      <c r="BQ189" s="2"/>
      <c r="BR189" s="2">
        <f t="shared" si="236"/>
        <v>2947.9667318982392</v>
      </c>
      <c r="BS189" s="2">
        <f t="shared" si="237"/>
        <v>2971.1345509893422</v>
      </c>
      <c r="BT189" s="2">
        <f t="shared" si="238"/>
        <v>3009.9976712328762</v>
      </c>
      <c r="BU189" s="2"/>
      <c r="BV189" s="2">
        <f t="shared" si="239"/>
        <v>3180.9596868884505</v>
      </c>
      <c r="BW189" s="2">
        <f t="shared" si="240"/>
        <v>3207.208284409654</v>
      </c>
      <c r="BX189" s="2">
        <f t="shared" si="241"/>
        <v>3260.206712328767</v>
      </c>
      <c r="BZ189" s="16">
        <f t="shared" si="226"/>
        <v>1.7205479452054533</v>
      </c>
      <c r="CA189" s="16">
        <f t="shared" si="227"/>
        <v>261.90835616438335</v>
      </c>
      <c r="CB189" s="16">
        <f t="shared" si="228"/>
        <v>250.20904109589083</v>
      </c>
      <c r="CD189" s="5">
        <f t="shared" si="197"/>
        <v>6.264810340848026E-4</v>
      </c>
      <c r="CE189" s="5">
        <f t="shared" si="198"/>
        <v>9.5305620064191965E-2</v>
      </c>
      <c r="CF189" s="5">
        <f t="shared" si="199"/>
        <v>8.3125991587032377E-2</v>
      </c>
      <c r="CH189" s="11">
        <f t="shared" si="229"/>
        <v>7.858914702264963E-3</v>
      </c>
      <c r="CI189" s="11">
        <f t="shared" si="230"/>
        <v>2.1041940081425015E-2</v>
      </c>
      <c r="CK189" s="11">
        <f t="shared" si="231"/>
        <v>8.2517856574533255E-3</v>
      </c>
      <c r="CL189" s="11">
        <f t="shared" si="232"/>
        <v>2.4912929820193552E-2</v>
      </c>
      <c r="CN189" s="16">
        <f t="shared" si="200"/>
        <v>23.167819091102956</v>
      </c>
      <c r="CO189" s="16">
        <f t="shared" si="201"/>
        <v>62.030939334636969</v>
      </c>
      <c r="CP189" s="11"/>
      <c r="CQ189" s="16">
        <f t="shared" si="202"/>
        <v>26.248597521203465</v>
      </c>
      <c r="CR189" s="16">
        <f t="shared" si="203"/>
        <v>79.24702544031652</v>
      </c>
      <c r="CT189" s="106">
        <v>3079.6597222222217</v>
      </c>
      <c r="CU189" s="104">
        <v>2969.5</v>
      </c>
      <c r="CV189" s="104">
        <v>2895.0952380952399</v>
      </c>
      <c r="CW189" s="104">
        <v>2858.8647058823526</v>
      </c>
      <c r="CX189" s="104">
        <v>2817.974264705882</v>
      </c>
      <c r="CY189" s="104">
        <v>2899.9285714285697</v>
      </c>
      <c r="CZ189" s="104">
        <v>2867.5789473684199</v>
      </c>
      <c r="DA189" s="104">
        <v>2960.4666666666672</v>
      </c>
      <c r="DB189" s="104">
        <v>2905.666666666667</v>
      </c>
      <c r="DC189" s="104">
        <v>2826.2142857142858</v>
      </c>
      <c r="DD189" s="104">
        <v>2890.6111111111104</v>
      </c>
      <c r="DE189" s="104">
        <v>2771.3303030303041</v>
      </c>
      <c r="DF189" s="104">
        <v>2688.5073593073589</v>
      </c>
      <c r="DG189" s="104">
        <v>2620.9126984126992</v>
      </c>
      <c r="DH189" s="104">
        <v>2543.6999999999998</v>
      </c>
      <c r="DI189" s="104">
        <v>2484.7692307692309</v>
      </c>
      <c r="DJ189" s="104">
        <v>2427.2116910866907</v>
      </c>
      <c r="DK189" s="104">
        <v>2346.2952380952374</v>
      </c>
      <c r="DL189" s="104">
        <v>2306.7777777777801</v>
      </c>
      <c r="DM189" s="104">
        <v>2301.5555555555557</v>
      </c>
      <c r="DN189" s="104">
        <v>2233.2337662337673</v>
      </c>
      <c r="DO189" s="104">
        <v>2129.0897435897441</v>
      </c>
      <c r="DP189" s="104">
        <v>2069.8823529411802</v>
      </c>
      <c r="DR189" s="4">
        <f t="shared" si="204"/>
        <v>62.043292733320008</v>
      </c>
      <c r="DS189" s="39">
        <v>64.679343763920002</v>
      </c>
      <c r="DT189" s="39">
        <v>54.984616061159997</v>
      </c>
      <c r="DU189" s="39">
        <v>60.694828700800002</v>
      </c>
      <c r="DV189" s="39">
        <v>62.770821000840002</v>
      </c>
      <c r="DW189" s="39">
        <v>65.612523416719995</v>
      </c>
      <c r="DX189" s="39">
        <v>64.498778766360005</v>
      </c>
      <c r="DY189" s="39">
        <v>66.191919825479999</v>
      </c>
      <c r="DZ189" s="39">
        <v>57.36603930135</v>
      </c>
      <c r="EA189" s="39">
        <v>53.856875625770002</v>
      </c>
      <c r="EB189" s="39">
        <v>60.846055696599997</v>
      </c>
      <c r="EC189" s="39">
        <v>62.956958867399997</v>
      </c>
      <c r="ED189" s="39">
        <v>66.53241802206999</v>
      </c>
      <c r="EE189" s="39">
        <v>63.784415635709998</v>
      </c>
      <c r="EF189" s="39">
        <v>68.429930559819994</v>
      </c>
      <c r="EG189" s="39">
        <v>51.619277080859995</v>
      </c>
      <c r="EH189" s="39">
        <v>53.332049676959997</v>
      </c>
      <c r="EI189" s="39">
        <v>55.409392185169999</v>
      </c>
      <c r="EJ189" s="39">
        <v>67.449680939519993</v>
      </c>
      <c r="EK189" s="39">
        <v>56.693703072600002</v>
      </c>
      <c r="EL189" s="39">
        <v>63.667685741440003</v>
      </c>
      <c r="EM189" s="39">
        <v>62.254040232599998</v>
      </c>
      <c r="EN189" s="39">
        <v>60.395024992860002</v>
      </c>
      <c r="EP189" s="111">
        <v>45930</v>
      </c>
      <c r="EQ189" s="114">
        <f t="shared" si="233"/>
        <v>0.25205479452054796</v>
      </c>
      <c r="ER189" s="114"/>
      <c r="ES189" s="4">
        <f t="shared" si="205"/>
        <v>3828.2</v>
      </c>
      <c r="ET189" s="4">
        <f t="shared" si="206"/>
        <v>-394.5</v>
      </c>
      <c r="EU189" s="4"/>
      <c r="EV189" s="4">
        <f t="shared" si="169"/>
        <v>2896.2727272727298</v>
      </c>
      <c r="EW189" s="4">
        <f t="shared" si="170"/>
        <v>2905.6666666666697</v>
      </c>
      <c r="EX189" s="4">
        <f t="shared" si="171"/>
        <v>2934</v>
      </c>
      <c r="EY189" s="4"/>
      <c r="EZ189" s="4">
        <f t="shared" si="172"/>
        <v>3095.0909090909099</v>
      </c>
      <c r="FA189" s="4">
        <f t="shared" si="173"/>
        <v>3132.8</v>
      </c>
      <c r="FB189" s="4">
        <f t="shared" si="174"/>
        <v>3177.5833333333303</v>
      </c>
      <c r="FC189" s="4"/>
      <c r="FD189" s="4">
        <f t="shared" si="244"/>
        <v>3425.4285714285697</v>
      </c>
      <c r="FE189" s="4">
        <f t="shared" si="208"/>
        <v>3419.625</v>
      </c>
      <c r="FF189" s="4">
        <f t="shared" si="209"/>
        <v>3446.9</v>
      </c>
      <c r="FH189" s="16">
        <f t="shared" si="210"/>
        <v>2763.8482191780818</v>
      </c>
      <c r="FI189" s="16">
        <f t="shared" si="176"/>
        <v>444.4643835616439</v>
      </c>
      <c r="FJ189" s="16"/>
      <c r="FK189" s="16">
        <f t="shared" si="211"/>
        <v>2946.3858032378603</v>
      </c>
      <c r="FL189" s="16">
        <f t="shared" si="212"/>
        <v>2962.9167123287689</v>
      </c>
      <c r="FM189" s="16">
        <f t="shared" si="213"/>
        <v>2995.3963470319627</v>
      </c>
      <c r="FN189" s="16"/>
      <c r="FO189" s="16">
        <f t="shared" si="214"/>
        <v>3178.3541006938267</v>
      </c>
      <c r="FP189" s="16">
        <f t="shared" si="215"/>
        <v>3205.095616438356</v>
      </c>
      <c r="FQ189" s="16">
        <f t="shared" si="216"/>
        <v>3245.4658904109565</v>
      </c>
      <c r="FS189" s="4">
        <f t="shared" si="177"/>
        <v>2768.6</v>
      </c>
      <c r="FT189" s="4">
        <f t="shared" si="178"/>
        <v>2680.4</v>
      </c>
      <c r="FU189" s="4"/>
      <c r="FV189" s="4">
        <f t="shared" si="179"/>
        <v>2895.0952380952399</v>
      </c>
      <c r="FW189" s="4">
        <f t="shared" si="180"/>
        <v>2915.4444444444398</v>
      </c>
      <c r="FX189" s="4">
        <f t="shared" si="181"/>
        <v>2948.95</v>
      </c>
      <c r="FY189" s="4"/>
      <c r="FZ189" s="4">
        <f t="shared" si="182"/>
        <v>3104.8571428571399</v>
      </c>
      <c r="GA189" s="4">
        <f t="shared" si="183"/>
        <v>3136.3888888888896</v>
      </c>
      <c r="GB189" s="4">
        <f t="shared" si="184"/>
        <v>3191.15</v>
      </c>
      <c r="GC189" s="4"/>
      <c r="GD189" s="4">
        <f t="shared" si="185"/>
        <v>3406.7857142857097</v>
      </c>
      <c r="GE189" s="4">
        <f t="shared" si="186"/>
        <v>3417.3571428571399</v>
      </c>
      <c r="GF189" s="4">
        <f t="shared" si="187"/>
        <v>3465.125</v>
      </c>
      <c r="GH189" s="16">
        <f t="shared" si="217"/>
        <v>2746.3687671232874</v>
      </c>
      <c r="GI189" s="16">
        <f t="shared" si="188"/>
        <v>2748.0893150684929</v>
      </c>
      <c r="GJ189" s="16"/>
      <c r="GK189" s="16">
        <f t="shared" si="218"/>
        <v>2947.9667318982392</v>
      </c>
      <c r="GL189" s="16">
        <f t="shared" si="219"/>
        <v>2971.1345509893422</v>
      </c>
      <c r="GM189" s="16">
        <f t="shared" si="220"/>
        <v>3009.9976712328762</v>
      </c>
      <c r="GN189" s="16"/>
      <c r="GO189" s="16">
        <f t="shared" si="189"/>
        <v>3180.9596868884505</v>
      </c>
      <c r="GP189" s="16">
        <f t="shared" si="190"/>
        <v>3207.208284409654</v>
      </c>
      <c r="GQ189" s="16">
        <f t="shared" si="221"/>
        <v>3260.206712328767</v>
      </c>
    </row>
    <row r="190" spans="2:199" ht="14.45" customHeight="1" x14ac:dyDescent="0.25">
      <c r="B190" s="28" t="s">
        <v>231</v>
      </c>
      <c r="C190" s="28" t="s">
        <v>688</v>
      </c>
      <c r="D190" s="23" t="str">
        <f>IFERROR(IF(MATCH($B190,Compounders!$A:$A,0),"yes"),"")</f>
        <v/>
      </c>
      <c r="F190" s="66"/>
      <c r="G190" s="66"/>
      <c r="H190" s="66"/>
      <c r="I190" s="66"/>
      <c r="J190" s="121" t="str">
        <f t="shared" si="191"/>
        <v>yes</v>
      </c>
      <c r="K190" s="70">
        <f t="shared" si="222"/>
        <v>6</v>
      </c>
      <c r="L190" s="70">
        <f t="shared" si="223"/>
        <v>36</v>
      </c>
      <c r="M190" s="70">
        <f t="shared" si="224"/>
        <v>4</v>
      </c>
      <c r="N190" s="70">
        <f t="shared" si="225"/>
        <v>4</v>
      </c>
      <c r="O190" s="66"/>
      <c r="P190" s="83"/>
      <c r="Q190" s="70">
        <f t="shared" si="245"/>
        <v>5</v>
      </c>
      <c r="R190" s="70">
        <f t="shared" si="245"/>
        <v>4</v>
      </c>
      <c r="S190" s="70">
        <f t="shared" si="245"/>
        <v>3</v>
      </c>
      <c r="T190" s="70">
        <f t="shared" si="245"/>
        <v>3</v>
      </c>
      <c r="U190" s="70">
        <f t="shared" si="245"/>
        <v>3</v>
      </c>
      <c r="V190" s="70">
        <f t="shared" si="245"/>
        <v>7</v>
      </c>
      <c r="W190" s="70">
        <f t="shared" si="245"/>
        <v>8</v>
      </c>
      <c r="X190" s="70">
        <f t="shared" si="245"/>
        <v>2</v>
      </c>
      <c r="Y190" s="70">
        <f t="shared" si="245"/>
        <v>1</v>
      </c>
      <c r="AA190" s="39">
        <v>74.908216630720005</v>
      </c>
      <c r="AB190" s="39">
        <v>70.859070354119993</v>
      </c>
      <c r="AC190" s="40">
        <v>86.142954328800002</v>
      </c>
      <c r="AE190" s="4">
        <f t="shared" si="193"/>
        <v>11.234737698079996</v>
      </c>
      <c r="AF190" s="4">
        <f t="shared" si="194"/>
        <v>15.283883974680009</v>
      </c>
      <c r="AH190" s="11">
        <f t="shared" si="195"/>
        <v>0.14998004495908135</v>
      </c>
      <c r="AI190" s="11">
        <f t="shared" si="196"/>
        <v>0.21569410801324951</v>
      </c>
      <c r="AK190" s="3">
        <v>1641.903</v>
      </c>
      <c r="AL190" s="7">
        <v>1905.432</v>
      </c>
      <c r="AM190" s="7"/>
      <c r="AN190" s="3">
        <v>2153.1666666666697</v>
      </c>
      <c r="AO190" s="3">
        <v>2199</v>
      </c>
      <c r="AP190" s="7">
        <v>2252.8000000000002</v>
      </c>
      <c r="AQ190" s="113"/>
      <c r="AR190" s="3">
        <v>2311.3333333333303</v>
      </c>
      <c r="AS190" s="3">
        <v>2411</v>
      </c>
      <c r="AT190" s="7">
        <v>2476</v>
      </c>
      <c r="AU190" s="7"/>
      <c r="AV190" s="3" t="e">
        <v>#N/A</v>
      </c>
      <c r="AW190" s="3">
        <v>2726</v>
      </c>
      <c r="AX190" s="7">
        <v>2832.3333333333303</v>
      </c>
      <c r="AY190" s="113"/>
      <c r="AZ190" s="3">
        <v>1641.903</v>
      </c>
      <c r="BA190" s="7">
        <v>2030.8440000000001</v>
      </c>
      <c r="BB190" s="7"/>
      <c r="BC190" s="3">
        <v>2176.7142857142903</v>
      </c>
      <c r="BD190" s="3">
        <v>2212.21052631579</v>
      </c>
      <c r="BE190" s="7">
        <v>2293.23529411765</v>
      </c>
      <c r="BF190" s="113"/>
      <c r="BG190" s="3">
        <v>2393.1764705882401</v>
      </c>
      <c r="BH190" s="3">
        <v>2470.7368421052597</v>
      </c>
      <c r="BI190" s="7">
        <v>2557.8823529411802</v>
      </c>
      <c r="BJ190" s="113"/>
      <c r="BK190" s="3">
        <v>2581.75</v>
      </c>
      <c r="BL190" s="3">
        <v>2758.3636363636397</v>
      </c>
      <c r="BM190" s="7">
        <v>2893.5</v>
      </c>
      <c r="BO190" s="2">
        <f t="shared" si="234"/>
        <v>1641.903</v>
      </c>
      <c r="BP190" s="2">
        <f t="shared" si="235"/>
        <v>2030.8440000000001</v>
      </c>
      <c r="BQ190" s="2"/>
      <c r="BR190" s="2">
        <f t="shared" si="236"/>
        <v>2176.7142857142903</v>
      </c>
      <c r="BS190" s="2">
        <f t="shared" si="237"/>
        <v>2212.21052631579</v>
      </c>
      <c r="BT190" s="2">
        <f t="shared" si="238"/>
        <v>2293.23529411765</v>
      </c>
      <c r="BU190" s="2"/>
      <c r="BV190" s="2">
        <f t="shared" si="239"/>
        <v>2393.1764705882401</v>
      </c>
      <c r="BW190" s="2">
        <f t="shared" si="240"/>
        <v>2470.7368421052597</v>
      </c>
      <c r="BX190" s="2">
        <f t="shared" si="241"/>
        <v>2557.8823529411802</v>
      </c>
      <c r="BZ190" s="16">
        <f t="shared" si="226"/>
        <v>388.94100000000003</v>
      </c>
      <c r="CA190" s="16">
        <f t="shared" si="227"/>
        <v>262.39129411764998</v>
      </c>
      <c r="CB190" s="16">
        <f t="shared" si="228"/>
        <v>264.64705882353019</v>
      </c>
      <c r="CD190" s="5">
        <f t="shared" si="197"/>
        <v>0.23688427391873934</v>
      </c>
      <c r="CE190" s="5">
        <f t="shared" si="198"/>
        <v>0.12920307720221236</v>
      </c>
      <c r="CF190" s="5">
        <f t="shared" si="199"/>
        <v>0.11540336026676945</v>
      </c>
      <c r="CH190" s="11">
        <f t="shared" si="229"/>
        <v>1.6307257610454595E-2</v>
      </c>
      <c r="CI190" s="11">
        <f t="shared" si="230"/>
        <v>5.3530685753331753E-2</v>
      </c>
      <c r="CK190" s="11">
        <f t="shared" si="231"/>
        <v>3.2408964600072032E-2</v>
      </c>
      <c r="CL190" s="11">
        <f t="shared" si="232"/>
        <v>6.8823124569854954E-2</v>
      </c>
      <c r="CN190" s="16">
        <f t="shared" si="200"/>
        <v>35.496240601499721</v>
      </c>
      <c r="CO190" s="16">
        <f t="shared" si="201"/>
        <v>116.5210084033597</v>
      </c>
      <c r="CP190" s="11"/>
      <c r="CQ190" s="16">
        <f t="shared" si="202"/>
        <v>77.560371517019576</v>
      </c>
      <c r="CR190" s="16">
        <f t="shared" si="203"/>
        <v>164.70588235294008</v>
      </c>
      <c r="CT190" s="106">
        <v>2311.8249999999998</v>
      </c>
      <c r="CU190" s="104">
        <v>2212.21052631579</v>
      </c>
      <c r="CV190" s="104">
        <v>2123.041958041958</v>
      </c>
      <c r="CW190" s="104">
        <v>1964.0833333333339</v>
      </c>
      <c r="CX190" s="104">
        <v>1866.330303030302</v>
      </c>
      <c r="CY190" s="104">
        <v>1787.0476190476199</v>
      </c>
      <c r="CZ190" s="104">
        <v>1762.8196078431379</v>
      </c>
      <c r="DA190" s="104">
        <v>1806.8509615384619</v>
      </c>
      <c r="DB190" s="104">
        <v>1850.9047619047617</v>
      </c>
      <c r="DC190" s="104">
        <v>1902.52173913043</v>
      </c>
      <c r="DD190" s="104">
        <v>1847.6830065359479</v>
      </c>
      <c r="DE190" s="104">
        <v>1778.3535714285722</v>
      </c>
      <c r="DF190" s="104">
        <v>1678.2894736842111</v>
      </c>
      <c r="DG190" s="104">
        <v>1573.8181818181802</v>
      </c>
      <c r="DH190" s="104">
        <v>1505.7321428571429</v>
      </c>
      <c r="DI190" s="104">
        <v>1425.3809523809521</v>
      </c>
      <c r="DJ190" s="104">
        <v>1512.2693850267381</v>
      </c>
      <c r="DK190" s="104">
        <v>1504.5555555555602</v>
      </c>
      <c r="DL190" s="104">
        <v>1490.454545454546</v>
      </c>
      <c r="DM190" s="104">
        <v>1466.1608391608381</v>
      </c>
      <c r="DN190" s="104">
        <v>1422.416666666667</v>
      </c>
      <c r="DO190" s="104">
        <v>1423.2</v>
      </c>
      <c r="DP190" s="104">
        <v>1345.575757575758</v>
      </c>
      <c r="DR190" s="4">
        <f t="shared" si="204"/>
        <v>86.142954328800002</v>
      </c>
      <c r="DS190" s="39">
        <v>70.859070354119993</v>
      </c>
      <c r="DT190" s="39">
        <v>74.908216630720005</v>
      </c>
      <c r="DU190" s="39">
        <v>65.72338140158999</v>
      </c>
      <c r="DV190" s="39">
        <v>61.089419399760004</v>
      </c>
      <c r="DW190" s="39">
        <v>56.949258593920007</v>
      </c>
      <c r="DX190" s="39">
        <v>51.115633277040004</v>
      </c>
      <c r="DY190" s="39">
        <v>51.102808758389997</v>
      </c>
      <c r="DZ190" s="39">
        <v>52.034324988599998</v>
      </c>
      <c r="EA190" s="39">
        <v>61.6889160108</v>
      </c>
      <c r="EB190" s="39">
        <v>59.939826058279998</v>
      </c>
      <c r="EC190" s="39">
        <v>55.466095308749999</v>
      </c>
      <c r="ED190" s="39">
        <v>60.123133374079991</v>
      </c>
      <c r="EE190" s="39">
        <v>56.430658851159997</v>
      </c>
      <c r="EF190" s="39">
        <v>52.972628926360002</v>
      </c>
      <c r="EG190" s="39">
        <v>45.817962645199998</v>
      </c>
      <c r="EH190" s="39">
        <v>49.100539428899999</v>
      </c>
      <c r="EI190" s="39">
        <v>42.295772914000011</v>
      </c>
      <c r="EJ190" s="39">
        <v>50.818520604599996</v>
      </c>
      <c r="EK190" s="39">
        <v>46.98092659113</v>
      </c>
      <c r="EL190" s="39">
        <v>48.284158522949994</v>
      </c>
      <c r="EM190" s="39">
        <v>48.108002609239996</v>
      </c>
      <c r="EN190" s="39">
        <v>48.821741687360003</v>
      </c>
      <c r="EP190" s="111">
        <v>46022</v>
      </c>
      <c r="EQ190" s="114">
        <f t="shared" si="233"/>
        <v>0</v>
      </c>
      <c r="ER190" s="114"/>
      <c r="ES190" s="4">
        <f t="shared" si="205"/>
        <v>1641.903</v>
      </c>
      <c r="ET190" s="4">
        <f t="shared" si="206"/>
        <v>1905.432</v>
      </c>
      <c r="EU190" s="4"/>
      <c r="EV190" s="4">
        <f t="shared" si="169"/>
        <v>2153.1666666666697</v>
      </c>
      <c r="EW190" s="4">
        <f t="shared" si="170"/>
        <v>2199</v>
      </c>
      <c r="EX190" s="4">
        <f t="shared" si="171"/>
        <v>2252.8000000000002</v>
      </c>
      <c r="EY190" s="4"/>
      <c r="EZ190" s="4">
        <f t="shared" si="172"/>
        <v>2311.3333333333303</v>
      </c>
      <c r="FA190" s="4">
        <f t="shared" si="173"/>
        <v>2411</v>
      </c>
      <c r="FB190" s="4">
        <f t="shared" si="174"/>
        <v>2476</v>
      </c>
      <c r="FC190" s="4"/>
      <c r="FD190" s="4" t="e">
        <f t="shared" si="244"/>
        <v>#N/A</v>
      </c>
      <c r="FE190" s="4">
        <f t="shared" si="208"/>
        <v>2726</v>
      </c>
      <c r="FF190" s="4">
        <f t="shared" si="209"/>
        <v>2832.3333333333303</v>
      </c>
      <c r="FH190" s="16">
        <f t="shared" si="210"/>
        <v>1641.903</v>
      </c>
      <c r="FI190" s="16">
        <f t="shared" si="176"/>
        <v>1905.432</v>
      </c>
      <c r="FJ190" s="16"/>
      <c r="FK190" s="16">
        <f t="shared" si="211"/>
        <v>2153.1666666666697</v>
      </c>
      <c r="FL190" s="16">
        <f t="shared" si="212"/>
        <v>2199</v>
      </c>
      <c r="FM190" s="16">
        <f t="shared" si="213"/>
        <v>2252.8000000000002</v>
      </c>
      <c r="FN190" s="16"/>
      <c r="FO190" s="16" t="str">
        <f t="shared" si="214"/>
        <v/>
      </c>
      <c r="FP190" s="16">
        <f t="shared" si="215"/>
        <v>2411</v>
      </c>
      <c r="FQ190" s="16">
        <f t="shared" si="216"/>
        <v>2476</v>
      </c>
      <c r="FS190" s="4">
        <f t="shared" si="177"/>
        <v>1641.903</v>
      </c>
      <c r="FT190" s="4">
        <f t="shared" si="178"/>
        <v>2030.8440000000001</v>
      </c>
      <c r="FU190" s="4"/>
      <c r="FV190" s="4">
        <f t="shared" si="179"/>
        <v>2176.7142857142903</v>
      </c>
      <c r="FW190" s="4">
        <f t="shared" si="180"/>
        <v>2212.21052631579</v>
      </c>
      <c r="FX190" s="4">
        <f t="shared" si="181"/>
        <v>2293.23529411765</v>
      </c>
      <c r="FY190" s="4"/>
      <c r="FZ190" s="4">
        <f t="shared" si="182"/>
        <v>2393.1764705882401</v>
      </c>
      <c r="GA190" s="4">
        <f t="shared" si="183"/>
        <v>2470.7368421052597</v>
      </c>
      <c r="GB190" s="4">
        <f t="shared" si="184"/>
        <v>2557.8823529411802</v>
      </c>
      <c r="GC190" s="4"/>
      <c r="GD190" s="4">
        <f t="shared" si="185"/>
        <v>2581.75</v>
      </c>
      <c r="GE190" s="4">
        <f t="shared" si="186"/>
        <v>2758.3636363636397</v>
      </c>
      <c r="GF190" s="4">
        <f t="shared" si="187"/>
        <v>2893.5</v>
      </c>
      <c r="GH190" s="16">
        <f t="shared" si="217"/>
        <v>1641.903</v>
      </c>
      <c r="GI190" s="16">
        <f t="shared" si="188"/>
        <v>2030.8440000000001</v>
      </c>
      <c r="GJ190" s="16"/>
      <c r="GK190" s="16">
        <f t="shared" si="218"/>
        <v>2176.7142857142903</v>
      </c>
      <c r="GL190" s="16">
        <f t="shared" si="219"/>
        <v>2212.21052631579</v>
      </c>
      <c r="GM190" s="16">
        <f t="shared" si="220"/>
        <v>2293.23529411765</v>
      </c>
      <c r="GN190" s="16"/>
      <c r="GO190" s="16">
        <f t="shared" si="189"/>
        <v>2393.1764705882401</v>
      </c>
      <c r="GP190" s="16">
        <f t="shared" si="190"/>
        <v>2470.7368421052597</v>
      </c>
      <c r="GQ190" s="16">
        <f t="shared" si="221"/>
        <v>2557.8823529411802</v>
      </c>
    </row>
    <row r="191" spans="2:199" ht="14.45" customHeight="1" x14ac:dyDescent="0.25">
      <c r="B191" s="28" t="s">
        <v>250</v>
      </c>
      <c r="C191" s="28" t="s">
        <v>689</v>
      </c>
      <c r="D191" s="23" t="str">
        <f>IFERROR(IF(MATCH($B191,Compounders!$A:$A,0),"yes"),"")</f>
        <v/>
      </c>
      <c r="F191" s="66"/>
      <c r="G191" s="66"/>
      <c r="H191" s="66"/>
      <c r="I191" s="66"/>
      <c r="J191" s="121" t="str">
        <f t="shared" si="191"/>
        <v>yes</v>
      </c>
      <c r="K191" s="70">
        <f t="shared" si="222"/>
        <v>6</v>
      </c>
      <c r="L191" s="70">
        <f t="shared" si="223"/>
        <v>36</v>
      </c>
      <c r="M191" s="70">
        <f t="shared" si="224"/>
        <v>4</v>
      </c>
      <c r="N191" s="70">
        <f t="shared" si="225"/>
        <v>4</v>
      </c>
      <c r="O191" s="66"/>
      <c r="P191" s="83"/>
      <c r="Q191" s="70">
        <f t="shared" si="245"/>
        <v>5</v>
      </c>
      <c r="R191" s="70">
        <f t="shared" si="245"/>
        <v>4</v>
      </c>
      <c r="S191" s="70">
        <f t="shared" si="245"/>
        <v>3</v>
      </c>
      <c r="T191" s="70">
        <f t="shared" si="245"/>
        <v>3</v>
      </c>
      <c r="U191" s="70">
        <f t="shared" si="245"/>
        <v>3</v>
      </c>
      <c r="V191" s="70">
        <f t="shared" si="245"/>
        <v>7</v>
      </c>
      <c r="W191" s="70">
        <f t="shared" si="245"/>
        <v>8</v>
      </c>
      <c r="X191" s="70">
        <f t="shared" si="245"/>
        <v>2</v>
      </c>
      <c r="Y191" s="70">
        <f t="shared" si="245"/>
        <v>1</v>
      </c>
      <c r="AA191" s="39">
        <v>61.158663121099991</v>
      </c>
      <c r="AB191" s="39">
        <v>74.597758491410005</v>
      </c>
      <c r="AC191" s="40">
        <v>69.147584527559999</v>
      </c>
      <c r="AE191" s="4">
        <f t="shared" si="193"/>
        <v>7.9889214064600083</v>
      </c>
      <c r="AF191" s="4">
        <f t="shared" si="194"/>
        <v>-5.4501739638500055</v>
      </c>
      <c r="AH191" s="11">
        <f t="shared" si="195"/>
        <v>0.1306261615078339</v>
      </c>
      <c r="AI191" s="11">
        <f t="shared" si="196"/>
        <v>-7.3060827484214497E-2</v>
      </c>
      <c r="AK191" s="3">
        <v>2613</v>
      </c>
      <c r="AL191" s="7">
        <v>3056</v>
      </c>
      <c r="AM191" s="7"/>
      <c r="AN191" s="3">
        <v>3043.4117647058802</v>
      </c>
      <c r="AO191" s="3">
        <v>3103.5263157894701</v>
      </c>
      <c r="AP191" s="7">
        <v>3342.86666666667</v>
      </c>
      <c r="AQ191" s="113"/>
      <c r="AR191" s="3">
        <v>3278.375</v>
      </c>
      <c r="AS191" s="3">
        <v>3266.3684210526299</v>
      </c>
      <c r="AT191" s="7">
        <v>3439.2666666666701</v>
      </c>
      <c r="AU191" s="7"/>
      <c r="AV191" s="3">
        <v>3397.8</v>
      </c>
      <c r="AW191" s="3">
        <v>3500</v>
      </c>
      <c r="AX191" s="7">
        <v>3746.9285714285697</v>
      </c>
      <c r="AY191" s="113"/>
      <c r="AZ191" s="3">
        <v>2571</v>
      </c>
      <c r="BA191" s="7">
        <v>2899</v>
      </c>
      <c r="BB191" s="7"/>
      <c r="BC191" s="3">
        <v>3040.6111111111104</v>
      </c>
      <c r="BD191" s="3">
        <v>3104.95</v>
      </c>
      <c r="BE191" s="7">
        <v>3336.5625</v>
      </c>
      <c r="BF191" s="113"/>
      <c r="BG191" s="3">
        <v>3275.0588235294099</v>
      </c>
      <c r="BH191" s="3">
        <v>3265.95</v>
      </c>
      <c r="BI191" s="7">
        <v>3428.1875</v>
      </c>
      <c r="BJ191" s="113"/>
      <c r="BK191" s="3">
        <v>3397.8</v>
      </c>
      <c r="BL191" s="3">
        <v>3512.4117647058802</v>
      </c>
      <c r="BM191" s="7">
        <v>3745.13333333333</v>
      </c>
      <c r="BO191" s="2">
        <f t="shared" si="234"/>
        <v>2571</v>
      </c>
      <c r="BP191" s="2">
        <f t="shared" si="235"/>
        <v>2899</v>
      </c>
      <c r="BQ191" s="2"/>
      <c r="BR191" s="2">
        <f t="shared" si="236"/>
        <v>3040.6111111111104</v>
      </c>
      <c r="BS191" s="2">
        <f t="shared" si="237"/>
        <v>3104.95</v>
      </c>
      <c r="BT191" s="2">
        <f t="shared" si="238"/>
        <v>3336.5625</v>
      </c>
      <c r="BU191" s="2"/>
      <c r="BV191" s="2">
        <f t="shared" si="239"/>
        <v>3275.0588235294099</v>
      </c>
      <c r="BW191" s="2">
        <f t="shared" si="240"/>
        <v>3265.95</v>
      </c>
      <c r="BX191" s="2">
        <f t="shared" si="241"/>
        <v>3428.1875</v>
      </c>
      <c r="BZ191" s="16">
        <f t="shared" si="226"/>
        <v>328</v>
      </c>
      <c r="CA191" s="16">
        <f t="shared" si="227"/>
        <v>437.5625</v>
      </c>
      <c r="CB191" s="16">
        <f t="shared" si="228"/>
        <v>91.625</v>
      </c>
      <c r="CD191" s="5">
        <f t="shared" si="197"/>
        <v>0.12757681835861523</v>
      </c>
      <c r="CE191" s="5">
        <f t="shared" si="198"/>
        <v>0.15093566747154186</v>
      </c>
      <c r="CF191" s="5">
        <f t="shared" si="199"/>
        <v>2.746089725578349E-2</v>
      </c>
      <c r="CH191" s="11">
        <f t="shared" si="229"/>
        <v>2.115985456140046E-2</v>
      </c>
      <c r="CI191" s="11">
        <f t="shared" si="230"/>
        <v>9.7332864373024686E-2</v>
      </c>
      <c r="CK191" s="11">
        <f t="shared" si="231"/>
        <v>-2.7812702061924544E-3</v>
      </c>
      <c r="CL191" s="11">
        <f t="shared" si="232"/>
        <v>4.6756007974711356E-2</v>
      </c>
      <c r="CN191" s="16">
        <f t="shared" si="200"/>
        <v>64.338888888889414</v>
      </c>
      <c r="CO191" s="16">
        <f t="shared" si="201"/>
        <v>295.9513888888896</v>
      </c>
      <c r="CP191" s="11"/>
      <c r="CQ191" s="16">
        <f t="shared" si="202"/>
        <v>-9.1088235294100741</v>
      </c>
      <c r="CR191" s="16">
        <f t="shared" si="203"/>
        <v>153.12867647059011</v>
      </c>
      <c r="CT191" s="106">
        <v>3136.954545454545</v>
      </c>
      <c r="CU191" s="104">
        <v>3104.95</v>
      </c>
      <c r="CV191" s="104">
        <v>3015.6382783882782</v>
      </c>
      <c r="CW191" s="104">
        <v>2971.0824175824168</v>
      </c>
      <c r="CX191" s="104">
        <v>2891.5320512820522</v>
      </c>
      <c r="CY191" s="104">
        <v>2852.1764705882401</v>
      </c>
      <c r="CZ191" s="104">
        <v>2809.30303030303</v>
      </c>
      <c r="DA191" s="104">
        <v>2730.25</v>
      </c>
      <c r="DB191" s="104">
        <v>2696.8166666666662</v>
      </c>
      <c r="DC191" s="104">
        <v>2729.1875</v>
      </c>
      <c r="DD191" s="104">
        <v>2685.9126984126983</v>
      </c>
      <c r="DE191" s="104">
        <v>2552.3308080808079</v>
      </c>
      <c r="DF191" s="104">
        <v>2554.916666666667</v>
      </c>
      <c r="DG191" s="104">
        <v>2487.7777777777801</v>
      </c>
      <c r="DH191" s="104">
        <v>2504.0641025641021</v>
      </c>
      <c r="DI191" s="104">
        <v>2700.5790598290587</v>
      </c>
      <c r="DJ191" s="104">
        <v>2615.632478632479</v>
      </c>
      <c r="DK191" s="104">
        <v>2448.8823529411802</v>
      </c>
      <c r="DL191" s="104">
        <v>2312.8409090909081</v>
      </c>
      <c r="DM191" s="104">
        <v>2177.9106060606059</v>
      </c>
      <c r="DN191" s="104">
        <v>1940.3214285714291</v>
      </c>
      <c r="DO191" s="104">
        <v>2099.4117647058797</v>
      </c>
      <c r="DP191" s="104">
        <v>2037.0125</v>
      </c>
      <c r="DR191" s="4">
        <f t="shared" si="204"/>
        <v>69.147584527559999</v>
      </c>
      <c r="DS191" s="39">
        <v>74.597758491410005</v>
      </c>
      <c r="DT191" s="39">
        <v>61.158663121099991</v>
      </c>
      <c r="DU191" s="39">
        <v>62.90701730896</v>
      </c>
      <c r="DV191" s="39">
        <v>65.328821132399995</v>
      </c>
      <c r="DW191" s="39">
        <v>63.392605103249998</v>
      </c>
      <c r="DX191" s="39">
        <v>60.872939972999994</v>
      </c>
      <c r="DY191" s="39">
        <v>49.027929165349995</v>
      </c>
      <c r="DZ191" s="39">
        <v>44.099169697080001</v>
      </c>
      <c r="EA191" s="39">
        <v>40.703245249800005</v>
      </c>
      <c r="EB191" s="39">
        <v>39.209732178119999</v>
      </c>
      <c r="EC191" s="39">
        <v>36.942981784860002</v>
      </c>
      <c r="ED191" s="39">
        <v>38.593699810679993</v>
      </c>
      <c r="EE191" s="39">
        <v>39.362536452240008</v>
      </c>
      <c r="EF191" s="39">
        <v>40.639176643679995</v>
      </c>
      <c r="EG191" s="39">
        <v>37.489933861120001</v>
      </c>
      <c r="EH191" s="39">
        <v>38.002839519000005</v>
      </c>
      <c r="EI191" s="39">
        <v>42.878132972870013</v>
      </c>
      <c r="EJ191" s="39">
        <v>35.961368541019993</v>
      </c>
      <c r="EK191" s="39">
        <v>37.918892933810007</v>
      </c>
      <c r="EL191" s="39">
        <v>41.283340488089998</v>
      </c>
      <c r="EM191" s="39">
        <v>37.703096162999998</v>
      </c>
      <c r="EN191" s="39">
        <v>30.946062927410004</v>
      </c>
      <c r="EP191" s="111">
        <v>46022</v>
      </c>
      <c r="EQ191" s="114">
        <f t="shared" si="233"/>
        <v>0</v>
      </c>
      <c r="ER191" s="114"/>
      <c r="ES191" s="4">
        <f t="shared" si="205"/>
        <v>2613</v>
      </c>
      <c r="ET191" s="4">
        <f t="shared" si="206"/>
        <v>3056</v>
      </c>
      <c r="EU191" s="4"/>
      <c r="EV191" s="4">
        <f t="shared" si="169"/>
        <v>3043.4117647058802</v>
      </c>
      <c r="EW191" s="4">
        <f t="shared" si="170"/>
        <v>3103.5263157894701</v>
      </c>
      <c r="EX191" s="4">
        <f t="shared" si="171"/>
        <v>3342.86666666667</v>
      </c>
      <c r="EY191" s="4"/>
      <c r="EZ191" s="4">
        <f t="shared" si="172"/>
        <v>3278.375</v>
      </c>
      <c r="FA191" s="4">
        <f t="shared" si="173"/>
        <v>3266.3684210526299</v>
      </c>
      <c r="FB191" s="4">
        <f t="shared" si="174"/>
        <v>3439.2666666666701</v>
      </c>
      <c r="FC191" s="4"/>
      <c r="FD191" s="4">
        <f t="shared" si="244"/>
        <v>3397.8</v>
      </c>
      <c r="FE191" s="4">
        <f t="shared" si="208"/>
        <v>3500</v>
      </c>
      <c r="FF191" s="4">
        <f t="shared" si="209"/>
        <v>3746.9285714285697</v>
      </c>
      <c r="FH191" s="16">
        <f t="shared" si="210"/>
        <v>2613</v>
      </c>
      <c r="FI191" s="16">
        <f t="shared" si="176"/>
        <v>3056</v>
      </c>
      <c r="FJ191" s="16"/>
      <c r="FK191" s="16">
        <f t="shared" si="211"/>
        <v>3043.4117647058802</v>
      </c>
      <c r="FL191" s="16">
        <f t="shared" si="212"/>
        <v>3103.5263157894701</v>
      </c>
      <c r="FM191" s="16">
        <f t="shared" si="213"/>
        <v>3342.86666666667</v>
      </c>
      <c r="FN191" s="16"/>
      <c r="FO191" s="16">
        <f t="shared" si="214"/>
        <v>3278.375</v>
      </c>
      <c r="FP191" s="16">
        <f t="shared" si="215"/>
        <v>3266.3684210526299</v>
      </c>
      <c r="FQ191" s="16">
        <f t="shared" si="216"/>
        <v>3439.2666666666701</v>
      </c>
      <c r="FS191" s="4">
        <f t="shared" si="177"/>
        <v>2571</v>
      </c>
      <c r="FT191" s="4">
        <f t="shared" si="178"/>
        <v>2899</v>
      </c>
      <c r="FU191" s="4"/>
      <c r="FV191" s="4">
        <f t="shared" si="179"/>
        <v>3040.6111111111104</v>
      </c>
      <c r="FW191" s="4">
        <f t="shared" si="180"/>
        <v>3104.95</v>
      </c>
      <c r="FX191" s="4">
        <f t="shared" si="181"/>
        <v>3336.5625</v>
      </c>
      <c r="FY191" s="4"/>
      <c r="FZ191" s="4">
        <f t="shared" si="182"/>
        <v>3275.0588235294099</v>
      </c>
      <c r="GA191" s="4">
        <f t="shared" si="183"/>
        <v>3265.95</v>
      </c>
      <c r="GB191" s="4">
        <f t="shared" si="184"/>
        <v>3428.1875</v>
      </c>
      <c r="GC191" s="4"/>
      <c r="GD191" s="4">
        <f t="shared" si="185"/>
        <v>3397.8</v>
      </c>
      <c r="GE191" s="4">
        <f t="shared" si="186"/>
        <v>3512.4117647058802</v>
      </c>
      <c r="GF191" s="4">
        <f t="shared" si="187"/>
        <v>3745.13333333333</v>
      </c>
      <c r="GH191" s="16">
        <f t="shared" si="217"/>
        <v>2571</v>
      </c>
      <c r="GI191" s="16">
        <f t="shared" si="188"/>
        <v>2899</v>
      </c>
      <c r="GJ191" s="16"/>
      <c r="GK191" s="16">
        <f t="shared" si="218"/>
        <v>3040.6111111111104</v>
      </c>
      <c r="GL191" s="16">
        <f t="shared" si="219"/>
        <v>3104.95</v>
      </c>
      <c r="GM191" s="16">
        <f t="shared" si="220"/>
        <v>3336.5625</v>
      </c>
      <c r="GN191" s="16"/>
      <c r="GO191" s="16">
        <f t="shared" si="189"/>
        <v>3275.0588235294099</v>
      </c>
      <c r="GP191" s="16">
        <f t="shared" si="190"/>
        <v>3265.95</v>
      </c>
      <c r="GQ191" s="16">
        <f t="shared" si="221"/>
        <v>3428.1875</v>
      </c>
    </row>
    <row r="192" spans="2:199" ht="14.45" customHeight="1" x14ac:dyDescent="0.25">
      <c r="B192" s="28" t="s">
        <v>133</v>
      </c>
      <c r="C192" s="28" t="s">
        <v>690</v>
      </c>
      <c r="D192" s="23" t="str">
        <f>IFERROR(IF(MATCH($B192,Compounders!$A:$A,0),"yes"),"")</f>
        <v/>
      </c>
      <c r="F192" s="66"/>
      <c r="G192" s="66"/>
      <c r="H192" s="66"/>
      <c r="I192" s="66"/>
      <c r="J192" s="121" t="str">
        <f t="shared" si="191"/>
        <v>yes</v>
      </c>
      <c r="K192" s="70">
        <f t="shared" si="222"/>
        <v>6</v>
      </c>
      <c r="L192" s="70">
        <f t="shared" si="223"/>
        <v>36</v>
      </c>
      <c r="M192" s="70">
        <f t="shared" si="224"/>
        <v>4</v>
      </c>
      <c r="N192" s="70">
        <f t="shared" si="225"/>
        <v>4</v>
      </c>
      <c r="O192" s="66"/>
      <c r="P192" s="83"/>
      <c r="Q192" s="70">
        <f t="shared" si="245"/>
        <v>5</v>
      </c>
      <c r="R192" s="70">
        <f t="shared" si="245"/>
        <v>4</v>
      </c>
      <c r="S192" s="70">
        <f t="shared" si="245"/>
        <v>3</v>
      </c>
      <c r="T192" s="70">
        <f t="shared" si="245"/>
        <v>3</v>
      </c>
      <c r="U192" s="70">
        <f t="shared" si="245"/>
        <v>3</v>
      </c>
      <c r="V192" s="70">
        <f t="shared" si="245"/>
        <v>7</v>
      </c>
      <c r="W192" s="70">
        <f t="shared" si="245"/>
        <v>8</v>
      </c>
      <c r="X192" s="70">
        <f t="shared" si="245"/>
        <v>2</v>
      </c>
      <c r="Y192" s="70">
        <f t="shared" si="245"/>
        <v>1</v>
      </c>
      <c r="AA192" s="39">
        <v>81.123123277680008</v>
      </c>
      <c r="AB192" s="39">
        <v>81.683350907839994</v>
      </c>
      <c r="AC192" s="40">
        <v>64.452940092959992</v>
      </c>
      <c r="AE192" s="4">
        <f t="shared" si="193"/>
        <v>-16.670183184720017</v>
      </c>
      <c r="AF192" s="4">
        <f t="shared" si="194"/>
        <v>-17.230410814880003</v>
      </c>
      <c r="AH192" s="11">
        <f t="shared" si="195"/>
        <v>-0.20549237395186193</v>
      </c>
      <c r="AI192" s="11">
        <f t="shared" si="196"/>
        <v>-0.21094152753748285</v>
      </c>
      <c r="AK192" s="3">
        <v>4412.6000000000004</v>
      </c>
      <c r="AL192" s="7">
        <v>4504.8999999999996</v>
      </c>
      <c r="AM192" s="7"/>
      <c r="AN192" s="3">
        <v>4093.4705882352901</v>
      </c>
      <c r="AO192" s="3">
        <v>4727.3636363636397</v>
      </c>
      <c r="AP192" s="7">
        <v>4290.4444444444398</v>
      </c>
      <c r="AQ192" s="113"/>
      <c r="AR192" s="3">
        <v>4933.8823529411802</v>
      </c>
      <c r="AS192" s="3">
        <v>5142.7368421052597</v>
      </c>
      <c r="AT192" s="7">
        <v>5063.8888888888905</v>
      </c>
      <c r="AU192" s="7"/>
      <c r="AV192" s="3">
        <v>5472</v>
      </c>
      <c r="AW192" s="3">
        <v>5977.5263157894697</v>
      </c>
      <c r="AX192" s="7">
        <v>5874.7777777777792</v>
      </c>
      <c r="AY192" s="113"/>
      <c r="AZ192" s="3">
        <v>5319.2</v>
      </c>
      <c r="BA192" s="7">
        <v>4887.7</v>
      </c>
      <c r="BB192" s="7"/>
      <c r="BC192" s="3">
        <v>4825.5416666666697</v>
      </c>
      <c r="BD192" s="3">
        <v>5144.5625</v>
      </c>
      <c r="BE192" s="7">
        <v>5067.1538461538494</v>
      </c>
      <c r="BF192" s="113"/>
      <c r="BG192" s="3">
        <v>5670.3913043478296</v>
      </c>
      <c r="BH192" s="3">
        <v>5765.48</v>
      </c>
      <c r="BI192" s="7">
        <v>5827.5384615384601</v>
      </c>
      <c r="BJ192" s="113"/>
      <c r="BK192" s="3">
        <v>6240.25</v>
      </c>
      <c r="BL192" s="3">
        <v>6579.48</v>
      </c>
      <c r="BM192" s="7">
        <v>6593.4</v>
      </c>
      <c r="BO192" s="2">
        <f t="shared" si="234"/>
        <v>5319.2</v>
      </c>
      <c r="BP192" s="2">
        <f t="shared" si="235"/>
        <v>4887.7</v>
      </c>
      <c r="BQ192" s="2"/>
      <c r="BR192" s="2">
        <f t="shared" si="236"/>
        <v>4825.5416666666697</v>
      </c>
      <c r="BS192" s="2">
        <f t="shared" si="237"/>
        <v>5144.5625</v>
      </c>
      <c r="BT192" s="2">
        <f t="shared" si="238"/>
        <v>5067.1538461538494</v>
      </c>
      <c r="BU192" s="2"/>
      <c r="BV192" s="2">
        <f t="shared" si="239"/>
        <v>5670.3913043478296</v>
      </c>
      <c r="BW192" s="2">
        <f t="shared" si="240"/>
        <v>5765.48</v>
      </c>
      <c r="BX192" s="2">
        <f t="shared" si="241"/>
        <v>5827.5384615384601</v>
      </c>
      <c r="BZ192" s="16">
        <f t="shared" si="226"/>
        <v>-431.5</v>
      </c>
      <c r="CA192" s="16">
        <f t="shared" si="227"/>
        <v>179.45384615384955</v>
      </c>
      <c r="CB192" s="16">
        <f t="shared" si="228"/>
        <v>760.3846153846107</v>
      </c>
      <c r="CD192" s="5">
        <f t="shared" si="197"/>
        <v>-8.1121221236276186E-2</v>
      </c>
      <c r="CE192" s="5">
        <f t="shared" si="198"/>
        <v>3.6715397048478815E-2</v>
      </c>
      <c r="CF192" s="5">
        <f t="shared" si="199"/>
        <v>0.15006148194252478</v>
      </c>
      <c r="CH192" s="11">
        <f t="shared" si="229"/>
        <v>6.6110885651869067E-2</v>
      </c>
      <c r="CI192" s="11">
        <f t="shared" si="230"/>
        <v>5.0069442184317081E-2</v>
      </c>
      <c r="CK192" s="11">
        <f t="shared" si="231"/>
        <v>1.6769335756292358E-2</v>
      </c>
      <c r="CL192" s="11">
        <f t="shared" si="232"/>
        <v>2.7713635401164671E-2</v>
      </c>
      <c r="CN192" s="16">
        <f t="shared" si="200"/>
        <v>319.0208333333303</v>
      </c>
      <c r="CO192" s="16">
        <f t="shared" si="201"/>
        <v>241.61217948717967</v>
      </c>
      <c r="CP192" s="11"/>
      <c r="CQ192" s="16">
        <f t="shared" si="202"/>
        <v>95.088695652169918</v>
      </c>
      <c r="CR192" s="16">
        <f t="shared" si="203"/>
        <v>157.14715719063042</v>
      </c>
      <c r="CT192" s="106">
        <v>5321</v>
      </c>
      <c r="CU192" s="104">
        <v>5144.5625</v>
      </c>
      <c r="CV192" s="104">
        <v>4843.0384615384601</v>
      </c>
      <c r="CW192" s="104">
        <v>4311.3452380952313</v>
      </c>
      <c r="CX192" s="104">
        <v>4065.0333333333301</v>
      </c>
      <c r="CY192" s="104">
        <v>4892.5909090909099</v>
      </c>
      <c r="CZ192" s="104">
        <v>5514.9464285714203</v>
      </c>
      <c r="DA192" s="104">
        <v>5587.4181818181905</v>
      </c>
      <c r="DB192" s="104">
        <v>5218.5692640692596</v>
      </c>
      <c r="DC192" s="104">
        <v>5142.7272727272702</v>
      </c>
      <c r="DD192" s="104">
        <v>5293.45</v>
      </c>
      <c r="DE192" s="104">
        <v>4896.66127819548</v>
      </c>
      <c r="DF192" s="104">
        <v>4656.6228070175403</v>
      </c>
      <c r="DG192" s="104">
        <v>4771.1304347826099</v>
      </c>
      <c r="DH192" s="104">
        <v>4713.9294117647096</v>
      </c>
      <c r="DI192" s="104">
        <v>4783.1111111111104</v>
      </c>
      <c r="DJ192" s="104">
        <v>4733.050292397671</v>
      </c>
      <c r="DK192" s="104">
        <v>4952.8999999999996</v>
      </c>
      <c r="DL192" s="104">
        <v>6538.2280701754307</v>
      </c>
      <c r="DM192" s="104">
        <v>5688.8560924369804</v>
      </c>
      <c r="DN192" s="104">
        <v>5334.1220588235301</v>
      </c>
      <c r="DO192" s="104">
        <v>5199.5</v>
      </c>
      <c r="DP192" s="104">
        <v>4143.7708333333303</v>
      </c>
      <c r="DR192" s="4">
        <f t="shared" si="204"/>
        <v>64.452940092959992</v>
      </c>
      <c r="DS192" s="39">
        <v>81.683350907839994</v>
      </c>
      <c r="DT192" s="39">
        <v>81.123123277680008</v>
      </c>
      <c r="DU192" s="39">
        <v>59.593559013339991</v>
      </c>
      <c r="DV192" s="39">
        <v>56.681885925000003</v>
      </c>
      <c r="DW192" s="39">
        <v>69.336993064859996</v>
      </c>
      <c r="DX192" s="39">
        <v>78.277609617229999</v>
      </c>
      <c r="DY192" s="39">
        <v>115.88294626596</v>
      </c>
      <c r="DZ192" s="39">
        <v>115.80826921808999</v>
      </c>
      <c r="EA192" s="39">
        <v>105.64472728103999</v>
      </c>
      <c r="EB192" s="39">
        <v>95.687046577359979</v>
      </c>
      <c r="EC192" s="39">
        <v>89.339482565279994</v>
      </c>
      <c r="ED192" s="39">
        <v>78.831205909159991</v>
      </c>
      <c r="EE192" s="39">
        <v>89.829509878439993</v>
      </c>
      <c r="EF192" s="39">
        <v>78.571657083150001</v>
      </c>
      <c r="EG192" s="39">
        <v>75.092562776139999</v>
      </c>
      <c r="EH192" s="39">
        <v>64.933380659220006</v>
      </c>
      <c r="EI192" s="39">
        <v>75.806005334439988</v>
      </c>
      <c r="EJ192" s="39">
        <v>67.915566727360002</v>
      </c>
      <c r="EK192" s="39">
        <v>64.727256263219999</v>
      </c>
      <c r="EL192" s="39">
        <v>59.508976844699994</v>
      </c>
      <c r="EM192" s="39">
        <v>50.688386692859993</v>
      </c>
      <c r="EN192" s="39">
        <v>51.550863201040002</v>
      </c>
      <c r="EP192" s="111">
        <v>46022</v>
      </c>
      <c r="EQ192" s="114">
        <f t="shared" si="233"/>
        <v>0</v>
      </c>
      <c r="ER192" s="114"/>
      <c r="ES192" s="4">
        <f t="shared" si="205"/>
        <v>4412.6000000000004</v>
      </c>
      <c r="ET192" s="4">
        <f t="shared" si="206"/>
        <v>4504.8999999999996</v>
      </c>
      <c r="EU192" s="4"/>
      <c r="EV192" s="4">
        <f t="shared" si="169"/>
        <v>4093.4705882352901</v>
      </c>
      <c r="EW192" s="4">
        <f t="shared" si="170"/>
        <v>4727.3636363636397</v>
      </c>
      <c r="EX192" s="4">
        <f t="shared" si="171"/>
        <v>4290.4444444444398</v>
      </c>
      <c r="EY192" s="4"/>
      <c r="EZ192" s="4">
        <f t="shared" si="172"/>
        <v>4933.8823529411802</v>
      </c>
      <c r="FA192" s="4">
        <f t="shared" si="173"/>
        <v>5142.7368421052597</v>
      </c>
      <c r="FB192" s="4">
        <f t="shared" si="174"/>
        <v>5063.8888888888905</v>
      </c>
      <c r="FC192" s="4"/>
      <c r="FD192" s="4">
        <f t="shared" si="244"/>
        <v>5472</v>
      </c>
      <c r="FE192" s="4">
        <f t="shared" si="208"/>
        <v>5977.5263157894697</v>
      </c>
      <c r="FF192" s="4">
        <f t="shared" si="209"/>
        <v>5874.7777777777792</v>
      </c>
      <c r="FH192" s="16">
        <f t="shared" si="210"/>
        <v>4412.6000000000004</v>
      </c>
      <c r="FI192" s="16">
        <f t="shared" si="176"/>
        <v>4504.8999999999996</v>
      </c>
      <c r="FJ192" s="16"/>
      <c r="FK192" s="16">
        <f t="shared" si="211"/>
        <v>4093.4705882352901</v>
      </c>
      <c r="FL192" s="16">
        <f t="shared" si="212"/>
        <v>4727.3636363636397</v>
      </c>
      <c r="FM192" s="16">
        <f t="shared" si="213"/>
        <v>4290.4444444444398</v>
      </c>
      <c r="FN192" s="16"/>
      <c r="FO192" s="16">
        <f t="shared" si="214"/>
        <v>4933.8823529411802</v>
      </c>
      <c r="FP192" s="16">
        <f t="shared" si="215"/>
        <v>5142.7368421052597</v>
      </c>
      <c r="FQ192" s="16">
        <f t="shared" si="216"/>
        <v>5063.8888888888905</v>
      </c>
      <c r="FS192" s="4">
        <f t="shared" si="177"/>
        <v>5319.2</v>
      </c>
      <c r="FT192" s="4">
        <f t="shared" si="178"/>
        <v>4887.7</v>
      </c>
      <c r="FU192" s="4"/>
      <c r="FV192" s="4">
        <f t="shared" si="179"/>
        <v>4825.5416666666697</v>
      </c>
      <c r="FW192" s="4">
        <f t="shared" si="180"/>
        <v>5144.5625</v>
      </c>
      <c r="FX192" s="4">
        <f t="shared" si="181"/>
        <v>5067.1538461538494</v>
      </c>
      <c r="FY192" s="4"/>
      <c r="FZ192" s="4">
        <f t="shared" si="182"/>
        <v>5670.3913043478296</v>
      </c>
      <c r="GA192" s="4">
        <f t="shared" si="183"/>
        <v>5765.48</v>
      </c>
      <c r="GB192" s="4">
        <f t="shared" si="184"/>
        <v>5827.5384615384601</v>
      </c>
      <c r="GC192" s="4"/>
      <c r="GD192" s="4">
        <f t="shared" si="185"/>
        <v>6240.25</v>
      </c>
      <c r="GE192" s="4">
        <f t="shared" si="186"/>
        <v>6579.48</v>
      </c>
      <c r="GF192" s="4">
        <f t="shared" si="187"/>
        <v>6593.4</v>
      </c>
      <c r="GH192" s="16">
        <f t="shared" si="217"/>
        <v>5319.2</v>
      </c>
      <c r="GI192" s="16">
        <f t="shared" si="188"/>
        <v>4887.7</v>
      </c>
      <c r="GJ192" s="16"/>
      <c r="GK192" s="16">
        <f t="shared" si="218"/>
        <v>4825.5416666666697</v>
      </c>
      <c r="GL192" s="16">
        <f t="shared" si="219"/>
        <v>5144.5625</v>
      </c>
      <c r="GM192" s="16">
        <f t="shared" si="220"/>
        <v>5067.1538461538494</v>
      </c>
      <c r="GN192" s="16"/>
      <c r="GO192" s="16">
        <f t="shared" si="189"/>
        <v>5670.3913043478296</v>
      </c>
      <c r="GP192" s="16">
        <f t="shared" si="190"/>
        <v>5765.48</v>
      </c>
      <c r="GQ192" s="16">
        <f t="shared" si="221"/>
        <v>5827.5384615384601</v>
      </c>
    </row>
    <row r="193" spans="2:199" ht="14.45" customHeight="1" x14ac:dyDescent="0.25">
      <c r="B193" s="28" t="s">
        <v>245</v>
      </c>
      <c r="C193" s="28" t="s">
        <v>691</v>
      </c>
      <c r="D193" s="23" t="str">
        <f>IFERROR(IF(MATCH($B193,Compounders!$A:$A,0),"yes"),"")</f>
        <v/>
      </c>
      <c r="F193" s="66"/>
      <c r="G193" s="66"/>
      <c r="H193" s="66"/>
      <c r="I193" s="66"/>
      <c r="J193" s="121" t="str">
        <f t="shared" si="191"/>
        <v>yes</v>
      </c>
      <c r="K193" s="70">
        <f t="shared" si="222"/>
        <v>6</v>
      </c>
      <c r="L193" s="70">
        <f t="shared" si="223"/>
        <v>36</v>
      </c>
      <c r="M193" s="70">
        <f t="shared" si="224"/>
        <v>4</v>
      </c>
      <c r="N193" s="70">
        <f t="shared" si="225"/>
        <v>4</v>
      </c>
      <c r="O193" s="66"/>
      <c r="P193" s="83"/>
      <c r="Q193" s="70">
        <f t="shared" si="245"/>
        <v>5</v>
      </c>
      <c r="R193" s="70">
        <f t="shared" si="245"/>
        <v>4</v>
      </c>
      <c r="S193" s="70">
        <f t="shared" si="245"/>
        <v>3</v>
      </c>
      <c r="T193" s="70">
        <f t="shared" si="245"/>
        <v>3</v>
      </c>
      <c r="U193" s="70">
        <f t="shared" si="245"/>
        <v>3</v>
      </c>
      <c r="V193" s="70">
        <f t="shared" si="245"/>
        <v>7</v>
      </c>
      <c r="W193" s="70">
        <f t="shared" si="245"/>
        <v>8</v>
      </c>
      <c r="X193" s="70">
        <f t="shared" si="245"/>
        <v>2</v>
      </c>
      <c r="Y193" s="70">
        <f t="shared" si="245"/>
        <v>1</v>
      </c>
      <c r="AA193" s="39">
        <v>44.937682586279998</v>
      </c>
      <c r="AB193" s="39">
        <v>60.546786034349999</v>
      </c>
      <c r="AC193" s="40">
        <v>63.373348364360005</v>
      </c>
      <c r="AE193" s="4">
        <f t="shared" si="193"/>
        <v>18.435665778080008</v>
      </c>
      <c r="AF193" s="4">
        <f t="shared" si="194"/>
        <v>2.826562330010006</v>
      </c>
      <c r="AH193" s="11">
        <f t="shared" si="195"/>
        <v>0.41024958825332547</v>
      </c>
      <c r="AI193" s="11">
        <f t="shared" si="196"/>
        <v>4.66839367560552E-2</v>
      </c>
      <c r="AK193" s="3">
        <v>2979</v>
      </c>
      <c r="AL193" s="7">
        <v>2588</v>
      </c>
      <c r="AM193" s="7"/>
      <c r="AN193" s="3">
        <v>2561.8571428571399</v>
      </c>
      <c r="AO193" s="3">
        <v>2520.2631578947403</v>
      </c>
      <c r="AP193" s="7">
        <v>2360.6315789473701</v>
      </c>
      <c r="AQ193" s="113"/>
      <c r="AR193" s="3">
        <v>2906.4117647058802</v>
      </c>
      <c r="AS193" s="3">
        <v>2954.8260869565202</v>
      </c>
      <c r="AT193" s="7">
        <v>2802.6842105263199</v>
      </c>
      <c r="AU193" s="7"/>
      <c r="AV193" s="3">
        <v>3218.7142857142903</v>
      </c>
      <c r="AW193" s="3">
        <v>3334.6923076923099</v>
      </c>
      <c r="AX193" s="7">
        <v>3241.23076923077</v>
      </c>
      <c r="AY193" s="113"/>
      <c r="AZ193" s="3">
        <v>2356</v>
      </c>
      <c r="BA193" s="7">
        <v>2583</v>
      </c>
      <c r="BB193" s="7"/>
      <c r="BC193" s="3">
        <v>2555.1999999999998</v>
      </c>
      <c r="BD193" s="3">
        <v>2527.75</v>
      </c>
      <c r="BE193" s="7">
        <v>2349.6</v>
      </c>
      <c r="BF193" s="113"/>
      <c r="BG193" s="3">
        <v>2895.6666666666697</v>
      </c>
      <c r="BH193" s="3">
        <v>2950.2916666666697</v>
      </c>
      <c r="BI193" s="7">
        <v>2781</v>
      </c>
      <c r="BJ193" s="113"/>
      <c r="BK193" s="3">
        <v>3218.7142857142903</v>
      </c>
      <c r="BL193" s="3">
        <v>3313.7142857142903</v>
      </c>
      <c r="BM193" s="7">
        <v>3196.1428571428601</v>
      </c>
      <c r="BO193" s="2">
        <f t="shared" si="234"/>
        <v>2356</v>
      </c>
      <c r="BP193" s="2">
        <f t="shared" si="235"/>
        <v>2583</v>
      </c>
      <c r="BQ193" s="2"/>
      <c r="BR193" s="2">
        <f t="shared" si="236"/>
        <v>2555.1999999999998</v>
      </c>
      <c r="BS193" s="2">
        <f t="shared" si="237"/>
        <v>2527.75</v>
      </c>
      <c r="BT193" s="2">
        <f t="shared" si="238"/>
        <v>2349.6</v>
      </c>
      <c r="BU193" s="2"/>
      <c r="BV193" s="2">
        <f t="shared" si="239"/>
        <v>2895.6666666666697</v>
      </c>
      <c r="BW193" s="2">
        <f t="shared" si="240"/>
        <v>2950.2916666666697</v>
      </c>
      <c r="BX193" s="2">
        <f t="shared" si="241"/>
        <v>2781</v>
      </c>
      <c r="BZ193" s="16">
        <f t="shared" si="226"/>
        <v>227</v>
      </c>
      <c r="CA193" s="16">
        <f t="shared" si="227"/>
        <v>-233.40000000000009</v>
      </c>
      <c r="CB193" s="16">
        <f t="shared" si="228"/>
        <v>431.40000000000009</v>
      </c>
      <c r="CD193" s="5">
        <f t="shared" si="197"/>
        <v>9.6349745331069547E-2</v>
      </c>
      <c r="CE193" s="5">
        <f t="shared" si="198"/>
        <v>-9.0360046457607424E-2</v>
      </c>
      <c r="CF193" s="5">
        <f t="shared" si="199"/>
        <v>0.18360572012257403</v>
      </c>
      <c r="CH193" s="11">
        <f t="shared" si="229"/>
        <v>-1.0742798998121361E-2</v>
      </c>
      <c r="CI193" s="11">
        <f t="shared" si="230"/>
        <v>-8.0463368816530934E-2</v>
      </c>
      <c r="CK193" s="11">
        <f t="shared" si="231"/>
        <v>1.8864395073097784E-2</v>
      </c>
      <c r="CL193" s="11">
        <f t="shared" si="232"/>
        <v>-3.9599401404398327E-2</v>
      </c>
      <c r="CN193" s="16">
        <f t="shared" si="200"/>
        <v>-27.449999999999818</v>
      </c>
      <c r="CO193" s="16">
        <f t="shared" si="201"/>
        <v>-205.59999999999991</v>
      </c>
      <c r="CP193" s="11"/>
      <c r="CQ193" s="16">
        <f t="shared" si="202"/>
        <v>54.625</v>
      </c>
      <c r="CR193" s="16">
        <f t="shared" si="203"/>
        <v>-114.6666666666697</v>
      </c>
      <c r="CT193" s="106">
        <v>2303.1632266941861</v>
      </c>
      <c r="CU193" s="104">
        <v>2527.75</v>
      </c>
      <c r="CV193" s="104">
        <v>2468.1538461538457</v>
      </c>
      <c r="CW193" s="104">
        <v>2400.6340852130324</v>
      </c>
      <c r="CX193" s="104">
        <v>2360.3087719298246</v>
      </c>
      <c r="CY193" s="104">
        <v>2572.2173913043498</v>
      </c>
      <c r="CZ193" s="104">
        <v>2406.2982456140357</v>
      </c>
      <c r="DA193" s="104">
        <v>2419.1605975723628</v>
      </c>
      <c r="DB193" s="104">
        <v>2183.6791666666668</v>
      </c>
      <c r="DC193" s="104">
        <v>2060.0952380952399</v>
      </c>
      <c r="DD193" s="104">
        <v>1914.6957983193281</v>
      </c>
      <c r="DE193" s="104">
        <v>1754.5666666666659</v>
      </c>
      <c r="DF193" s="104">
        <v>1657.4182692307688</v>
      </c>
      <c r="DG193" s="104">
        <v>1593.4117647058799</v>
      </c>
      <c r="DH193" s="104">
        <v>1512.9961149961152</v>
      </c>
      <c r="DI193" s="104">
        <v>1356.7153846153842</v>
      </c>
      <c r="DJ193" s="104">
        <v>1259.034188034188</v>
      </c>
      <c r="DK193" s="104">
        <v>1205.5999999999999</v>
      </c>
      <c r="DL193" s="104">
        <v>907.375</v>
      </c>
      <c r="DM193" s="104">
        <v>807.55357142857099</v>
      </c>
      <c r="DN193" s="104">
        <v>683.89423076923094</v>
      </c>
      <c r="DO193" s="104">
        <v>490.375</v>
      </c>
      <c r="DP193" s="104">
        <v>358.18</v>
      </c>
      <c r="DR193" s="4">
        <f t="shared" si="204"/>
        <v>63.373348364360005</v>
      </c>
      <c r="DS193" s="39">
        <v>60.546786034349999</v>
      </c>
      <c r="DT193" s="39">
        <v>44.937682586279998</v>
      </c>
      <c r="DU193" s="39">
        <v>48.032030921279997</v>
      </c>
      <c r="DV193" s="39">
        <v>37.985354041500003</v>
      </c>
      <c r="DW193" s="39">
        <v>43.525864084949994</v>
      </c>
      <c r="DX193" s="39">
        <v>40.590348685180011</v>
      </c>
      <c r="DY193" s="39">
        <v>35.912265923549995</v>
      </c>
      <c r="DZ193" s="39">
        <v>35.099576787780009</v>
      </c>
      <c r="EA193" s="39">
        <v>33.529527100999999</v>
      </c>
      <c r="EB193" s="39">
        <v>34.393074462739996</v>
      </c>
      <c r="EC193" s="39">
        <v>35.660977302079999</v>
      </c>
      <c r="ED193" s="39">
        <v>32.000768699459996</v>
      </c>
      <c r="EE193" s="39">
        <v>29.183742966299999</v>
      </c>
      <c r="EF193" s="39">
        <v>29.780046721970002</v>
      </c>
      <c r="EG193" s="39">
        <v>21.353090610080002</v>
      </c>
      <c r="EH193" s="39">
        <v>29.596569933110001</v>
      </c>
      <c r="EI193" s="39">
        <v>37.410215068489997</v>
      </c>
      <c r="EJ193" s="39">
        <v>24.974279999999997</v>
      </c>
      <c r="EK193" s="39">
        <v>25.781371788789997</v>
      </c>
      <c r="EL193" s="39">
        <v>23.821175375359999</v>
      </c>
      <c r="EM193" s="39">
        <v>22.494761698350004</v>
      </c>
      <c r="EN193" s="39">
        <v>21.585102486900002</v>
      </c>
      <c r="EP193" s="111">
        <v>46022</v>
      </c>
      <c r="EQ193" s="114">
        <f t="shared" si="233"/>
        <v>0</v>
      </c>
      <c r="ER193" s="114"/>
      <c r="ES193" s="4">
        <f t="shared" si="205"/>
        <v>2979</v>
      </c>
      <c r="ET193" s="4">
        <f t="shared" si="206"/>
        <v>2588</v>
      </c>
      <c r="EU193" s="4"/>
      <c r="EV193" s="4">
        <f t="shared" si="169"/>
        <v>2561.8571428571399</v>
      </c>
      <c r="EW193" s="4">
        <f t="shared" si="170"/>
        <v>2520.2631578947403</v>
      </c>
      <c r="EX193" s="4">
        <f t="shared" si="171"/>
        <v>2360.6315789473701</v>
      </c>
      <c r="EY193" s="4"/>
      <c r="EZ193" s="4">
        <f t="shared" si="172"/>
        <v>2906.4117647058802</v>
      </c>
      <c r="FA193" s="4">
        <f t="shared" si="173"/>
        <v>2954.8260869565202</v>
      </c>
      <c r="FB193" s="4">
        <f t="shared" si="174"/>
        <v>2802.6842105263199</v>
      </c>
      <c r="FC193" s="4"/>
      <c r="FD193" s="4">
        <f t="shared" si="244"/>
        <v>3218.7142857142903</v>
      </c>
      <c r="FE193" s="4">
        <f t="shared" si="208"/>
        <v>3334.6923076923099</v>
      </c>
      <c r="FF193" s="4">
        <f t="shared" si="209"/>
        <v>3241.23076923077</v>
      </c>
      <c r="FH193" s="16">
        <f t="shared" si="210"/>
        <v>2979</v>
      </c>
      <c r="FI193" s="16">
        <f t="shared" si="176"/>
        <v>2588</v>
      </c>
      <c r="FJ193" s="16"/>
      <c r="FK193" s="16">
        <f t="shared" si="211"/>
        <v>2561.8571428571399</v>
      </c>
      <c r="FL193" s="16">
        <f t="shared" si="212"/>
        <v>2520.2631578947403</v>
      </c>
      <c r="FM193" s="16">
        <f t="shared" si="213"/>
        <v>2360.6315789473701</v>
      </c>
      <c r="FN193" s="16"/>
      <c r="FO193" s="16">
        <f t="shared" si="214"/>
        <v>2906.4117647058802</v>
      </c>
      <c r="FP193" s="16">
        <f t="shared" si="215"/>
        <v>2954.8260869565202</v>
      </c>
      <c r="FQ193" s="16">
        <f t="shared" si="216"/>
        <v>2802.6842105263199</v>
      </c>
      <c r="FS193" s="4">
        <f t="shared" si="177"/>
        <v>2356</v>
      </c>
      <c r="FT193" s="4">
        <f t="shared" si="178"/>
        <v>2583</v>
      </c>
      <c r="FU193" s="4"/>
      <c r="FV193" s="4">
        <f t="shared" si="179"/>
        <v>2555.1999999999998</v>
      </c>
      <c r="FW193" s="4">
        <f t="shared" si="180"/>
        <v>2527.75</v>
      </c>
      <c r="FX193" s="4">
        <f t="shared" si="181"/>
        <v>2349.6</v>
      </c>
      <c r="FY193" s="4"/>
      <c r="FZ193" s="4">
        <f t="shared" si="182"/>
        <v>2895.6666666666697</v>
      </c>
      <c r="GA193" s="4">
        <f t="shared" si="183"/>
        <v>2950.2916666666697</v>
      </c>
      <c r="GB193" s="4">
        <f t="shared" si="184"/>
        <v>2781</v>
      </c>
      <c r="GC193" s="4"/>
      <c r="GD193" s="4">
        <f t="shared" si="185"/>
        <v>3218.7142857142903</v>
      </c>
      <c r="GE193" s="4">
        <f t="shared" si="186"/>
        <v>3313.7142857142903</v>
      </c>
      <c r="GF193" s="4">
        <f t="shared" si="187"/>
        <v>3196.1428571428601</v>
      </c>
      <c r="GH193" s="16">
        <f t="shared" si="217"/>
        <v>2356</v>
      </c>
      <c r="GI193" s="16">
        <f t="shared" si="188"/>
        <v>2583</v>
      </c>
      <c r="GJ193" s="16"/>
      <c r="GK193" s="16">
        <f t="shared" si="218"/>
        <v>2555.1999999999998</v>
      </c>
      <c r="GL193" s="16">
        <f t="shared" si="219"/>
        <v>2527.75</v>
      </c>
      <c r="GM193" s="16">
        <f t="shared" si="220"/>
        <v>2349.6</v>
      </c>
      <c r="GN193" s="16"/>
      <c r="GO193" s="16">
        <f t="shared" si="189"/>
        <v>2895.6666666666697</v>
      </c>
      <c r="GP193" s="16">
        <f t="shared" si="190"/>
        <v>2950.2916666666697</v>
      </c>
      <c r="GQ193" s="16">
        <f t="shared" si="221"/>
        <v>2781</v>
      </c>
    </row>
    <row r="194" spans="2:199" ht="14.45" customHeight="1" x14ac:dyDescent="0.25">
      <c r="B194" s="28" t="s">
        <v>92</v>
      </c>
      <c r="C194" s="28" t="s">
        <v>692</v>
      </c>
      <c r="D194" s="23" t="str">
        <f>IFERROR(IF(MATCH($B194,Compounders!$A:$A,0),"yes"),"")</f>
        <v/>
      </c>
      <c r="F194" s="66"/>
      <c r="G194" s="66"/>
      <c r="H194" s="66"/>
      <c r="I194" s="66"/>
      <c r="J194" s="121" t="str">
        <f t="shared" si="191"/>
        <v>yes</v>
      </c>
      <c r="K194" s="70">
        <f t="shared" si="222"/>
        <v>6</v>
      </c>
      <c r="L194" s="70">
        <f t="shared" si="223"/>
        <v>36</v>
      </c>
      <c r="M194" s="70">
        <f t="shared" si="224"/>
        <v>4</v>
      </c>
      <c r="N194" s="70">
        <f t="shared" si="225"/>
        <v>4</v>
      </c>
      <c r="O194" s="66"/>
      <c r="P194" s="83"/>
      <c r="Q194" s="70">
        <f t="shared" si="245"/>
        <v>5</v>
      </c>
      <c r="R194" s="70">
        <f t="shared" si="245"/>
        <v>4</v>
      </c>
      <c r="S194" s="70">
        <f t="shared" si="245"/>
        <v>3</v>
      </c>
      <c r="T194" s="70">
        <f t="shared" si="245"/>
        <v>3</v>
      </c>
      <c r="U194" s="70">
        <f t="shared" si="245"/>
        <v>3</v>
      </c>
      <c r="V194" s="70">
        <f t="shared" si="245"/>
        <v>7</v>
      </c>
      <c r="W194" s="70">
        <f t="shared" si="245"/>
        <v>8</v>
      </c>
      <c r="X194" s="70">
        <f t="shared" si="245"/>
        <v>2</v>
      </c>
      <c r="Y194" s="70">
        <f t="shared" si="245"/>
        <v>1</v>
      </c>
      <c r="AA194" s="39">
        <v>52.27662118592</v>
      </c>
      <c r="AB194" s="39">
        <v>46.287889291939997</v>
      </c>
      <c r="AC194" s="40">
        <v>69.493039467199992</v>
      </c>
      <c r="AE194" s="4">
        <f t="shared" si="193"/>
        <v>17.216418281279992</v>
      </c>
      <c r="AF194" s="4">
        <f t="shared" si="194"/>
        <v>23.205150175259995</v>
      </c>
      <c r="AH194" s="11">
        <f t="shared" si="195"/>
        <v>0.32933303436062555</v>
      </c>
      <c r="AI194" s="11">
        <f t="shared" si="196"/>
        <v>0.50132227954711794</v>
      </c>
      <c r="AK194" s="3">
        <v>5879</v>
      </c>
      <c r="AL194" s="7">
        <v>-8182</v>
      </c>
      <c r="AM194" s="7"/>
      <c r="AN194" s="3">
        <v>5024.7777777777792</v>
      </c>
      <c r="AO194" s="3">
        <v>2952.2222222222199</v>
      </c>
      <c r="AP194" s="7">
        <v>4482.4444444444398</v>
      </c>
      <c r="AQ194" s="113"/>
      <c r="AR194" s="3">
        <v>5684.625</v>
      </c>
      <c r="AS194" s="3">
        <v>6619.75</v>
      </c>
      <c r="AT194" s="7">
        <v>6821.1111111111095</v>
      </c>
      <c r="AU194" s="7"/>
      <c r="AV194" s="3">
        <v>5941</v>
      </c>
      <c r="AW194" s="3">
        <v>6204.4</v>
      </c>
      <c r="AX194" s="7">
        <v>6607</v>
      </c>
      <c r="AY194" s="113"/>
      <c r="AZ194" s="3">
        <v>7416</v>
      </c>
      <c r="BA194" s="7">
        <v>4399</v>
      </c>
      <c r="BB194" s="7"/>
      <c r="BC194" s="3">
        <v>6006.8947368421004</v>
      </c>
      <c r="BD194" s="3">
        <v>6195.3333333333303</v>
      </c>
      <c r="BE194" s="7">
        <v>6608</v>
      </c>
      <c r="BF194" s="113"/>
      <c r="BG194" s="3">
        <v>6431</v>
      </c>
      <c r="BH194" s="3">
        <v>7465.3529411764694</v>
      </c>
      <c r="BI194" s="7">
        <v>7234.75</v>
      </c>
      <c r="BJ194" s="113"/>
      <c r="BK194" s="3">
        <v>7319.6666666666697</v>
      </c>
      <c r="BL194" s="3">
        <v>7740</v>
      </c>
      <c r="BM194" s="7">
        <v>7579.4666666666699</v>
      </c>
      <c r="BO194" s="2">
        <f t="shared" si="234"/>
        <v>7416</v>
      </c>
      <c r="BP194" s="2">
        <f t="shared" si="235"/>
        <v>4399</v>
      </c>
      <c r="BQ194" s="2"/>
      <c r="BR194" s="2">
        <f t="shared" si="236"/>
        <v>6006.8947368421004</v>
      </c>
      <c r="BS194" s="2">
        <f t="shared" si="237"/>
        <v>6195.3333333333303</v>
      </c>
      <c r="BT194" s="2">
        <f t="shared" si="238"/>
        <v>6608</v>
      </c>
      <c r="BU194" s="2"/>
      <c r="BV194" s="2">
        <f t="shared" si="239"/>
        <v>6431</v>
      </c>
      <c r="BW194" s="2">
        <f t="shared" si="240"/>
        <v>7465.3529411764694</v>
      </c>
      <c r="BX194" s="2">
        <f t="shared" si="241"/>
        <v>7234.75</v>
      </c>
      <c r="BZ194" s="16">
        <f t="shared" si="226"/>
        <v>-3017</v>
      </c>
      <c r="CA194" s="16">
        <f t="shared" si="227"/>
        <v>2209</v>
      </c>
      <c r="CB194" s="16">
        <f t="shared" si="228"/>
        <v>626.75</v>
      </c>
      <c r="CD194" s="5">
        <f t="shared" si="197"/>
        <v>-0.40682308522114352</v>
      </c>
      <c r="CE194" s="5">
        <f t="shared" si="198"/>
        <v>0.50215958172311881</v>
      </c>
      <c r="CF194" s="5">
        <f t="shared" si="199"/>
        <v>9.4847154963680458E-2</v>
      </c>
      <c r="CH194" s="11">
        <f t="shared" si="229"/>
        <v>3.1370384324446166E-2</v>
      </c>
      <c r="CI194" s="11">
        <f t="shared" si="230"/>
        <v>0.10006921870482244</v>
      </c>
      <c r="CK194" s="11">
        <f t="shared" si="231"/>
        <v>0.16083858516194516</v>
      </c>
      <c r="CL194" s="11">
        <f t="shared" si="232"/>
        <v>0.1249805628984606</v>
      </c>
      <c r="CN194" s="16">
        <f t="shared" si="200"/>
        <v>188.43859649122987</v>
      </c>
      <c r="CO194" s="16">
        <f t="shared" si="201"/>
        <v>601.10526315789957</v>
      </c>
      <c r="CP194" s="11"/>
      <c r="CQ194" s="16">
        <f t="shared" si="202"/>
        <v>1034.3529411764694</v>
      </c>
      <c r="CR194" s="16">
        <f t="shared" si="203"/>
        <v>803.75</v>
      </c>
      <c r="CT194" s="106">
        <v>6093.5054945055008</v>
      </c>
      <c r="CU194" s="104">
        <v>6195.3333333333303</v>
      </c>
      <c r="CV194" s="104">
        <v>4845.7</v>
      </c>
      <c r="CW194" s="104">
        <v>4932.9999999999909</v>
      </c>
      <c r="CX194" s="104">
        <v>4862.8482142857101</v>
      </c>
      <c r="CY194" s="104">
        <v>5286.5882352941198</v>
      </c>
      <c r="CZ194" s="104">
        <v>6578.8333333333394</v>
      </c>
      <c r="DA194" s="104">
        <v>7443.3095238095302</v>
      </c>
      <c r="DB194" s="104">
        <v>8118.5984848484895</v>
      </c>
      <c r="DC194" s="104">
        <v>7366.5882352941198</v>
      </c>
      <c r="DD194" s="104">
        <v>6593.818181818182</v>
      </c>
      <c r="DE194" s="104">
        <v>7009.2681818181818</v>
      </c>
      <c r="DF194" s="104">
        <v>6485.2792207792199</v>
      </c>
      <c r="DG194" s="104">
        <v>6361.6315789473692</v>
      </c>
      <c r="DH194" s="104">
        <v>8165.1477272727298</v>
      </c>
      <c r="DI194" s="104">
        <v>8394.5865800865795</v>
      </c>
      <c r="DJ194" s="104">
        <v>8921.2545454545507</v>
      </c>
      <c r="DK194" s="104">
        <v>7891.8888888888905</v>
      </c>
      <c r="DL194" s="104">
        <v>7533.0277777777801</v>
      </c>
      <c r="DM194" s="104">
        <v>5669.2222222222199</v>
      </c>
      <c r="DN194" s="104">
        <v>3874.2966666666698</v>
      </c>
      <c r="DO194" s="104">
        <v>4722.5384615384601</v>
      </c>
      <c r="DP194" s="104">
        <v>3856.7624999999998</v>
      </c>
      <c r="DR194" s="4">
        <f t="shared" si="204"/>
        <v>69.493039467199992</v>
      </c>
      <c r="DS194" s="39">
        <v>46.287889291939997</v>
      </c>
      <c r="DT194" s="39">
        <v>52.27662118592</v>
      </c>
      <c r="DU194" s="39">
        <v>47.59912915212</v>
      </c>
      <c r="DV194" s="39">
        <v>43.145554968250003</v>
      </c>
      <c r="DW194" s="39">
        <v>39.884771144159998</v>
      </c>
      <c r="DX194" s="39">
        <v>39.345457070700007</v>
      </c>
      <c r="DY194" s="39">
        <v>41.978636673600008</v>
      </c>
      <c r="DZ194" s="39">
        <v>50.063907948779999</v>
      </c>
      <c r="EA194" s="39">
        <v>52.769847674239998</v>
      </c>
      <c r="EB194" s="39">
        <v>48.796014587030001</v>
      </c>
      <c r="EC194" s="39">
        <v>49.707641976840002</v>
      </c>
      <c r="ED194" s="39">
        <v>60.531655032380016</v>
      </c>
      <c r="EE194" s="39">
        <v>50.225891448599988</v>
      </c>
      <c r="EF194" s="39">
        <v>46.758346371370003</v>
      </c>
      <c r="EG194" s="39">
        <v>45.026660201599988</v>
      </c>
      <c r="EH194" s="39">
        <v>44.739988401149994</v>
      </c>
      <c r="EI194" s="39">
        <v>67.958212701289995</v>
      </c>
      <c r="EJ194" s="39">
        <v>83.001936017310001</v>
      </c>
      <c r="EK194" s="39">
        <v>56.565863790720002</v>
      </c>
      <c r="EL194" s="39">
        <v>59.315836660739997</v>
      </c>
      <c r="EM194" s="39">
        <v>48.739013958249998</v>
      </c>
      <c r="EN194" s="39">
        <v>34.970376494399993</v>
      </c>
      <c r="EP194" s="111">
        <v>46022</v>
      </c>
      <c r="EQ194" s="114">
        <f t="shared" si="233"/>
        <v>0</v>
      </c>
      <c r="ER194" s="114"/>
      <c r="ES194" s="4">
        <f t="shared" si="205"/>
        <v>5879</v>
      </c>
      <c r="ET194" s="4">
        <f t="shared" si="206"/>
        <v>-8182</v>
      </c>
      <c r="EU194" s="4"/>
      <c r="EV194" s="4">
        <f t="shared" si="169"/>
        <v>5024.7777777777792</v>
      </c>
      <c r="EW194" s="4">
        <f t="shared" si="170"/>
        <v>2952.2222222222199</v>
      </c>
      <c r="EX194" s="4">
        <f t="shared" si="171"/>
        <v>4482.4444444444398</v>
      </c>
      <c r="EY194" s="4"/>
      <c r="EZ194" s="4">
        <f t="shared" si="172"/>
        <v>5684.625</v>
      </c>
      <c r="FA194" s="4">
        <f t="shared" si="173"/>
        <v>6619.75</v>
      </c>
      <c r="FB194" s="4">
        <f t="shared" si="174"/>
        <v>6821.1111111111095</v>
      </c>
      <c r="FC194" s="4"/>
      <c r="FD194" s="4">
        <f t="shared" si="244"/>
        <v>5941</v>
      </c>
      <c r="FE194" s="4">
        <f t="shared" si="208"/>
        <v>6204.4</v>
      </c>
      <c r="FF194" s="4">
        <f t="shared" si="209"/>
        <v>6607</v>
      </c>
      <c r="FH194" s="16">
        <f t="shared" si="210"/>
        <v>5879</v>
      </c>
      <c r="FI194" s="16">
        <f t="shared" si="176"/>
        <v>-8182</v>
      </c>
      <c r="FJ194" s="16"/>
      <c r="FK194" s="16">
        <f t="shared" si="211"/>
        <v>5024.7777777777792</v>
      </c>
      <c r="FL194" s="16">
        <f t="shared" si="212"/>
        <v>2952.2222222222199</v>
      </c>
      <c r="FM194" s="16">
        <f t="shared" si="213"/>
        <v>4482.4444444444398</v>
      </c>
      <c r="FN194" s="16"/>
      <c r="FO194" s="16">
        <f t="shared" si="214"/>
        <v>5684.625</v>
      </c>
      <c r="FP194" s="16">
        <f t="shared" si="215"/>
        <v>6619.75</v>
      </c>
      <c r="FQ194" s="16">
        <f t="shared" si="216"/>
        <v>6821.1111111111095</v>
      </c>
      <c r="FS194" s="4">
        <f t="shared" si="177"/>
        <v>7416</v>
      </c>
      <c r="FT194" s="4">
        <f t="shared" si="178"/>
        <v>4399</v>
      </c>
      <c r="FU194" s="4"/>
      <c r="FV194" s="4">
        <f t="shared" si="179"/>
        <v>6006.8947368421004</v>
      </c>
      <c r="FW194" s="4">
        <f t="shared" si="180"/>
        <v>6195.3333333333303</v>
      </c>
      <c r="FX194" s="4">
        <f t="shared" si="181"/>
        <v>6608</v>
      </c>
      <c r="FY194" s="4"/>
      <c r="FZ194" s="4">
        <f t="shared" si="182"/>
        <v>6431</v>
      </c>
      <c r="GA194" s="4">
        <f t="shared" si="183"/>
        <v>7465.3529411764694</v>
      </c>
      <c r="GB194" s="4">
        <f t="shared" si="184"/>
        <v>7234.75</v>
      </c>
      <c r="GC194" s="4"/>
      <c r="GD194" s="4">
        <f t="shared" si="185"/>
        <v>7319.6666666666697</v>
      </c>
      <c r="GE194" s="4">
        <f t="shared" si="186"/>
        <v>7740</v>
      </c>
      <c r="GF194" s="4">
        <f t="shared" si="187"/>
        <v>7579.4666666666699</v>
      </c>
      <c r="GH194" s="16">
        <f t="shared" si="217"/>
        <v>7416</v>
      </c>
      <c r="GI194" s="16">
        <f t="shared" si="188"/>
        <v>4399</v>
      </c>
      <c r="GJ194" s="16"/>
      <c r="GK194" s="16">
        <f t="shared" si="218"/>
        <v>6006.8947368421004</v>
      </c>
      <c r="GL194" s="16">
        <f t="shared" si="219"/>
        <v>6195.3333333333303</v>
      </c>
      <c r="GM194" s="16">
        <f t="shared" si="220"/>
        <v>6608</v>
      </c>
      <c r="GN194" s="16"/>
      <c r="GO194" s="16">
        <f t="shared" si="189"/>
        <v>6431</v>
      </c>
      <c r="GP194" s="16">
        <f t="shared" si="190"/>
        <v>7465.3529411764694</v>
      </c>
      <c r="GQ194" s="16">
        <f t="shared" si="221"/>
        <v>7234.75</v>
      </c>
    </row>
    <row r="195" spans="2:199" ht="14.45" customHeight="1" x14ac:dyDescent="0.25">
      <c r="B195" s="28" t="s">
        <v>166</v>
      </c>
      <c r="C195" s="28" t="s">
        <v>693</v>
      </c>
      <c r="D195" s="23" t="str">
        <f>IFERROR(IF(MATCH($B195,Compounders!$A:$A,0),"yes"),"")</f>
        <v/>
      </c>
      <c r="F195" s="66"/>
      <c r="G195" s="66"/>
      <c r="H195" s="66"/>
      <c r="I195" s="66"/>
      <c r="J195" s="121" t="str">
        <f t="shared" si="191"/>
        <v>yes</v>
      </c>
      <c r="K195" s="70">
        <f t="shared" si="222"/>
        <v>6</v>
      </c>
      <c r="L195" s="70">
        <f t="shared" si="223"/>
        <v>36</v>
      </c>
      <c r="M195" s="70">
        <f t="shared" si="224"/>
        <v>4</v>
      </c>
      <c r="N195" s="70">
        <f t="shared" si="225"/>
        <v>4</v>
      </c>
      <c r="O195" s="66"/>
      <c r="P195" s="83"/>
      <c r="Q195" s="70">
        <f t="shared" si="245"/>
        <v>5</v>
      </c>
      <c r="R195" s="70">
        <f t="shared" si="245"/>
        <v>4</v>
      </c>
      <c r="S195" s="70">
        <f t="shared" si="245"/>
        <v>3</v>
      </c>
      <c r="T195" s="70">
        <f t="shared" si="245"/>
        <v>3</v>
      </c>
      <c r="U195" s="70">
        <f t="shared" si="245"/>
        <v>3</v>
      </c>
      <c r="V195" s="70">
        <f t="shared" si="245"/>
        <v>7</v>
      </c>
      <c r="W195" s="70">
        <f t="shared" si="245"/>
        <v>8</v>
      </c>
      <c r="X195" s="70">
        <f t="shared" si="245"/>
        <v>2</v>
      </c>
      <c r="Y195" s="70">
        <f t="shared" si="245"/>
        <v>1</v>
      </c>
      <c r="AA195" s="39">
        <v>51.497150570039999</v>
      </c>
      <c r="AB195" s="39">
        <v>45.8164536564</v>
      </c>
      <c r="AC195" s="40">
        <v>62.375297408189994</v>
      </c>
      <c r="AE195" s="4">
        <f t="shared" si="193"/>
        <v>10.878146838149995</v>
      </c>
      <c r="AF195" s="4">
        <f t="shared" si="194"/>
        <v>16.558843751789993</v>
      </c>
      <c r="AH195" s="11">
        <f t="shared" si="195"/>
        <v>0.21123783971998411</v>
      </c>
      <c r="AI195" s="11">
        <f t="shared" si="196"/>
        <v>0.36141696771148779</v>
      </c>
      <c r="AK195" s="3">
        <v>2575</v>
      </c>
      <c r="AL195" s="7">
        <v>2494</v>
      </c>
      <c r="AM195" s="7"/>
      <c r="AN195" s="3">
        <v>2813.125</v>
      </c>
      <c r="AO195" s="3">
        <v>2732.23529411765</v>
      </c>
      <c r="AP195" s="7">
        <v>2737.4444444444398</v>
      </c>
      <c r="AQ195" s="113"/>
      <c r="AR195" s="3">
        <v>3138.9166666666697</v>
      </c>
      <c r="AS195" s="3">
        <v>3073.6470588235302</v>
      </c>
      <c r="AT195" s="7">
        <v>3121.8333333333303</v>
      </c>
      <c r="AU195" s="7"/>
      <c r="AV195" s="3">
        <v>3437.1428571428601</v>
      </c>
      <c r="AW195" s="3">
        <v>3438.1111111111104</v>
      </c>
      <c r="AX195" s="7">
        <v>3492.9090909090901</v>
      </c>
      <c r="AY195" s="113"/>
      <c r="AZ195" s="3">
        <v>2753.6</v>
      </c>
      <c r="BA195" s="7">
        <v>2717</v>
      </c>
      <c r="BB195" s="7"/>
      <c r="BC195" s="3">
        <v>2932</v>
      </c>
      <c r="BD195" s="3">
        <v>2852</v>
      </c>
      <c r="BE195" s="7">
        <v>2872.7222222222199</v>
      </c>
      <c r="BF195" s="113"/>
      <c r="BG195" s="3">
        <v>3252.76923076923</v>
      </c>
      <c r="BH195" s="3">
        <v>3195.4705882352901</v>
      </c>
      <c r="BI195" s="7">
        <v>3225.5</v>
      </c>
      <c r="BJ195" s="113"/>
      <c r="BK195" s="3">
        <v>3580.8571428571399</v>
      </c>
      <c r="BL195" s="3">
        <v>3597.2</v>
      </c>
      <c r="BM195" s="7">
        <v>3610.1818181818198</v>
      </c>
      <c r="BO195" s="2">
        <f t="shared" si="234"/>
        <v>2753.6</v>
      </c>
      <c r="BP195" s="2">
        <f t="shared" si="235"/>
        <v>2717</v>
      </c>
      <c r="BQ195" s="2"/>
      <c r="BR195" s="2">
        <f t="shared" si="236"/>
        <v>2932</v>
      </c>
      <c r="BS195" s="2">
        <f t="shared" si="237"/>
        <v>2852</v>
      </c>
      <c r="BT195" s="2">
        <f t="shared" si="238"/>
        <v>2872.7222222222199</v>
      </c>
      <c r="BU195" s="2"/>
      <c r="BV195" s="2">
        <f t="shared" si="239"/>
        <v>3252.76923076923</v>
      </c>
      <c r="BW195" s="2">
        <f t="shared" si="240"/>
        <v>3195.4705882352901</v>
      </c>
      <c r="BX195" s="2">
        <f t="shared" si="241"/>
        <v>3225.5</v>
      </c>
      <c r="BZ195" s="16">
        <f t="shared" si="226"/>
        <v>-36.599999999999909</v>
      </c>
      <c r="CA195" s="16">
        <f t="shared" si="227"/>
        <v>155.7222222222199</v>
      </c>
      <c r="CB195" s="16">
        <f t="shared" si="228"/>
        <v>352.7777777777801</v>
      </c>
      <c r="CD195" s="5">
        <f t="shared" si="197"/>
        <v>-1.3291690877396789E-2</v>
      </c>
      <c r="CE195" s="5">
        <f t="shared" si="198"/>
        <v>5.7314030998240728E-2</v>
      </c>
      <c r="CF195" s="5">
        <f t="shared" si="199"/>
        <v>0.12280260689628597</v>
      </c>
      <c r="CH195" s="11">
        <f t="shared" si="229"/>
        <v>-2.7285129604365577E-2</v>
      </c>
      <c r="CI195" s="11">
        <f t="shared" si="230"/>
        <v>-2.0217523116568881E-2</v>
      </c>
      <c r="CK195" s="11">
        <f t="shared" si="231"/>
        <v>-1.7615342026704339E-2</v>
      </c>
      <c r="CL195" s="11">
        <f t="shared" si="232"/>
        <v>-8.3833893014234606E-3</v>
      </c>
      <c r="CN195" s="16">
        <f t="shared" si="200"/>
        <v>-80</v>
      </c>
      <c r="CO195" s="16">
        <f t="shared" si="201"/>
        <v>-59.277777777780102</v>
      </c>
      <c r="CP195" s="11"/>
      <c r="CQ195" s="16">
        <f t="shared" si="202"/>
        <v>-57.298642533939983</v>
      </c>
      <c r="CR195" s="16">
        <f t="shared" si="203"/>
        <v>-27.269230769230035</v>
      </c>
      <c r="CT195" s="106">
        <v>2962.1428571428564</v>
      </c>
      <c r="CU195" s="104">
        <v>2852</v>
      </c>
      <c r="CV195" s="104">
        <v>2829.9935064935071</v>
      </c>
      <c r="CW195" s="104">
        <v>2871.8874999999998</v>
      </c>
      <c r="CX195" s="104">
        <v>2745.3523809523813</v>
      </c>
      <c r="CY195" s="104">
        <v>2829.3684210526299</v>
      </c>
      <c r="CZ195" s="104">
        <v>2925.4424242424247</v>
      </c>
      <c r="DA195" s="104">
        <v>2916.2833333333328</v>
      </c>
      <c r="DB195" s="104">
        <v>2903.9464285714289</v>
      </c>
      <c r="DC195" s="104">
        <v>2779.7222222222199</v>
      </c>
      <c r="DD195" s="104">
        <v>2680.545454545454</v>
      </c>
      <c r="DE195" s="104">
        <v>2589.4</v>
      </c>
      <c r="DF195" s="104">
        <v>2621.9694444444435</v>
      </c>
      <c r="DG195" s="104">
        <v>2732.5</v>
      </c>
      <c r="DH195" s="104">
        <v>2416.3392857142858</v>
      </c>
      <c r="DI195" s="104">
        <v>2183.3439542483657</v>
      </c>
      <c r="DJ195" s="104">
        <v>2044.4285714285709</v>
      </c>
      <c r="DK195" s="104">
        <v>1863.5882352941201</v>
      </c>
      <c r="DL195" s="104">
        <v>1701.583333333333</v>
      </c>
      <c r="DM195" s="104">
        <v>1680.328571428571</v>
      </c>
      <c r="DN195" s="104">
        <v>1563.3896103896111</v>
      </c>
      <c r="DO195" s="104">
        <v>1333.5384615384601</v>
      </c>
      <c r="DP195" s="104">
        <v>1159.6444444444439</v>
      </c>
      <c r="DR195" s="4">
        <f t="shared" si="204"/>
        <v>62.375297408189994</v>
      </c>
      <c r="DS195" s="39">
        <v>45.8164536564</v>
      </c>
      <c r="DT195" s="39">
        <v>51.497150570039999</v>
      </c>
      <c r="DU195" s="39">
        <v>61.423990994519997</v>
      </c>
      <c r="DV195" s="39">
        <v>48.970272969000007</v>
      </c>
      <c r="DW195" s="39">
        <v>40.943620176299994</v>
      </c>
      <c r="DX195" s="39">
        <v>46.227028662759999</v>
      </c>
      <c r="DY195" s="39">
        <v>53.552198824829993</v>
      </c>
      <c r="DZ195" s="39">
        <v>43.065702841980006</v>
      </c>
      <c r="EA195" s="39">
        <v>48.43718584965</v>
      </c>
      <c r="EB195" s="39">
        <v>38.867239058999999</v>
      </c>
      <c r="EC195" s="39">
        <v>30.356438605289998</v>
      </c>
      <c r="ED195" s="39">
        <v>30.610795393090001</v>
      </c>
      <c r="EE195" s="39">
        <v>27.449751734159996</v>
      </c>
      <c r="EF195" s="39">
        <v>24.633620317020004</v>
      </c>
      <c r="EG195" s="39">
        <v>18.904446793800002</v>
      </c>
      <c r="EH195" s="39">
        <v>17.395151651190002</v>
      </c>
      <c r="EI195" s="39">
        <v>25.64334056697</v>
      </c>
      <c r="EJ195" s="39">
        <v>24.055946806150001</v>
      </c>
      <c r="EK195" s="39">
        <v>25.403871479270002</v>
      </c>
      <c r="EL195" s="39">
        <v>23.089351079419998</v>
      </c>
      <c r="EM195" s="39">
        <v>23.819040379260002</v>
      </c>
      <c r="EN195" s="39">
        <v>16.729206095209999</v>
      </c>
      <c r="EP195" s="111">
        <v>46022</v>
      </c>
      <c r="EQ195" s="114">
        <f t="shared" si="233"/>
        <v>0</v>
      </c>
      <c r="ER195" s="114"/>
      <c r="ES195" s="4">
        <f t="shared" si="205"/>
        <v>2575</v>
      </c>
      <c r="ET195" s="4">
        <f t="shared" si="206"/>
        <v>2494</v>
      </c>
      <c r="EU195" s="4"/>
      <c r="EV195" s="4">
        <f t="shared" si="169"/>
        <v>2813.125</v>
      </c>
      <c r="EW195" s="4">
        <f t="shared" si="170"/>
        <v>2732.23529411765</v>
      </c>
      <c r="EX195" s="4">
        <f t="shared" si="171"/>
        <v>2737.4444444444398</v>
      </c>
      <c r="EY195" s="4"/>
      <c r="EZ195" s="4">
        <f t="shared" si="172"/>
        <v>3138.9166666666697</v>
      </c>
      <c r="FA195" s="4">
        <f t="shared" si="173"/>
        <v>3073.6470588235302</v>
      </c>
      <c r="FB195" s="4">
        <f t="shared" si="174"/>
        <v>3121.8333333333303</v>
      </c>
      <c r="FC195" s="4"/>
      <c r="FD195" s="4">
        <f t="shared" si="244"/>
        <v>3437.1428571428601</v>
      </c>
      <c r="FE195" s="4">
        <f t="shared" si="208"/>
        <v>3438.1111111111104</v>
      </c>
      <c r="FF195" s="4">
        <f t="shared" si="209"/>
        <v>3492.9090909090901</v>
      </c>
      <c r="FH195" s="16">
        <f t="shared" si="210"/>
        <v>2575</v>
      </c>
      <c r="FI195" s="16">
        <f t="shared" si="176"/>
        <v>2494</v>
      </c>
      <c r="FJ195" s="16"/>
      <c r="FK195" s="16">
        <f t="shared" si="211"/>
        <v>2813.125</v>
      </c>
      <c r="FL195" s="16">
        <f t="shared" si="212"/>
        <v>2732.23529411765</v>
      </c>
      <c r="FM195" s="16">
        <f t="shared" si="213"/>
        <v>2737.4444444444398</v>
      </c>
      <c r="FN195" s="16"/>
      <c r="FO195" s="16">
        <f t="shared" si="214"/>
        <v>3138.9166666666697</v>
      </c>
      <c r="FP195" s="16">
        <f t="shared" si="215"/>
        <v>3073.6470588235302</v>
      </c>
      <c r="FQ195" s="16">
        <f t="shared" si="216"/>
        <v>3121.8333333333303</v>
      </c>
      <c r="FS195" s="4">
        <f t="shared" si="177"/>
        <v>2753.6</v>
      </c>
      <c r="FT195" s="4">
        <f t="shared" si="178"/>
        <v>2717</v>
      </c>
      <c r="FU195" s="4"/>
      <c r="FV195" s="4">
        <f t="shared" si="179"/>
        <v>2932</v>
      </c>
      <c r="FW195" s="4">
        <f t="shared" si="180"/>
        <v>2852</v>
      </c>
      <c r="FX195" s="4">
        <f t="shared" si="181"/>
        <v>2872.7222222222199</v>
      </c>
      <c r="FY195" s="4"/>
      <c r="FZ195" s="4">
        <f t="shared" si="182"/>
        <v>3252.76923076923</v>
      </c>
      <c r="GA195" s="4">
        <f t="shared" si="183"/>
        <v>3195.4705882352901</v>
      </c>
      <c r="GB195" s="4">
        <f t="shared" si="184"/>
        <v>3225.5</v>
      </c>
      <c r="GC195" s="4"/>
      <c r="GD195" s="4">
        <f t="shared" si="185"/>
        <v>3580.8571428571399</v>
      </c>
      <c r="GE195" s="4">
        <f t="shared" si="186"/>
        <v>3597.2</v>
      </c>
      <c r="GF195" s="4">
        <f t="shared" si="187"/>
        <v>3610.1818181818198</v>
      </c>
      <c r="GH195" s="16">
        <f t="shared" si="217"/>
        <v>2753.6</v>
      </c>
      <c r="GI195" s="16">
        <f t="shared" si="188"/>
        <v>2717</v>
      </c>
      <c r="GJ195" s="16"/>
      <c r="GK195" s="16">
        <f t="shared" si="218"/>
        <v>2932</v>
      </c>
      <c r="GL195" s="16">
        <f t="shared" si="219"/>
        <v>2852</v>
      </c>
      <c r="GM195" s="16">
        <f t="shared" si="220"/>
        <v>2872.7222222222199</v>
      </c>
      <c r="GN195" s="16"/>
      <c r="GO195" s="16">
        <f t="shared" si="189"/>
        <v>3252.76923076923</v>
      </c>
      <c r="GP195" s="16">
        <f t="shared" si="190"/>
        <v>3195.4705882352901</v>
      </c>
      <c r="GQ195" s="16">
        <f t="shared" si="221"/>
        <v>3225.5</v>
      </c>
    </row>
    <row r="196" spans="2:199" ht="14.45" customHeight="1" x14ac:dyDescent="0.25">
      <c r="B196" s="28" t="s">
        <v>536</v>
      </c>
      <c r="C196" s="28" t="s">
        <v>694</v>
      </c>
      <c r="D196" s="23" t="str">
        <f>IFERROR(IF(MATCH($B196,Compounders!$A:$A,0),"yes"),"")</f>
        <v/>
      </c>
      <c r="F196" s="66"/>
      <c r="G196" s="66"/>
      <c r="H196" s="66"/>
      <c r="I196" s="66"/>
      <c r="J196" s="121" t="str">
        <f t="shared" si="191"/>
        <v>yes</v>
      </c>
      <c r="K196" s="70">
        <f t="shared" si="222"/>
        <v>6</v>
      </c>
      <c r="L196" s="70">
        <f t="shared" si="223"/>
        <v>36</v>
      </c>
      <c r="M196" s="70">
        <f t="shared" si="224"/>
        <v>4</v>
      </c>
      <c r="N196" s="70">
        <f t="shared" si="225"/>
        <v>4</v>
      </c>
      <c r="O196" s="66"/>
      <c r="P196" s="83"/>
      <c r="Q196" s="70">
        <f t="shared" si="245"/>
        <v>5</v>
      </c>
      <c r="R196" s="70">
        <f t="shared" si="245"/>
        <v>4</v>
      </c>
      <c r="S196" s="70">
        <f t="shared" si="245"/>
        <v>3</v>
      </c>
      <c r="T196" s="70">
        <f t="shared" si="245"/>
        <v>3</v>
      </c>
      <c r="U196" s="70">
        <f t="shared" si="245"/>
        <v>3</v>
      </c>
      <c r="V196" s="70">
        <f t="shared" si="245"/>
        <v>7</v>
      </c>
      <c r="W196" s="70">
        <f t="shared" si="245"/>
        <v>8</v>
      </c>
      <c r="X196" s="70">
        <f t="shared" si="245"/>
        <v>2</v>
      </c>
      <c r="Y196" s="70">
        <f t="shared" si="245"/>
        <v>1</v>
      </c>
      <c r="AA196" s="39">
        <v>54.102791239919995</v>
      </c>
      <c r="AB196" s="39">
        <v>63.040781793240008</v>
      </c>
      <c r="AC196" s="40">
        <v>67.945723300000012</v>
      </c>
      <c r="AE196" s="4">
        <f t="shared" si="193"/>
        <v>13.842932060080017</v>
      </c>
      <c r="AF196" s="4">
        <f t="shared" si="194"/>
        <v>4.9049415067600037</v>
      </c>
      <c r="AH196" s="11">
        <f t="shared" si="195"/>
        <v>0.25586354683057366</v>
      </c>
      <c r="AI196" s="11">
        <f t="shared" si="196"/>
        <v>7.7805848329215443E-2</v>
      </c>
      <c r="AK196" s="3">
        <v>561.76499999999999</v>
      </c>
      <c r="AL196" s="7">
        <v>1267.865</v>
      </c>
      <c r="AM196" s="7"/>
      <c r="AN196" s="3">
        <v>611.57894736842093</v>
      </c>
      <c r="AO196" s="3">
        <v>687.15789473684208</v>
      </c>
      <c r="AP196" s="7">
        <v>727.75</v>
      </c>
      <c r="AQ196" s="113"/>
      <c r="AR196" s="3">
        <v>760.81428571428592</v>
      </c>
      <c r="AS196" s="3">
        <v>825.57894736842093</v>
      </c>
      <c r="AT196" s="7">
        <v>822.73913043478296</v>
      </c>
      <c r="AU196" s="7"/>
      <c r="AV196" s="3">
        <v>1038.32222222222</v>
      </c>
      <c r="AW196" s="3">
        <v>957.857142857143</v>
      </c>
      <c r="AX196" s="7">
        <v>1028.55555555556</v>
      </c>
      <c r="AY196" s="113"/>
      <c r="AZ196" s="3">
        <v>561.76499999999999</v>
      </c>
      <c r="BA196" s="7">
        <v>1267.865</v>
      </c>
      <c r="BB196" s="7"/>
      <c r="BC196" s="3">
        <v>584.36</v>
      </c>
      <c r="BD196" s="3">
        <v>700.79166666666697</v>
      </c>
      <c r="BE196" s="7">
        <v>736.8</v>
      </c>
      <c r="BF196" s="113"/>
      <c r="BG196" s="3">
        <v>737.494736842105</v>
      </c>
      <c r="BH196" s="3">
        <v>799.47826086956502</v>
      </c>
      <c r="BI196" s="7">
        <v>925</v>
      </c>
      <c r="BJ196" s="113"/>
      <c r="BK196" s="3">
        <v>1059.99090909091</v>
      </c>
      <c r="BL196" s="3">
        <v>965.875</v>
      </c>
      <c r="BM196" s="7">
        <v>1188.04545454545</v>
      </c>
      <c r="BO196" s="2">
        <f t="shared" si="234"/>
        <v>561.76499999999999</v>
      </c>
      <c r="BP196" s="2">
        <f t="shared" si="235"/>
        <v>1267.865</v>
      </c>
      <c r="BQ196" s="2"/>
      <c r="BR196" s="2">
        <f t="shared" si="236"/>
        <v>584.36</v>
      </c>
      <c r="BS196" s="2">
        <f t="shared" si="237"/>
        <v>700.79166666666697</v>
      </c>
      <c r="BT196" s="2">
        <f t="shared" si="238"/>
        <v>736.8</v>
      </c>
      <c r="BU196" s="2"/>
      <c r="BV196" s="2">
        <f t="shared" si="239"/>
        <v>737.494736842105</v>
      </c>
      <c r="BW196" s="2">
        <f t="shared" si="240"/>
        <v>799.47826086956502</v>
      </c>
      <c r="BX196" s="2">
        <f t="shared" si="241"/>
        <v>925</v>
      </c>
      <c r="BZ196" s="16">
        <f t="shared" si="226"/>
        <v>706.1</v>
      </c>
      <c r="CA196" s="16">
        <f t="shared" si="227"/>
        <v>-531.06500000000005</v>
      </c>
      <c r="CB196" s="16">
        <f t="shared" si="228"/>
        <v>188.20000000000005</v>
      </c>
      <c r="CD196" s="5">
        <f t="shared" si="197"/>
        <v>1.2569312790935712</v>
      </c>
      <c r="CE196" s="5">
        <f t="shared" si="198"/>
        <v>-0.41886557322743356</v>
      </c>
      <c r="CF196" s="5">
        <f t="shared" si="199"/>
        <v>0.25542888165038002</v>
      </c>
      <c r="CH196" s="11">
        <f t="shared" si="229"/>
        <v>0.19924646907157739</v>
      </c>
      <c r="CI196" s="11">
        <f t="shared" si="230"/>
        <v>0.26086658908891769</v>
      </c>
      <c r="CK196" s="11">
        <f t="shared" si="231"/>
        <v>8.4046056101862776E-2</v>
      </c>
      <c r="CL196" s="11">
        <f t="shared" si="232"/>
        <v>0.25424623904541743</v>
      </c>
      <c r="CN196" s="16">
        <f t="shared" si="200"/>
        <v>116.43166666666696</v>
      </c>
      <c r="CO196" s="16">
        <f t="shared" si="201"/>
        <v>152.43999999999994</v>
      </c>
      <c r="CP196" s="11"/>
      <c r="CQ196" s="16">
        <f t="shared" si="202"/>
        <v>61.983524027460021</v>
      </c>
      <c r="CR196" s="16">
        <f t="shared" si="203"/>
        <v>187.505263157895</v>
      </c>
      <c r="CT196" s="106">
        <v>753.07500000000005</v>
      </c>
      <c r="CU196" s="104">
        <v>696.30769230769204</v>
      </c>
      <c r="CV196" s="104">
        <v>487.69569377990371</v>
      </c>
      <c r="CW196" s="104">
        <v>455.25882352941147</v>
      </c>
      <c r="CX196" s="104">
        <v>562.399750445633</v>
      </c>
      <c r="CY196" s="104">
        <v>517.21739130434798</v>
      </c>
      <c r="CZ196" s="104">
        <v>414.01777777777841</v>
      </c>
      <c r="DA196" s="104">
        <v>379.69822595704994</v>
      </c>
      <c r="DB196" s="104">
        <v>378.7482905982904</v>
      </c>
      <c r="DC196" s="104">
        <v>413.61904761904799</v>
      </c>
      <c r="DD196" s="104">
        <v>323.16814705882354</v>
      </c>
      <c r="DE196" s="104">
        <v>326.14410866910868</v>
      </c>
      <c r="DF196" s="104">
        <v>353.49498452012392</v>
      </c>
      <c r="DG196" s="104">
        <v>329.88571428571396</v>
      </c>
      <c r="DH196" s="104">
        <v>314.83</v>
      </c>
      <c r="DI196" s="104">
        <v>401.65043859649194</v>
      </c>
      <c r="DJ196" s="104">
        <v>391.92500000000001</v>
      </c>
      <c r="DK196" s="104">
        <v>379.33333333333303</v>
      </c>
      <c r="DL196" s="104">
        <v>480.5675</v>
      </c>
      <c r="DM196" s="104">
        <v>399.44615384615395</v>
      </c>
      <c r="DN196" s="104">
        <v>344.32847222222199</v>
      </c>
      <c r="DO196" s="104">
        <v>361.375</v>
      </c>
      <c r="DP196" s="104">
        <v>299.61208333333303</v>
      </c>
      <c r="DR196" s="4">
        <f t="shared" si="204"/>
        <v>67.945723300000012</v>
      </c>
      <c r="DS196" s="39">
        <v>63.040781793240008</v>
      </c>
      <c r="DT196" s="39">
        <v>54.102791239919995</v>
      </c>
      <c r="DU196" s="39">
        <v>60.099732642800006</v>
      </c>
      <c r="DV196" s="39">
        <v>59.861346317370007</v>
      </c>
      <c r="DW196" s="39">
        <v>49.181748386050003</v>
      </c>
      <c r="DX196" s="39">
        <v>59.990846461980006</v>
      </c>
      <c r="DY196" s="39">
        <v>54.051065614179997</v>
      </c>
      <c r="DZ196" s="39">
        <v>50.342175808700006</v>
      </c>
      <c r="EA196" s="39">
        <v>45.812930279999989</v>
      </c>
      <c r="EB196" s="39">
        <v>41.629015023600004</v>
      </c>
      <c r="EC196" s="39">
        <v>37.418459286180003</v>
      </c>
      <c r="ED196" s="39">
        <v>33.911538728149999</v>
      </c>
      <c r="EE196" s="39">
        <v>29.255537896979995</v>
      </c>
      <c r="EF196" s="39">
        <v>29.461024874609997</v>
      </c>
      <c r="EG196" s="39">
        <v>29.129891997600001</v>
      </c>
      <c r="EH196" s="39">
        <v>37.729134587390007</v>
      </c>
      <c r="EI196" s="39">
        <v>41.178843933200007</v>
      </c>
      <c r="EJ196" s="39">
        <v>51.441377532550014</v>
      </c>
      <c r="EK196" s="39">
        <v>42.905907952650004</v>
      </c>
      <c r="EL196" s="39">
        <v>43.532435772980001</v>
      </c>
      <c r="EM196" s="39">
        <v>40.726326616359998</v>
      </c>
      <c r="EN196" s="39">
        <v>40.267966761189996</v>
      </c>
      <c r="EP196" s="111">
        <v>46022</v>
      </c>
      <c r="EQ196" s="114">
        <f t="shared" si="233"/>
        <v>0</v>
      </c>
      <c r="ER196" s="114"/>
      <c r="ES196" s="4">
        <f t="shared" si="205"/>
        <v>561.76499999999999</v>
      </c>
      <c r="ET196" s="4">
        <f t="shared" si="206"/>
        <v>1267.865</v>
      </c>
      <c r="EU196" s="4"/>
      <c r="EV196" s="4">
        <f t="shared" si="169"/>
        <v>611.57894736842093</v>
      </c>
      <c r="EW196" s="4">
        <f t="shared" si="170"/>
        <v>687.15789473684208</v>
      </c>
      <c r="EX196" s="4">
        <f t="shared" si="171"/>
        <v>727.75</v>
      </c>
      <c r="EY196" s="4"/>
      <c r="EZ196" s="4">
        <f t="shared" si="172"/>
        <v>760.81428571428592</v>
      </c>
      <c r="FA196" s="4">
        <f t="shared" si="173"/>
        <v>825.57894736842093</v>
      </c>
      <c r="FB196" s="4">
        <f t="shared" si="174"/>
        <v>822.73913043478296</v>
      </c>
      <c r="FC196" s="4"/>
      <c r="FD196" s="4">
        <f t="shared" si="244"/>
        <v>1038.32222222222</v>
      </c>
      <c r="FE196" s="4">
        <f t="shared" si="208"/>
        <v>957.857142857143</v>
      </c>
      <c r="FF196" s="4">
        <f t="shared" si="209"/>
        <v>1028.55555555556</v>
      </c>
      <c r="FH196" s="16">
        <f t="shared" si="210"/>
        <v>561.76499999999999</v>
      </c>
      <c r="FI196" s="16">
        <f t="shared" si="176"/>
        <v>1267.865</v>
      </c>
      <c r="FJ196" s="16"/>
      <c r="FK196" s="16">
        <f t="shared" si="211"/>
        <v>611.57894736842093</v>
      </c>
      <c r="FL196" s="16">
        <f t="shared" si="212"/>
        <v>687.15789473684208</v>
      </c>
      <c r="FM196" s="16">
        <f t="shared" si="213"/>
        <v>727.75</v>
      </c>
      <c r="FN196" s="16"/>
      <c r="FO196" s="16">
        <f t="shared" si="214"/>
        <v>760.81428571428592</v>
      </c>
      <c r="FP196" s="16">
        <f t="shared" si="215"/>
        <v>825.57894736842093</v>
      </c>
      <c r="FQ196" s="16">
        <f t="shared" si="216"/>
        <v>822.73913043478296</v>
      </c>
      <c r="FS196" s="4">
        <f t="shared" si="177"/>
        <v>561.76499999999999</v>
      </c>
      <c r="FT196" s="4">
        <f t="shared" si="178"/>
        <v>1267.865</v>
      </c>
      <c r="FU196" s="4"/>
      <c r="FV196" s="4">
        <f t="shared" si="179"/>
        <v>584.36</v>
      </c>
      <c r="FW196" s="4">
        <f t="shared" si="180"/>
        <v>700.79166666666697</v>
      </c>
      <c r="FX196" s="4">
        <f t="shared" si="181"/>
        <v>736.8</v>
      </c>
      <c r="FY196" s="4"/>
      <c r="FZ196" s="4">
        <f t="shared" si="182"/>
        <v>737.494736842105</v>
      </c>
      <c r="GA196" s="4">
        <f t="shared" si="183"/>
        <v>799.47826086956502</v>
      </c>
      <c r="GB196" s="4">
        <f t="shared" si="184"/>
        <v>925</v>
      </c>
      <c r="GC196" s="4"/>
      <c r="GD196" s="4">
        <f t="shared" si="185"/>
        <v>1059.99090909091</v>
      </c>
      <c r="GE196" s="4">
        <f t="shared" si="186"/>
        <v>965.875</v>
      </c>
      <c r="GF196" s="4">
        <f t="shared" si="187"/>
        <v>1188.04545454545</v>
      </c>
      <c r="GH196" s="16">
        <f t="shared" si="217"/>
        <v>561.76499999999999</v>
      </c>
      <c r="GI196" s="16">
        <f t="shared" si="188"/>
        <v>1267.865</v>
      </c>
      <c r="GJ196" s="16"/>
      <c r="GK196" s="16">
        <f t="shared" si="218"/>
        <v>584.36</v>
      </c>
      <c r="GL196" s="16">
        <f t="shared" si="219"/>
        <v>700.79166666666697</v>
      </c>
      <c r="GM196" s="16">
        <f t="shared" si="220"/>
        <v>736.8</v>
      </c>
      <c r="GN196" s="16"/>
      <c r="GO196" s="16">
        <f t="shared" si="189"/>
        <v>737.494736842105</v>
      </c>
      <c r="GP196" s="16">
        <f t="shared" si="190"/>
        <v>799.47826086956502</v>
      </c>
      <c r="GQ196" s="16">
        <f t="shared" si="221"/>
        <v>925</v>
      </c>
    </row>
    <row r="197" spans="2:199" ht="14.45" customHeight="1" x14ac:dyDescent="0.25">
      <c r="B197" s="28" t="s">
        <v>154</v>
      </c>
      <c r="C197" s="28" t="s">
        <v>993</v>
      </c>
      <c r="D197" s="23" t="str">
        <f>IFERROR(IF(MATCH($B197,Compounders!$A:$A,0),"yes"),"")</f>
        <v>yes</v>
      </c>
      <c r="F197" s="66"/>
      <c r="G197" s="66"/>
      <c r="H197" s="66"/>
      <c r="I197" s="66"/>
      <c r="J197" s="121" t="str">
        <f t="shared" si="191"/>
        <v>yes</v>
      </c>
      <c r="K197" s="70">
        <f t="shared" si="222"/>
        <v>6</v>
      </c>
      <c r="L197" s="70">
        <f t="shared" si="223"/>
        <v>36</v>
      </c>
      <c r="M197" s="70">
        <f t="shared" si="224"/>
        <v>4</v>
      </c>
      <c r="N197" s="70">
        <f t="shared" si="225"/>
        <v>4</v>
      </c>
      <c r="O197" s="66"/>
      <c r="P197" s="83"/>
      <c r="Q197" s="70">
        <f t="shared" si="245"/>
        <v>5</v>
      </c>
      <c r="R197" s="70">
        <f t="shared" si="245"/>
        <v>4</v>
      </c>
      <c r="S197" s="70">
        <f t="shared" si="245"/>
        <v>3</v>
      </c>
      <c r="T197" s="70">
        <f t="shared" si="245"/>
        <v>3</v>
      </c>
      <c r="U197" s="70">
        <f t="shared" si="245"/>
        <v>3</v>
      </c>
      <c r="V197" s="70">
        <f t="shared" si="245"/>
        <v>7</v>
      </c>
      <c r="W197" s="70">
        <f t="shared" si="245"/>
        <v>8</v>
      </c>
      <c r="X197" s="70">
        <f t="shared" si="245"/>
        <v>2</v>
      </c>
      <c r="Y197" s="70">
        <f t="shared" si="245"/>
        <v>1</v>
      </c>
      <c r="AA197" s="39">
        <v>106.53460415400002</v>
      </c>
      <c r="AB197" s="39">
        <v>105.80177746983999</v>
      </c>
      <c r="AC197" s="40">
        <v>83.975237891999996</v>
      </c>
      <c r="AE197" s="4">
        <f t="shared" si="193"/>
        <v>-22.559366262000026</v>
      </c>
      <c r="AF197" s="4">
        <f t="shared" si="194"/>
        <v>-21.826539577839995</v>
      </c>
      <c r="AH197" s="11">
        <f t="shared" si="195"/>
        <v>-0.21175623114335285</v>
      </c>
      <c r="AI197" s="11">
        <f t="shared" si="196"/>
        <v>-0.20629653016993876</v>
      </c>
      <c r="AK197" s="3">
        <v>5760</v>
      </c>
      <c r="AL197" s="7">
        <v>6784</v>
      </c>
      <c r="AM197" s="7"/>
      <c r="AN197" s="3">
        <v>6779.8571428571395</v>
      </c>
      <c r="AO197" s="3">
        <v>6808.6666666666697</v>
      </c>
      <c r="AP197" s="7">
        <v>6729.8235294117694</v>
      </c>
      <c r="AQ197" s="113"/>
      <c r="AR197" s="3">
        <v>7227.3076923076896</v>
      </c>
      <c r="AS197" s="3">
        <v>7158.0666666666702</v>
      </c>
      <c r="AT197" s="7">
        <v>7108.625</v>
      </c>
      <c r="AU197" s="7"/>
      <c r="AV197" s="3">
        <v>7518.75</v>
      </c>
      <c r="AW197" s="3">
        <v>7615.6666666666697</v>
      </c>
      <c r="AX197" s="7">
        <v>7562.5</v>
      </c>
      <c r="AY197" s="113"/>
      <c r="AZ197" s="3">
        <v>5749</v>
      </c>
      <c r="BA197" s="7">
        <v>6756</v>
      </c>
      <c r="BB197" s="7"/>
      <c r="BC197" s="3">
        <v>6691.0454545454504</v>
      </c>
      <c r="BD197" s="3">
        <v>6780.1739130434798</v>
      </c>
      <c r="BE197" s="7">
        <v>6738.2173913043498</v>
      </c>
      <c r="BF197" s="113"/>
      <c r="BG197" s="3">
        <v>7134.45</v>
      </c>
      <c r="BH197" s="3">
        <v>7139.1363636363603</v>
      </c>
      <c r="BI197" s="7">
        <v>7101.1304347826099</v>
      </c>
      <c r="BJ197" s="113"/>
      <c r="BK197" s="3">
        <v>7521.6</v>
      </c>
      <c r="BL197" s="3">
        <v>7620.0833333333303</v>
      </c>
      <c r="BM197" s="7">
        <v>7581.6666666666697</v>
      </c>
      <c r="BO197" s="2">
        <f t="shared" si="234"/>
        <v>5749</v>
      </c>
      <c r="BP197" s="2">
        <f t="shared" si="235"/>
        <v>6756</v>
      </c>
      <c r="BQ197" s="2"/>
      <c r="BR197" s="2">
        <f t="shared" si="236"/>
        <v>6691.0454545454504</v>
      </c>
      <c r="BS197" s="2">
        <f t="shared" si="237"/>
        <v>6780.1739130434798</v>
      </c>
      <c r="BT197" s="2">
        <f t="shared" si="238"/>
        <v>6738.2173913043498</v>
      </c>
      <c r="BU197" s="2"/>
      <c r="BV197" s="2">
        <f t="shared" si="239"/>
        <v>7134.45</v>
      </c>
      <c r="BW197" s="2">
        <f t="shared" si="240"/>
        <v>7139.1363636363603</v>
      </c>
      <c r="BX197" s="2">
        <f t="shared" si="241"/>
        <v>7101.1304347826099</v>
      </c>
      <c r="BZ197" s="16">
        <f t="shared" si="226"/>
        <v>1007</v>
      </c>
      <c r="CA197" s="16">
        <f t="shared" si="227"/>
        <v>-17.782608695650197</v>
      </c>
      <c r="CB197" s="16">
        <f t="shared" si="228"/>
        <v>362.91304347826008</v>
      </c>
      <c r="CD197" s="5">
        <f t="shared" si="197"/>
        <v>0.1751608975473995</v>
      </c>
      <c r="CE197" s="5">
        <f t="shared" si="198"/>
        <v>-2.6321208844952704E-3</v>
      </c>
      <c r="CF197" s="5">
        <f t="shared" si="199"/>
        <v>5.3858909916827402E-2</v>
      </c>
      <c r="CH197" s="11">
        <f t="shared" si="229"/>
        <v>1.3320557916324027E-2</v>
      </c>
      <c r="CI197" s="11">
        <f t="shared" si="230"/>
        <v>7.0500099094161772E-3</v>
      </c>
      <c r="CK197" s="11">
        <f t="shared" si="231"/>
        <v>6.5686403806330951E-4</v>
      </c>
      <c r="CL197" s="11">
        <f t="shared" si="232"/>
        <v>-4.6702359982044861E-3</v>
      </c>
      <c r="CN197" s="16">
        <f t="shared" si="200"/>
        <v>89.128458498029431</v>
      </c>
      <c r="CO197" s="16">
        <f t="shared" si="201"/>
        <v>47.171936758899392</v>
      </c>
      <c r="CP197" s="11"/>
      <c r="CQ197" s="16">
        <f t="shared" si="202"/>
        <v>4.686363636360511</v>
      </c>
      <c r="CR197" s="16">
        <f t="shared" si="203"/>
        <v>-33.319565217389936</v>
      </c>
      <c r="CT197" s="106">
        <v>6791.4147058823501</v>
      </c>
      <c r="CU197" s="104">
        <v>6780.1739130434798</v>
      </c>
      <c r="CV197" s="104">
        <v>6644.5555555555493</v>
      </c>
      <c r="CW197" s="104">
        <v>6309.3421052631611</v>
      </c>
      <c r="CX197" s="104">
        <v>6174.8222222222303</v>
      </c>
      <c r="CY197" s="104">
        <v>6098.5652173913004</v>
      </c>
      <c r="CZ197" s="104">
        <v>6037.6176470588307</v>
      </c>
      <c r="DA197" s="104">
        <v>6309.1277777777805</v>
      </c>
      <c r="DB197" s="104">
        <v>5605.6353383458691</v>
      </c>
      <c r="DC197" s="104">
        <v>5414.3913043478296</v>
      </c>
      <c r="DD197" s="104">
        <v>5124.0464396284897</v>
      </c>
      <c r="DE197" s="104">
        <v>5301.8558823529502</v>
      </c>
      <c r="DF197" s="104">
        <v>5055.7442042606499</v>
      </c>
      <c r="DG197" s="104">
        <v>4789.9545454545496</v>
      </c>
      <c r="DH197" s="104">
        <v>5037.0793650793594</v>
      </c>
      <c r="DI197" s="104">
        <v>5157.1512605041999</v>
      </c>
      <c r="DJ197" s="104">
        <v>5222.3422619047606</v>
      </c>
      <c r="DK197" s="104">
        <v>5714.32</v>
      </c>
      <c r="DL197" s="104">
        <v>5721.50476190476</v>
      </c>
      <c r="DM197" s="104">
        <v>5421.4828296703208</v>
      </c>
      <c r="DN197" s="104">
        <v>4462.79289215686</v>
      </c>
      <c r="DO197" s="104">
        <v>4300.8</v>
      </c>
      <c r="DP197" s="104">
        <v>4161.5571428571402</v>
      </c>
      <c r="DR197" s="4">
        <f t="shared" si="204"/>
        <v>83.975237891999996</v>
      </c>
      <c r="DS197" s="39">
        <v>105.80177746983999</v>
      </c>
      <c r="DT197" s="39">
        <v>106.53460415400002</v>
      </c>
      <c r="DU197" s="39">
        <v>99.728029699999993</v>
      </c>
      <c r="DV197" s="39">
        <v>92.163861089999997</v>
      </c>
      <c r="DW197" s="39">
        <v>85.075550660550022</v>
      </c>
      <c r="DX197" s="39">
        <v>76.02712456499998</v>
      </c>
      <c r="DY197" s="39">
        <v>104.88881260500001</v>
      </c>
      <c r="DZ197" s="39">
        <v>84.147762048000004</v>
      </c>
      <c r="EA197" s="39">
        <v>88.213835473799989</v>
      </c>
      <c r="EB197" s="39">
        <v>72.450425343999996</v>
      </c>
      <c r="EC197" s="39">
        <v>66.903608239999997</v>
      </c>
      <c r="ED197" s="39">
        <v>83.514600504000001</v>
      </c>
      <c r="EE197" s="39">
        <v>73.106490554880011</v>
      </c>
      <c r="EF197" s="39">
        <v>67.840699332</v>
      </c>
      <c r="EG197" s="39">
        <v>52.752287992000007</v>
      </c>
      <c r="EH197" s="39">
        <v>49.659108263999997</v>
      </c>
      <c r="EI197" s="39">
        <v>75.691850656140005</v>
      </c>
      <c r="EJ197" s="39">
        <v>79.90797777600001</v>
      </c>
      <c r="EK197" s="39">
        <v>77.704841968000011</v>
      </c>
      <c r="EL197" s="39">
        <v>69.658327470100005</v>
      </c>
      <c r="EM197" s="39">
        <v>63.4586891541</v>
      </c>
      <c r="EN197" s="39">
        <v>55.64910316200001</v>
      </c>
      <c r="EP197" s="111">
        <v>46022</v>
      </c>
      <c r="EQ197" s="114">
        <f t="shared" si="233"/>
        <v>0</v>
      </c>
      <c r="ER197" s="114"/>
      <c r="ES197" s="4">
        <f t="shared" si="205"/>
        <v>5760</v>
      </c>
      <c r="ET197" s="4">
        <f t="shared" si="206"/>
        <v>6784</v>
      </c>
      <c r="EU197" s="4"/>
      <c r="EV197" s="4">
        <f t="shared" si="169"/>
        <v>6779.8571428571395</v>
      </c>
      <c r="EW197" s="4">
        <f t="shared" si="170"/>
        <v>6808.6666666666697</v>
      </c>
      <c r="EX197" s="4">
        <f t="shared" si="171"/>
        <v>6729.8235294117694</v>
      </c>
      <c r="EY197" s="4"/>
      <c r="EZ197" s="4">
        <f t="shared" si="172"/>
        <v>7227.3076923076896</v>
      </c>
      <c r="FA197" s="4">
        <f t="shared" si="173"/>
        <v>7158.0666666666702</v>
      </c>
      <c r="FB197" s="4">
        <f t="shared" si="174"/>
        <v>7108.625</v>
      </c>
      <c r="FC197" s="4"/>
      <c r="FD197" s="4">
        <f t="shared" si="244"/>
        <v>7518.75</v>
      </c>
      <c r="FE197" s="4">
        <f t="shared" si="208"/>
        <v>7615.6666666666697</v>
      </c>
      <c r="FF197" s="4">
        <f t="shared" si="209"/>
        <v>7562.5</v>
      </c>
      <c r="FH197" s="16">
        <f t="shared" si="210"/>
        <v>5760</v>
      </c>
      <c r="FI197" s="16">
        <f t="shared" si="176"/>
        <v>6784</v>
      </c>
      <c r="FJ197" s="16"/>
      <c r="FK197" s="16">
        <f t="shared" si="211"/>
        <v>6779.8571428571395</v>
      </c>
      <c r="FL197" s="16">
        <f t="shared" si="212"/>
        <v>6808.6666666666697</v>
      </c>
      <c r="FM197" s="16">
        <f t="shared" si="213"/>
        <v>6729.8235294117694</v>
      </c>
      <c r="FN197" s="16"/>
      <c r="FO197" s="16">
        <f t="shared" si="214"/>
        <v>7227.3076923076896</v>
      </c>
      <c r="FP197" s="16">
        <f t="shared" si="215"/>
        <v>7158.0666666666702</v>
      </c>
      <c r="FQ197" s="16">
        <f t="shared" si="216"/>
        <v>7108.625</v>
      </c>
      <c r="FS197" s="4">
        <f t="shared" si="177"/>
        <v>5749</v>
      </c>
      <c r="FT197" s="4">
        <f t="shared" si="178"/>
        <v>6756</v>
      </c>
      <c r="FU197" s="4"/>
      <c r="FV197" s="4">
        <f t="shared" si="179"/>
        <v>6691.0454545454504</v>
      </c>
      <c r="FW197" s="4">
        <f t="shared" si="180"/>
        <v>6780.1739130434798</v>
      </c>
      <c r="FX197" s="4">
        <f t="shared" si="181"/>
        <v>6738.2173913043498</v>
      </c>
      <c r="FY197" s="4"/>
      <c r="FZ197" s="4">
        <f t="shared" si="182"/>
        <v>7134.45</v>
      </c>
      <c r="GA197" s="4">
        <f t="shared" si="183"/>
        <v>7139.1363636363603</v>
      </c>
      <c r="GB197" s="4">
        <f t="shared" si="184"/>
        <v>7101.1304347826099</v>
      </c>
      <c r="GC197" s="4"/>
      <c r="GD197" s="4">
        <f t="shared" si="185"/>
        <v>7521.6</v>
      </c>
      <c r="GE197" s="4">
        <f t="shared" si="186"/>
        <v>7620.0833333333303</v>
      </c>
      <c r="GF197" s="4">
        <f t="shared" si="187"/>
        <v>7581.6666666666697</v>
      </c>
      <c r="GH197" s="16">
        <f t="shared" si="217"/>
        <v>5749</v>
      </c>
      <c r="GI197" s="16">
        <f t="shared" si="188"/>
        <v>6756</v>
      </c>
      <c r="GJ197" s="16"/>
      <c r="GK197" s="16">
        <f t="shared" si="218"/>
        <v>6691.0454545454504</v>
      </c>
      <c r="GL197" s="16">
        <f t="shared" si="219"/>
        <v>6780.1739130434798</v>
      </c>
      <c r="GM197" s="16">
        <f t="shared" si="220"/>
        <v>6738.2173913043498</v>
      </c>
      <c r="GN197" s="16"/>
      <c r="GO197" s="16">
        <f t="shared" si="189"/>
        <v>7134.45</v>
      </c>
      <c r="GP197" s="16">
        <f t="shared" si="190"/>
        <v>7139.1363636363603</v>
      </c>
      <c r="GQ197" s="16">
        <f t="shared" si="221"/>
        <v>7101.1304347826099</v>
      </c>
    </row>
    <row r="198" spans="2:199" ht="14.45" customHeight="1" x14ac:dyDescent="0.25">
      <c r="B198" s="28" t="s">
        <v>217</v>
      </c>
      <c r="C198" s="28" t="s">
        <v>994</v>
      </c>
      <c r="D198" s="23" t="str">
        <f>IFERROR(IF(MATCH($B198,Compounders!$A:$A,0),"yes"),"")</f>
        <v/>
      </c>
      <c r="F198" s="66"/>
      <c r="G198" s="66"/>
      <c r="H198" s="66"/>
      <c r="I198" s="66"/>
      <c r="J198" s="121" t="str">
        <f t="shared" si="191"/>
        <v>yes</v>
      </c>
      <c r="K198" s="70">
        <f t="shared" si="222"/>
        <v>6</v>
      </c>
      <c r="L198" s="70">
        <f t="shared" si="223"/>
        <v>36</v>
      </c>
      <c r="M198" s="70">
        <f t="shared" si="224"/>
        <v>4</v>
      </c>
      <c r="N198" s="70">
        <f t="shared" si="225"/>
        <v>4</v>
      </c>
      <c r="O198" s="66"/>
      <c r="P198" s="83"/>
      <c r="Q198" s="70">
        <f t="shared" si="245"/>
        <v>5</v>
      </c>
      <c r="R198" s="70">
        <f t="shared" si="245"/>
        <v>4</v>
      </c>
      <c r="S198" s="70">
        <f t="shared" si="245"/>
        <v>3</v>
      </c>
      <c r="T198" s="70">
        <f t="shared" si="245"/>
        <v>3</v>
      </c>
      <c r="U198" s="70">
        <f t="shared" si="245"/>
        <v>3</v>
      </c>
      <c r="V198" s="70">
        <f t="shared" si="245"/>
        <v>7</v>
      </c>
      <c r="W198" s="70">
        <f t="shared" si="245"/>
        <v>8</v>
      </c>
      <c r="X198" s="70">
        <f t="shared" si="245"/>
        <v>2</v>
      </c>
      <c r="Y198" s="70">
        <f t="shared" si="245"/>
        <v>1</v>
      </c>
      <c r="AA198" s="39">
        <v>66.930995357460006</v>
      </c>
      <c r="AB198" s="39">
        <v>61.333631742460007</v>
      </c>
      <c r="AC198" s="40">
        <v>62.293482464590006</v>
      </c>
      <c r="AE198" s="4">
        <f t="shared" si="193"/>
        <v>-4.6375128928699993</v>
      </c>
      <c r="AF198" s="4">
        <f t="shared" si="194"/>
        <v>0.95985072212999967</v>
      </c>
      <c r="AH198" s="11">
        <f t="shared" si="195"/>
        <v>-6.9287971411486127E-2</v>
      </c>
      <c r="AI198" s="11">
        <f t="shared" si="196"/>
        <v>1.5649663893382515E-2</v>
      </c>
      <c r="AK198" s="3">
        <v>3194</v>
      </c>
      <c r="AL198" s="7">
        <v>1843</v>
      </c>
      <c r="AM198" s="7"/>
      <c r="AN198" s="3">
        <v>3039</v>
      </c>
      <c r="AO198" s="3">
        <v>3132.2</v>
      </c>
      <c r="AP198" s="7">
        <v>3231.2142857142903</v>
      </c>
      <c r="AQ198" s="113"/>
      <c r="AR198" s="3">
        <v>3381.1428571428601</v>
      </c>
      <c r="AS198" s="3">
        <v>3496.86666666667</v>
      </c>
      <c r="AT198" s="7">
        <v>3383.4</v>
      </c>
      <c r="AU198" s="7"/>
      <c r="AV198" s="3">
        <v>3756.1428571428601</v>
      </c>
      <c r="AW198" s="3">
        <v>3810.2857142857097</v>
      </c>
      <c r="AX198" s="7">
        <v>3903.4285714285697</v>
      </c>
      <c r="AY198" s="113"/>
      <c r="AZ198" s="3">
        <v>2337</v>
      </c>
      <c r="BA198" s="7">
        <v>2619</v>
      </c>
      <c r="BB198" s="7"/>
      <c r="BC198" s="3">
        <v>3152.9523809523803</v>
      </c>
      <c r="BD198" s="3">
        <v>3254.7619047619</v>
      </c>
      <c r="BE198" s="7">
        <v>3292.35</v>
      </c>
      <c r="BF198" s="113"/>
      <c r="BG198" s="3">
        <v>3451.25</v>
      </c>
      <c r="BH198" s="3">
        <v>3561.85</v>
      </c>
      <c r="BI198" s="7">
        <v>3618.7</v>
      </c>
      <c r="BJ198" s="113"/>
      <c r="BK198" s="3">
        <v>3811</v>
      </c>
      <c r="BL198" s="3">
        <v>3919.7777777777801</v>
      </c>
      <c r="BM198" s="7">
        <v>3979.4545454545496</v>
      </c>
      <c r="BO198" s="2">
        <f t="shared" si="234"/>
        <v>2411.1698630136984</v>
      </c>
      <c r="BP198" s="2">
        <f t="shared" si="235"/>
        <v>2796.1002739726027</v>
      </c>
      <c r="BQ198" s="2"/>
      <c r="BR198" s="2">
        <f t="shared" si="236"/>
        <v>3231.4087410306583</v>
      </c>
      <c r="BS198" s="2">
        <f t="shared" si="237"/>
        <v>3335.5302804957564</v>
      </c>
      <c r="BT198" s="2">
        <f t="shared" si="238"/>
        <v>3378.1845205479449</v>
      </c>
      <c r="BU198" s="2"/>
      <c r="BV198" s="2">
        <f t="shared" si="239"/>
        <v>3545.8691780821919</v>
      </c>
      <c r="BW198" s="2">
        <f t="shared" si="240"/>
        <v>3655.9899086757996</v>
      </c>
      <c r="BX198" s="2">
        <f t="shared" si="241"/>
        <v>3713.5833872976345</v>
      </c>
      <c r="BZ198" s="16">
        <f t="shared" si="226"/>
        <v>384.9304109589043</v>
      </c>
      <c r="CA198" s="16">
        <f t="shared" si="227"/>
        <v>582.08424657534215</v>
      </c>
      <c r="CB198" s="16">
        <f t="shared" si="228"/>
        <v>335.39886674968966</v>
      </c>
      <c r="CD198" s="5">
        <f t="shared" si="197"/>
        <v>0.15964466745523409</v>
      </c>
      <c r="CE198" s="5">
        <f t="shared" si="198"/>
        <v>0.20817717161063642</v>
      </c>
      <c r="CF198" s="5">
        <f t="shared" si="199"/>
        <v>9.9283761650558855E-2</v>
      </c>
      <c r="CH198" s="11">
        <f t="shared" si="229"/>
        <v>3.2221717464281152E-2</v>
      </c>
      <c r="CI198" s="11">
        <f t="shared" si="230"/>
        <v>4.5421607503132622E-2</v>
      </c>
      <c r="CK198" s="11">
        <f t="shared" si="231"/>
        <v>3.1056061310521077E-2</v>
      </c>
      <c r="CL198" s="11">
        <f t="shared" si="232"/>
        <v>4.7298476281110835E-2</v>
      </c>
      <c r="CN198" s="16">
        <f t="shared" si="200"/>
        <v>104.12153946509807</v>
      </c>
      <c r="CO198" s="16">
        <f t="shared" si="201"/>
        <v>146.77577951728654</v>
      </c>
      <c r="CP198" s="11"/>
      <c r="CQ198" s="16">
        <f t="shared" si="202"/>
        <v>110.12073059360773</v>
      </c>
      <c r="CR198" s="16">
        <f t="shared" si="203"/>
        <v>167.71420921544268</v>
      </c>
      <c r="CT198" s="106">
        <v>3454.9375</v>
      </c>
      <c r="CU198" s="104">
        <v>3314.6477941176472</v>
      </c>
      <c r="CV198" s="104">
        <v>3152.9523809523803</v>
      </c>
      <c r="CW198" s="104">
        <v>2742.0738636363631</v>
      </c>
      <c r="CX198" s="104">
        <v>2513</v>
      </c>
      <c r="CY198" s="104">
        <v>2445.6444444444437</v>
      </c>
      <c r="CZ198" s="104">
        <v>2432.1904761904802</v>
      </c>
      <c r="DA198" s="104">
        <v>2423.2358974358976</v>
      </c>
      <c r="DB198" s="104">
        <v>2361.7142857142849</v>
      </c>
      <c r="DC198" s="104">
        <v>2371.9285714285711</v>
      </c>
      <c r="DD198" s="104">
        <v>2307.76470588235</v>
      </c>
      <c r="DE198" s="104">
        <v>2277.8202797202803</v>
      </c>
      <c r="DF198" s="104">
        <v>2182.744444444445</v>
      </c>
      <c r="DG198" s="104">
        <v>2133.6714285714288</v>
      </c>
      <c r="DH198" s="104">
        <v>2180.89473684211</v>
      </c>
      <c r="DI198" s="104">
        <v>2428.922222222222</v>
      </c>
      <c r="DJ198" s="104">
        <v>2376.2888888888879</v>
      </c>
      <c r="DK198" s="104">
        <v>2390.0761904761912</v>
      </c>
      <c r="DL198" s="104">
        <v>2306.0625</v>
      </c>
      <c r="DM198" s="104">
        <v>2231</v>
      </c>
      <c r="DN198" s="104">
        <v>2115.0801282051289</v>
      </c>
      <c r="DO198" s="104">
        <v>1954.2142857142849</v>
      </c>
      <c r="DP198" s="104">
        <v>1745.86666666667</v>
      </c>
      <c r="DR198" s="4">
        <f t="shared" si="204"/>
        <v>62.293482464590006</v>
      </c>
      <c r="DS198" s="39">
        <v>61.333631742460007</v>
      </c>
      <c r="DT198" s="39">
        <v>66.930995357460006</v>
      </c>
      <c r="DU198" s="39">
        <v>64.867051719230005</v>
      </c>
      <c r="DV198" s="39">
        <v>50.018500347710003</v>
      </c>
      <c r="DW198" s="39">
        <v>42.163271397599999</v>
      </c>
      <c r="DX198" s="39">
        <v>42.771210297979998</v>
      </c>
      <c r="DY198" s="39">
        <v>45.888729810000001</v>
      </c>
      <c r="DZ198" s="39">
        <v>46.065952352420005</v>
      </c>
      <c r="EA198" s="39">
        <v>44.849964871880005</v>
      </c>
      <c r="EB198" s="39">
        <v>43.664488137500001</v>
      </c>
      <c r="EC198" s="39">
        <v>38.780837975660006</v>
      </c>
      <c r="ED198" s="39">
        <v>44.166528491519998</v>
      </c>
      <c r="EE198" s="39">
        <v>41.5032851884</v>
      </c>
      <c r="EF198" s="39">
        <v>36.418068632400001</v>
      </c>
      <c r="EG198" s="39">
        <v>35.297428508479996</v>
      </c>
      <c r="EH198" s="39">
        <v>36.453967619849998</v>
      </c>
      <c r="EI198" s="39">
        <v>42.643842970499989</v>
      </c>
      <c r="EJ198" s="39">
        <v>52.647396695700003</v>
      </c>
      <c r="EK198" s="39">
        <v>45.007737087960002</v>
      </c>
      <c r="EL198" s="39">
        <v>44.649671681459999</v>
      </c>
      <c r="EM198" s="39">
        <v>42.718866619260012</v>
      </c>
      <c r="EN198" s="39">
        <v>40.043003434180001</v>
      </c>
      <c r="EP198" s="111">
        <v>45926</v>
      </c>
      <c r="EQ198" s="114">
        <f t="shared" si="233"/>
        <v>0.26301369863013696</v>
      </c>
      <c r="ER198" s="114"/>
      <c r="ES198" s="4">
        <f t="shared" si="205"/>
        <v>3194</v>
      </c>
      <c r="ET198" s="4">
        <f t="shared" si="206"/>
        <v>1843</v>
      </c>
      <c r="EU198" s="4"/>
      <c r="EV198" s="4">
        <f t="shared" si="169"/>
        <v>3039</v>
      </c>
      <c r="EW198" s="4">
        <f t="shared" si="170"/>
        <v>3132.2</v>
      </c>
      <c r="EX198" s="4">
        <f t="shared" si="171"/>
        <v>3231.2142857142903</v>
      </c>
      <c r="EY198" s="4"/>
      <c r="EZ198" s="4">
        <f t="shared" si="172"/>
        <v>3381.1428571428601</v>
      </c>
      <c r="FA198" s="4">
        <f t="shared" si="173"/>
        <v>3496.86666666667</v>
      </c>
      <c r="FB198" s="4">
        <f t="shared" si="174"/>
        <v>3383.4</v>
      </c>
      <c r="FC198" s="4"/>
      <c r="FD198" s="4">
        <f t="shared" si="244"/>
        <v>3756.1428571428601</v>
      </c>
      <c r="FE198" s="4">
        <f t="shared" si="208"/>
        <v>3810.2857142857097</v>
      </c>
      <c r="FF198" s="4">
        <f t="shared" si="209"/>
        <v>3903.4285714285697</v>
      </c>
      <c r="FH198" s="16">
        <f t="shared" si="210"/>
        <v>2838.6684931506848</v>
      </c>
      <c r="FI198" s="16">
        <f t="shared" si="176"/>
        <v>2208.119373776909</v>
      </c>
      <c r="FJ198" s="16"/>
      <c r="FK198" s="16">
        <f t="shared" si="211"/>
        <v>3128.9882583170261</v>
      </c>
      <c r="FL198" s="16">
        <f t="shared" si="212"/>
        <v>3228.1123287671235</v>
      </c>
      <c r="FM198" s="16">
        <f t="shared" si="213"/>
        <v>3271.2412133072439</v>
      </c>
      <c r="FN198" s="16"/>
      <c r="FO198" s="16">
        <f t="shared" si="214"/>
        <v>3479.7729941291614</v>
      </c>
      <c r="FP198" s="16">
        <f t="shared" si="215"/>
        <v>3579.3001696020883</v>
      </c>
      <c r="FQ198" s="16">
        <f t="shared" si="216"/>
        <v>3520.1746379647743</v>
      </c>
      <c r="FS198" s="4">
        <f t="shared" si="177"/>
        <v>2337</v>
      </c>
      <c r="FT198" s="4">
        <f t="shared" si="178"/>
        <v>2619</v>
      </c>
      <c r="FU198" s="4"/>
      <c r="FV198" s="4">
        <f t="shared" si="179"/>
        <v>3152.9523809523803</v>
      </c>
      <c r="FW198" s="4">
        <f t="shared" si="180"/>
        <v>3254.7619047619</v>
      </c>
      <c r="FX198" s="4">
        <f t="shared" si="181"/>
        <v>3292.35</v>
      </c>
      <c r="FY198" s="4"/>
      <c r="FZ198" s="4">
        <f t="shared" si="182"/>
        <v>3451.25</v>
      </c>
      <c r="GA198" s="4">
        <f t="shared" si="183"/>
        <v>3561.85</v>
      </c>
      <c r="GB198" s="4">
        <f t="shared" si="184"/>
        <v>3618.7</v>
      </c>
      <c r="GC198" s="4"/>
      <c r="GD198" s="4">
        <f t="shared" si="185"/>
        <v>3811</v>
      </c>
      <c r="GE198" s="4">
        <f t="shared" si="186"/>
        <v>3919.7777777777801</v>
      </c>
      <c r="GF198" s="4">
        <f t="shared" si="187"/>
        <v>3979.4545454545496</v>
      </c>
      <c r="GH198" s="16">
        <f t="shared" si="217"/>
        <v>2411.1698630136984</v>
      </c>
      <c r="GI198" s="16">
        <f t="shared" si="188"/>
        <v>2796.1002739726027</v>
      </c>
      <c r="GJ198" s="16"/>
      <c r="GK198" s="16">
        <f t="shared" si="218"/>
        <v>3231.4087410306583</v>
      </c>
      <c r="GL198" s="16">
        <f t="shared" si="219"/>
        <v>3335.5302804957564</v>
      </c>
      <c r="GM198" s="16">
        <f t="shared" si="220"/>
        <v>3378.1845205479449</v>
      </c>
      <c r="GN198" s="16"/>
      <c r="GO198" s="16">
        <f t="shared" si="189"/>
        <v>3545.8691780821919</v>
      </c>
      <c r="GP198" s="16">
        <f t="shared" si="190"/>
        <v>3655.9899086757996</v>
      </c>
      <c r="GQ198" s="16">
        <f t="shared" si="221"/>
        <v>3713.5833872976345</v>
      </c>
    </row>
    <row r="199" spans="2:199" ht="14.45" customHeight="1" x14ac:dyDescent="0.25">
      <c r="B199" s="28" t="s">
        <v>230</v>
      </c>
      <c r="C199" s="28" t="s">
        <v>695</v>
      </c>
      <c r="D199" s="23" t="str">
        <f>IFERROR(IF(MATCH($B199,Compounders!$A:$A,0),"yes"),"")</f>
        <v/>
      </c>
      <c r="F199" s="66"/>
      <c r="G199" s="66"/>
      <c r="H199" s="66"/>
      <c r="I199" s="66"/>
      <c r="J199" s="121" t="str">
        <f t="shared" si="191"/>
        <v>yes</v>
      </c>
      <c r="K199" s="70">
        <f t="shared" si="222"/>
        <v>6</v>
      </c>
      <c r="L199" s="70">
        <f t="shared" si="223"/>
        <v>36</v>
      </c>
      <c r="M199" s="70">
        <f t="shared" si="224"/>
        <v>4</v>
      </c>
      <c r="N199" s="70">
        <f t="shared" si="225"/>
        <v>4</v>
      </c>
      <c r="O199" s="66"/>
      <c r="P199" s="83"/>
      <c r="Q199" s="70">
        <f t="shared" si="245"/>
        <v>5</v>
      </c>
      <c r="R199" s="70">
        <f t="shared" si="245"/>
        <v>4</v>
      </c>
      <c r="S199" s="70">
        <f t="shared" si="245"/>
        <v>3</v>
      </c>
      <c r="T199" s="70">
        <f t="shared" si="245"/>
        <v>3</v>
      </c>
      <c r="U199" s="70">
        <f t="shared" si="245"/>
        <v>3</v>
      </c>
      <c r="V199" s="70">
        <f t="shared" si="245"/>
        <v>7</v>
      </c>
      <c r="W199" s="70">
        <f t="shared" si="245"/>
        <v>8</v>
      </c>
      <c r="X199" s="70">
        <f t="shared" si="245"/>
        <v>2</v>
      </c>
      <c r="Y199" s="70">
        <f t="shared" si="245"/>
        <v>1</v>
      </c>
      <c r="AA199" s="39">
        <v>62.951710964310003</v>
      </c>
      <c r="AB199" s="39">
        <v>57.04921829944</v>
      </c>
      <c r="AC199" s="40">
        <v>60.063839847750003</v>
      </c>
      <c r="AE199" s="4">
        <f t="shared" si="193"/>
        <v>-2.8878711165599995</v>
      </c>
      <c r="AF199" s="4">
        <f t="shared" si="194"/>
        <v>3.0146215483100036</v>
      </c>
      <c r="AH199" s="11">
        <f t="shared" si="195"/>
        <v>-4.587438645150177E-2</v>
      </c>
      <c r="AI199" s="11">
        <f t="shared" si="196"/>
        <v>5.2842468979800161E-2</v>
      </c>
      <c r="AK199" s="3">
        <v>4469</v>
      </c>
      <c r="AL199" s="7">
        <v>4974</v>
      </c>
      <c r="AM199" s="7"/>
      <c r="AN199" s="3">
        <v>5476.6875</v>
      </c>
      <c r="AO199" s="3">
        <v>5545.25</v>
      </c>
      <c r="AP199" s="7">
        <v>5570.7857142857101</v>
      </c>
      <c r="AQ199" s="113"/>
      <c r="AR199" s="3">
        <v>5913.6666666666697</v>
      </c>
      <c r="AS199" s="3">
        <v>5939.8666666666695</v>
      </c>
      <c r="AT199" s="7">
        <v>5884.4285714285697</v>
      </c>
      <c r="AU199" s="7"/>
      <c r="AV199" s="3">
        <v>6091</v>
      </c>
      <c r="AW199" s="3">
        <v>6298.6</v>
      </c>
      <c r="AX199" s="7">
        <v>6284</v>
      </c>
      <c r="AY199" s="113"/>
      <c r="AZ199" s="3">
        <v>4970</v>
      </c>
      <c r="BA199" s="7">
        <v>5307</v>
      </c>
      <c r="BB199" s="7"/>
      <c r="BC199" s="3">
        <v>5579</v>
      </c>
      <c r="BD199" s="3">
        <v>5530</v>
      </c>
      <c r="BE199" s="7">
        <v>5671.375</v>
      </c>
      <c r="BF199" s="113"/>
      <c r="BG199" s="3">
        <v>6002.3846153846098</v>
      </c>
      <c r="BH199" s="3">
        <v>5975.0666666666702</v>
      </c>
      <c r="BI199" s="7">
        <v>5992.3125</v>
      </c>
      <c r="BJ199" s="113"/>
      <c r="BK199" s="3">
        <v>6356.5</v>
      </c>
      <c r="BL199" s="3">
        <v>6393.6666666666697</v>
      </c>
      <c r="BM199" s="7">
        <v>6339.3333333333303</v>
      </c>
      <c r="BO199" s="2">
        <f t="shared" si="234"/>
        <v>4970</v>
      </c>
      <c r="BP199" s="2">
        <f t="shared" si="235"/>
        <v>5307</v>
      </c>
      <c r="BQ199" s="2"/>
      <c r="BR199" s="2">
        <f t="shared" si="236"/>
        <v>5579</v>
      </c>
      <c r="BS199" s="2">
        <f t="shared" si="237"/>
        <v>5530</v>
      </c>
      <c r="BT199" s="2">
        <f t="shared" si="238"/>
        <v>5671.375</v>
      </c>
      <c r="BU199" s="2"/>
      <c r="BV199" s="2">
        <f t="shared" si="239"/>
        <v>6002.3846153846098</v>
      </c>
      <c r="BW199" s="2">
        <f t="shared" si="240"/>
        <v>5975.0666666666702</v>
      </c>
      <c r="BX199" s="2">
        <f t="shared" si="241"/>
        <v>5992.3125</v>
      </c>
      <c r="BZ199" s="16">
        <f t="shared" si="226"/>
        <v>337</v>
      </c>
      <c r="CA199" s="16">
        <f t="shared" si="227"/>
        <v>364.375</v>
      </c>
      <c r="CB199" s="16">
        <f t="shared" si="228"/>
        <v>320.9375</v>
      </c>
      <c r="CD199" s="5">
        <f t="shared" si="197"/>
        <v>6.7806841046277766E-2</v>
      </c>
      <c r="CE199" s="5">
        <f t="shared" si="198"/>
        <v>6.8659317882042492E-2</v>
      </c>
      <c r="CF199" s="5">
        <f t="shared" si="199"/>
        <v>5.6589010601485468E-2</v>
      </c>
      <c r="CH199" s="11">
        <f t="shared" si="229"/>
        <v>-8.7829360100376563E-3</v>
      </c>
      <c r="CI199" s="11">
        <f t="shared" si="230"/>
        <v>1.6557626814841298E-2</v>
      </c>
      <c r="CK199" s="11">
        <f t="shared" si="231"/>
        <v>-4.5511826496291707E-3</v>
      </c>
      <c r="CL199" s="11">
        <f t="shared" si="232"/>
        <v>-1.6780189924507916E-3</v>
      </c>
      <c r="CN199" s="16">
        <f t="shared" si="200"/>
        <v>-49</v>
      </c>
      <c r="CO199" s="16">
        <f t="shared" si="201"/>
        <v>92.375</v>
      </c>
      <c r="CP199" s="11"/>
      <c r="CQ199" s="16">
        <f t="shared" si="202"/>
        <v>-27.317948717939544</v>
      </c>
      <c r="CR199" s="16">
        <f t="shared" si="203"/>
        <v>-10.072115384609788</v>
      </c>
      <c r="CT199" s="106">
        <v>5670.8166666666702</v>
      </c>
      <c r="CU199" s="104">
        <v>5530</v>
      </c>
      <c r="CV199" s="104">
        <v>5501</v>
      </c>
      <c r="CW199" s="104">
        <v>5441.8409090909208</v>
      </c>
      <c r="CX199" s="104">
        <v>5298.5333333333301</v>
      </c>
      <c r="CY199" s="104">
        <v>5351.3076923076896</v>
      </c>
      <c r="CZ199" s="104">
        <v>4933.8409090909099</v>
      </c>
      <c r="DA199" s="104">
        <v>4837.1873015872998</v>
      </c>
      <c r="DB199" s="104">
        <v>4742.3666666666695</v>
      </c>
      <c r="DC199" s="104">
        <v>4662.55</v>
      </c>
      <c r="DD199" s="104">
        <v>4605.3477564102495</v>
      </c>
      <c r="DE199" s="104">
        <v>4696.75</v>
      </c>
      <c r="DF199" s="104">
        <v>5535.0519568151103</v>
      </c>
      <c r="DG199" s="104">
        <v>6510.75</v>
      </c>
      <c r="DH199" s="104">
        <v>6897.4435897435897</v>
      </c>
      <c r="DI199" s="104">
        <v>7016.4871794871806</v>
      </c>
      <c r="DJ199" s="104">
        <v>6762.3882352941209</v>
      </c>
      <c r="DK199" s="104">
        <v>6293.9523809523798</v>
      </c>
      <c r="DL199" s="104">
        <v>6327.7142857142908</v>
      </c>
      <c r="DM199" s="104">
        <v>6373.0357142857101</v>
      </c>
      <c r="DN199" s="104">
        <v>6062.6016483516505</v>
      </c>
      <c r="DO199" s="104">
        <v>5527.6842105263204</v>
      </c>
      <c r="DP199" s="104">
        <v>4547.6333333333305</v>
      </c>
      <c r="DR199" s="4">
        <f t="shared" si="204"/>
        <v>60.063839847750003</v>
      </c>
      <c r="DS199" s="39">
        <v>57.04921829944</v>
      </c>
      <c r="DT199" s="39">
        <v>62.951710964310003</v>
      </c>
      <c r="DU199" s="39">
        <v>58.952975835240004</v>
      </c>
      <c r="DV199" s="39">
        <v>56.297079933390002</v>
      </c>
      <c r="DW199" s="39">
        <v>53.716827634199994</v>
      </c>
      <c r="DX199" s="39">
        <v>57.587844669120003</v>
      </c>
      <c r="DY199" s="39">
        <v>57.275164886030005</v>
      </c>
      <c r="DZ199" s="39">
        <v>51.985035233250009</v>
      </c>
      <c r="EA199" s="39">
        <v>52.019974839339994</v>
      </c>
      <c r="EB199" s="39">
        <v>49.239025402840007</v>
      </c>
      <c r="EC199" s="39">
        <v>38.107833903589999</v>
      </c>
      <c r="ED199" s="39">
        <v>40.423707870450002</v>
      </c>
      <c r="EE199" s="39">
        <v>45.289576762100005</v>
      </c>
      <c r="EF199" s="39">
        <v>57.090753372640002</v>
      </c>
      <c r="EG199" s="39">
        <v>57.751169811579992</v>
      </c>
      <c r="EH199" s="39">
        <v>63.148961087280007</v>
      </c>
      <c r="EI199" s="39">
        <v>75.353920563599999</v>
      </c>
      <c r="EJ199" s="39">
        <v>78.157898847300004</v>
      </c>
      <c r="EK199" s="39">
        <v>78.287812344000002</v>
      </c>
      <c r="EL199" s="39">
        <v>74.638897499999999</v>
      </c>
      <c r="EM199" s="39">
        <v>78.408501409440021</v>
      </c>
      <c r="EN199" s="39">
        <v>64.615295739999993</v>
      </c>
      <c r="EP199" s="111">
        <v>46022</v>
      </c>
      <c r="EQ199" s="114">
        <f t="shared" si="233"/>
        <v>0</v>
      </c>
      <c r="ER199" s="114"/>
      <c r="ES199" s="4">
        <f t="shared" si="205"/>
        <v>4469</v>
      </c>
      <c r="ET199" s="4">
        <f t="shared" si="206"/>
        <v>4974</v>
      </c>
      <c r="EU199" s="4"/>
      <c r="EV199" s="4">
        <f t="shared" si="169"/>
        <v>5476.6875</v>
      </c>
      <c r="EW199" s="4">
        <f t="shared" si="170"/>
        <v>5545.25</v>
      </c>
      <c r="EX199" s="4">
        <f t="shared" si="171"/>
        <v>5570.7857142857101</v>
      </c>
      <c r="EY199" s="4"/>
      <c r="EZ199" s="4">
        <f t="shared" si="172"/>
        <v>5913.6666666666697</v>
      </c>
      <c r="FA199" s="4">
        <f t="shared" si="173"/>
        <v>5939.8666666666695</v>
      </c>
      <c r="FB199" s="4">
        <f t="shared" si="174"/>
        <v>5884.4285714285697</v>
      </c>
      <c r="FC199" s="4"/>
      <c r="FD199" s="4">
        <f t="shared" si="244"/>
        <v>6091</v>
      </c>
      <c r="FE199" s="4">
        <f t="shared" si="208"/>
        <v>6298.6</v>
      </c>
      <c r="FF199" s="4">
        <f t="shared" si="209"/>
        <v>6284</v>
      </c>
      <c r="FH199" s="16">
        <f t="shared" si="210"/>
        <v>4469</v>
      </c>
      <c r="FI199" s="16">
        <f t="shared" si="176"/>
        <v>4974</v>
      </c>
      <c r="FJ199" s="16"/>
      <c r="FK199" s="16">
        <f t="shared" si="211"/>
        <v>5476.6875</v>
      </c>
      <c r="FL199" s="16">
        <f t="shared" si="212"/>
        <v>5545.25</v>
      </c>
      <c r="FM199" s="16">
        <f t="shared" si="213"/>
        <v>5570.7857142857101</v>
      </c>
      <c r="FN199" s="16"/>
      <c r="FO199" s="16">
        <f t="shared" si="214"/>
        <v>5913.6666666666697</v>
      </c>
      <c r="FP199" s="16">
        <f t="shared" si="215"/>
        <v>5939.8666666666695</v>
      </c>
      <c r="FQ199" s="16">
        <f t="shared" si="216"/>
        <v>5884.4285714285697</v>
      </c>
      <c r="FS199" s="4">
        <f t="shared" si="177"/>
        <v>4970</v>
      </c>
      <c r="FT199" s="4">
        <f t="shared" si="178"/>
        <v>5307</v>
      </c>
      <c r="FU199" s="4"/>
      <c r="FV199" s="4">
        <f t="shared" si="179"/>
        <v>5579</v>
      </c>
      <c r="FW199" s="4">
        <f t="shared" si="180"/>
        <v>5530</v>
      </c>
      <c r="FX199" s="4">
        <f t="shared" si="181"/>
        <v>5671.375</v>
      </c>
      <c r="FY199" s="4"/>
      <c r="FZ199" s="4">
        <f t="shared" si="182"/>
        <v>6002.3846153846098</v>
      </c>
      <c r="GA199" s="4">
        <f t="shared" si="183"/>
        <v>5975.0666666666702</v>
      </c>
      <c r="GB199" s="4">
        <f t="shared" si="184"/>
        <v>5992.3125</v>
      </c>
      <c r="GC199" s="4"/>
      <c r="GD199" s="4">
        <f t="shared" si="185"/>
        <v>6356.5</v>
      </c>
      <c r="GE199" s="4">
        <f t="shared" si="186"/>
        <v>6393.6666666666697</v>
      </c>
      <c r="GF199" s="4">
        <f t="shared" si="187"/>
        <v>6339.3333333333303</v>
      </c>
      <c r="GH199" s="16">
        <f t="shared" si="217"/>
        <v>4970</v>
      </c>
      <c r="GI199" s="16">
        <f t="shared" si="188"/>
        <v>5307</v>
      </c>
      <c r="GJ199" s="16"/>
      <c r="GK199" s="16">
        <f t="shared" si="218"/>
        <v>5579</v>
      </c>
      <c r="GL199" s="16">
        <f t="shared" si="219"/>
        <v>5530</v>
      </c>
      <c r="GM199" s="16">
        <f t="shared" si="220"/>
        <v>5671.375</v>
      </c>
      <c r="GN199" s="16"/>
      <c r="GO199" s="16">
        <f t="shared" si="189"/>
        <v>6002.3846153846098</v>
      </c>
      <c r="GP199" s="16">
        <f t="shared" si="190"/>
        <v>5975.0666666666702</v>
      </c>
      <c r="GQ199" s="16">
        <f t="shared" si="221"/>
        <v>5992.3125</v>
      </c>
    </row>
    <row r="200" spans="2:199" ht="14.45" customHeight="1" x14ac:dyDescent="0.25">
      <c r="B200" s="28" t="s">
        <v>188</v>
      </c>
      <c r="C200" s="28" t="s">
        <v>696</v>
      </c>
      <c r="D200" s="23" t="str">
        <f>IFERROR(IF(MATCH($B200,Compounders!$A:$A,0),"yes"),"")</f>
        <v/>
      </c>
      <c r="F200" s="66"/>
      <c r="G200" s="66"/>
      <c r="H200" s="66"/>
      <c r="I200" s="66"/>
      <c r="J200" s="121" t="str">
        <f t="shared" si="191"/>
        <v>yes</v>
      </c>
      <c r="K200" s="70">
        <f t="shared" si="222"/>
        <v>6</v>
      </c>
      <c r="L200" s="70">
        <f t="shared" si="223"/>
        <v>36</v>
      </c>
      <c r="M200" s="70">
        <f t="shared" si="224"/>
        <v>4</v>
      </c>
      <c r="N200" s="70">
        <f t="shared" si="225"/>
        <v>4</v>
      </c>
      <c r="O200" s="66"/>
      <c r="P200" s="83"/>
      <c r="Q200" s="70">
        <f t="shared" si="245"/>
        <v>5</v>
      </c>
      <c r="R200" s="70">
        <f t="shared" si="245"/>
        <v>4</v>
      </c>
      <c r="S200" s="70">
        <f t="shared" si="245"/>
        <v>3</v>
      </c>
      <c r="T200" s="70">
        <f t="shared" si="245"/>
        <v>3</v>
      </c>
      <c r="U200" s="70">
        <f t="shared" si="245"/>
        <v>3</v>
      </c>
      <c r="V200" s="70">
        <f t="shared" si="245"/>
        <v>7</v>
      </c>
      <c r="W200" s="70">
        <f t="shared" si="245"/>
        <v>8</v>
      </c>
      <c r="X200" s="70">
        <f t="shared" si="245"/>
        <v>2</v>
      </c>
      <c r="Y200" s="70">
        <f t="shared" si="245"/>
        <v>1</v>
      </c>
      <c r="AA200" s="39">
        <v>84.021971667480003</v>
      </c>
      <c r="AB200" s="39">
        <v>64.428318399960006</v>
      </c>
      <c r="AC200" s="40">
        <v>74.203569098229991</v>
      </c>
      <c r="AE200" s="4">
        <f t="shared" si="193"/>
        <v>-9.8184025692500114</v>
      </c>
      <c r="AF200" s="4">
        <f t="shared" si="194"/>
        <v>9.7752506982699856</v>
      </c>
      <c r="AH200" s="11">
        <f t="shared" si="195"/>
        <v>-0.11685517935840273</v>
      </c>
      <c r="AI200" s="11">
        <f t="shared" si="196"/>
        <v>0.15172289050890475</v>
      </c>
      <c r="AK200" s="3">
        <v>4480</v>
      </c>
      <c r="AL200" s="7">
        <v>3395</v>
      </c>
      <c r="AM200" s="7"/>
      <c r="AN200" s="3">
        <v>4591.8333333333303</v>
      </c>
      <c r="AO200" s="3">
        <v>4674.5</v>
      </c>
      <c r="AP200" s="7">
        <v>3934.1666666666697</v>
      </c>
      <c r="AQ200" s="113"/>
      <c r="AR200" s="3">
        <v>6167.6</v>
      </c>
      <c r="AS200" s="3">
        <v>5568.2</v>
      </c>
      <c r="AT200" s="7">
        <v>5284.8333333333303</v>
      </c>
      <c r="AU200" s="7"/>
      <c r="AV200" s="3">
        <v>7167</v>
      </c>
      <c r="AW200" s="3">
        <v>6909.3333333333303</v>
      </c>
      <c r="AX200" s="7">
        <v>7492</v>
      </c>
      <c r="AY200" s="113"/>
      <c r="AZ200" s="3">
        <v>4565</v>
      </c>
      <c r="BA200" s="7">
        <v>5195</v>
      </c>
      <c r="BB200" s="7"/>
      <c r="BC200" s="3">
        <v>5668.6666666666697</v>
      </c>
      <c r="BD200" s="3">
        <v>5848.3333333333303</v>
      </c>
      <c r="BE200" s="7">
        <v>5580.875</v>
      </c>
      <c r="BF200" s="113"/>
      <c r="BG200" s="3">
        <v>7012.25</v>
      </c>
      <c r="BH200" s="3">
        <v>6841.7777777777792</v>
      </c>
      <c r="BI200" s="7">
        <v>6656.5625</v>
      </c>
      <c r="BJ200" s="113"/>
      <c r="BK200" s="3">
        <v>7415.25</v>
      </c>
      <c r="BL200" s="3">
        <v>8167.5</v>
      </c>
      <c r="BM200" s="7">
        <v>7669.25</v>
      </c>
      <c r="BO200" s="2">
        <f t="shared" si="234"/>
        <v>4565</v>
      </c>
      <c r="BP200" s="2">
        <f t="shared" si="235"/>
        <v>5195</v>
      </c>
      <c r="BQ200" s="2"/>
      <c r="BR200" s="2">
        <f t="shared" si="236"/>
        <v>5668.6666666666697</v>
      </c>
      <c r="BS200" s="2">
        <f t="shared" si="237"/>
        <v>5848.3333333333303</v>
      </c>
      <c r="BT200" s="2">
        <f t="shared" si="238"/>
        <v>5580.875</v>
      </c>
      <c r="BU200" s="2"/>
      <c r="BV200" s="2">
        <f t="shared" si="239"/>
        <v>7012.25</v>
      </c>
      <c r="BW200" s="2">
        <f t="shared" si="240"/>
        <v>6841.7777777777792</v>
      </c>
      <c r="BX200" s="2">
        <f t="shared" si="241"/>
        <v>6656.5625</v>
      </c>
      <c r="BZ200" s="16">
        <f t="shared" si="226"/>
        <v>630</v>
      </c>
      <c r="CA200" s="16">
        <f t="shared" si="227"/>
        <v>385.875</v>
      </c>
      <c r="CB200" s="16">
        <f t="shared" si="228"/>
        <v>1075.6875</v>
      </c>
      <c r="CD200" s="5">
        <f t="shared" si="197"/>
        <v>0.13800657174151154</v>
      </c>
      <c r="CE200" s="5">
        <f t="shared" si="198"/>
        <v>7.4278152069297443E-2</v>
      </c>
      <c r="CF200" s="5">
        <f t="shared" si="199"/>
        <v>0.19274531323493171</v>
      </c>
      <c r="CH200" s="11">
        <f t="shared" si="229"/>
        <v>3.1694695989649579E-2</v>
      </c>
      <c r="CI200" s="11">
        <f t="shared" si="230"/>
        <v>-1.5487180994943506E-2</v>
      </c>
      <c r="CK200" s="11">
        <f t="shared" si="231"/>
        <v>-2.4310630998926275E-2</v>
      </c>
      <c r="CL200" s="11">
        <f t="shared" si="232"/>
        <v>-5.0723733466433774E-2</v>
      </c>
      <c r="CN200" s="16">
        <f t="shared" si="200"/>
        <v>179.6666666666606</v>
      </c>
      <c r="CO200" s="16">
        <f t="shared" si="201"/>
        <v>-87.791666666669698</v>
      </c>
      <c r="CP200" s="11"/>
      <c r="CQ200" s="16">
        <f t="shared" si="202"/>
        <v>-170.47222222222081</v>
      </c>
      <c r="CR200" s="16">
        <f t="shared" si="203"/>
        <v>-355.6875</v>
      </c>
      <c r="CT200" s="106">
        <v>5911.65584415584</v>
      </c>
      <c r="CU200" s="104">
        <v>5848.3333333333303</v>
      </c>
      <c r="CV200" s="104">
        <v>5528.2232142857201</v>
      </c>
      <c r="CW200" s="104">
        <v>5263.1346153846198</v>
      </c>
      <c r="CX200" s="104">
        <v>4991.9855769230808</v>
      </c>
      <c r="CY200" s="104">
        <v>5060.7222222222208</v>
      </c>
      <c r="CZ200" s="104">
        <v>4999.0089285714203</v>
      </c>
      <c r="DA200" s="104">
        <v>4720.1971153846198</v>
      </c>
      <c r="DB200" s="104">
        <v>4870.3095238095202</v>
      </c>
      <c r="DC200" s="104">
        <v>4809.2307692307704</v>
      </c>
      <c r="DD200" s="104">
        <v>4672.39102564102</v>
      </c>
      <c r="DE200" s="104">
        <v>4554.2836052836001</v>
      </c>
      <c r="DF200" s="104">
        <v>4164.8041958041977</v>
      </c>
      <c r="DG200" s="104">
        <v>3851.9230769230799</v>
      </c>
      <c r="DH200" s="104">
        <v>3965.3636363636379</v>
      </c>
      <c r="DI200" s="104">
        <v>3586.3863636363631</v>
      </c>
      <c r="DJ200" s="104">
        <v>3560.4333333333329</v>
      </c>
      <c r="DK200" s="104">
        <v>2802.9</v>
      </c>
      <c r="DL200" s="104">
        <v>2697.8472222222217</v>
      </c>
      <c r="DM200" s="104">
        <v>2089.1666666666661</v>
      </c>
      <c r="DN200" s="104">
        <v>1410.9444444444448</v>
      </c>
      <c r="DO200" s="104">
        <v>1186.8181818181802</v>
      </c>
      <c r="DP200" s="104">
        <v>994.29166666666697</v>
      </c>
      <c r="DR200" s="4">
        <f t="shared" si="204"/>
        <v>74.203569098229991</v>
      </c>
      <c r="DS200" s="39">
        <v>64.428318399960006</v>
      </c>
      <c r="DT200" s="39">
        <v>84.021971667480003</v>
      </c>
      <c r="DU200" s="39">
        <v>76.681059587310017</v>
      </c>
      <c r="DV200" s="39">
        <v>81.077886977580008</v>
      </c>
      <c r="DW200" s="39">
        <v>78.121594877099994</v>
      </c>
      <c r="DX200" s="39">
        <v>93.450245872960011</v>
      </c>
      <c r="DY200" s="39">
        <v>71.140525790609999</v>
      </c>
      <c r="DZ200" s="39">
        <v>67.182293070539998</v>
      </c>
      <c r="EA200" s="39">
        <v>63.889735598649999</v>
      </c>
      <c r="EB200" s="39">
        <v>52.890476915960008</v>
      </c>
      <c r="EC200" s="39">
        <v>50.884156445759992</v>
      </c>
      <c r="ED200" s="39">
        <v>43.582282805600009</v>
      </c>
      <c r="EE200" s="39">
        <v>36.042404889239997</v>
      </c>
      <c r="EF200" s="39">
        <v>36.50597243875</v>
      </c>
      <c r="EG200" s="39">
        <v>26.620182313499999</v>
      </c>
      <c r="EH200" s="39">
        <v>27.84974837088</v>
      </c>
      <c r="EI200" s="39">
        <v>37.194000000000003</v>
      </c>
      <c r="EJ200" s="39">
        <v>18.010165365280002</v>
      </c>
      <c r="EK200" s="39">
        <v>14.506129979220001</v>
      </c>
      <c r="EL200" s="39">
        <v>14.4502649384</v>
      </c>
      <c r="EM200" s="39">
        <v>10.904722318140001</v>
      </c>
      <c r="EN200" s="39">
        <v>11.20739891258</v>
      </c>
      <c r="EP200" s="111">
        <v>46022</v>
      </c>
      <c r="EQ200" s="114">
        <f t="shared" si="233"/>
        <v>0</v>
      </c>
      <c r="ER200" s="114"/>
      <c r="ES200" s="4">
        <f t="shared" si="205"/>
        <v>4480</v>
      </c>
      <c r="ET200" s="4">
        <f t="shared" si="206"/>
        <v>3395</v>
      </c>
      <c r="EU200" s="4"/>
      <c r="EV200" s="4">
        <f t="shared" si="169"/>
        <v>4591.8333333333303</v>
      </c>
      <c r="EW200" s="4">
        <f t="shared" si="170"/>
        <v>4674.5</v>
      </c>
      <c r="EX200" s="4">
        <f t="shared" si="171"/>
        <v>3934.1666666666697</v>
      </c>
      <c r="EY200" s="4"/>
      <c r="EZ200" s="4">
        <f t="shared" si="172"/>
        <v>6167.6</v>
      </c>
      <c r="FA200" s="4">
        <f t="shared" si="173"/>
        <v>5568.2</v>
      </c>
      <c r="FB200" s="4">
        <f t="shared" si="174"/>
        <v>5284.8333333333303</v>
      </c>
      <c r="FC200" s="4"/>
      <c r="FD200" s="4">
        <f t="shared" si="244"/>
        <v>7167</v>
      </c>
      <c r="FE200" s="4">
        <f t="shared" si="208"/>
        <v>6909.3333333333303</v>
      </c>
      <c r="FF200" s="4">
        <f t="shared" si="209"/>
        <v>7492</v>
      </c>
      <c r="FH200" s="16">
        <f t="shared" si="210"/>
        <v>4480</v>
      </c>
      <c r="FI200" s="16">
        <f t="shared" si="176"/>
        <v>3395</v>
      </c>
      <c r="FJ200" s="16"/>
      <c r="FK200" s="16">
        <f t="shared" si="211"/>
        <v>4591.8333333333303</v>
      </c>
      <c r="FL200" s="16">
        <f t="shared" si="212"/>
        <v>4674.5</v>
      </c>
      <c r="FM200" s="16">
        <f t="shared" si="213"/>
        <v>3934.1666666666697</v>
      </c>
      <c r="FN200" s="16"/>
      <c r="FO200" s="16">
        <f t="shared" si="214"/>
        <v>6167.6</v>
      </c>
      <c r="FP200" s="16">
        <f t="shared" si="215"/>
        <v>5568.2</v>
      </c>
      <c r="FQ200" s="16">
        <f t="shared" si="216"/>
        <v>5284.8333333333303</v>
      </c>
      <c r="FS200" s="4">
        <f t="shared" si="177"/>
        <v>4565</v>
      </c>
      <c r="FT200" s="4">
        <f t="shared" si="178"/>
        <v>5195</v>
      </c>
      <c r="FU200" s="4"/>
      <c r="FV200" s="4">
        <f t="shared" si="179"/>
        <v>5668.6666666666697</v>
      </c>
      <c r="FW200" s="4">
        <f t="shared" si="180"/>
        <v>5848.3333333333303</v>
      </c>
      <c r="FX200" s="4">
        <f t="shared" si="181"/>
        <v>5580.875</v>
      </c>
      <c r="FY200" s="4"/>
      <c r="FZ200" s="4">
        <f t="shared" si="182"/>
        <v>7012.25</v>
      </c>
      <c r="GA200" s="4">
        <f t="shared" si="183"/>
        <v>6841.7777777777792</v>
      </c>
      <c r="GB200" s="4">
        <f t="shared" si="184"/>
        <v>6656.5625</v>
      </c>
      <c r="GC200" s="4"/>
      <c r="GD200" s="4">
        <f t="shared" si="185"/>
        <v>7415.25</v>
      </c>
      <c r="GE200" s="4">
        <f t="shared" si="186"/>
        <v>8167.5</v>
      </c>
      <c r="GF200" s="4">
        <f t="shared" si="187"/>
        <v>7669.25</v>
      </c>
      <c r="GH200" s="16">
        <f t="shared" si="217"/>
        <v>4565</v>
      </c>
      <c r="GI200" s="16">
        <f t="shared" si="188"/>
        <v>5195</v>
      </c>
      <c r="GJ200" s="16"/>
      <c r="GK200" s="16">
        <f t="shared" si="218"/>
        <v>5668.6666666666697</v>
      </c>
      <c r="GL200" s="16">
        <f t="shared" si="219"/>
        <v>5848.3333333333303</v>
      </c>
      <c r="GM200" s="16">
        <f t="shared" si="220"/>
        <v>5580.875</v>
      </c>
      <c r="GN200" s="16"/>
      <c r="GO200" s="16">
        <f t="shared" si="189"/>
        <v>7012.25</v>
      </c>
      <c r="GP200" s="16">
        <f t="shared" si="190"/>
        <v>6841.7777777777792</v>
      </c>
      <c r="GQ200" s="16">
        <f t="shared" si="221"/>
        <v>6656.5625</v>
      </c>
    </row>
    <row r="201" spans="2:199" ht="14.45" customHeight="1" x14ac:dyDescent="0.25">
      <c r="B201" s="28" t="s">
        <v>18</v>
      </c>
      <c r="C201" s="28" t="s">
        <v>697</v>
      </c>
      <c r="D201" s="23" t="str">
        <f>IFERROR(IF(MATCH($B201,Compounders!$A:$A,0),"yes"),"")</f>
        <v/>
      </c>
      <c r="F201" s="66"/>
      <c r="G201" s="66"/>
      <c r="H201" s="66"/>
      <c r="I201" s="66"/>
      <c r="J201" s="121" t="str">
        <f t="shared" si="191"/>
        <v>yes</v>
      </c>
      <c r="K201" s="70">
        <f t="shared" si="222"/>
        <v>6</v>
      </c>
      <c r="L201" s="70">
        <f t="shared" si="223"/>
        <v>36</v>
      </c>
      <c r="M201" s="70">
        <f t="shared" si="224"/>
        <v>4</v>
      </c>
      <c r="N201" s="70">
        <f t="shared" si="225"/>
        <v>4</v>
      </c>
      <c r="O201" s="66"/>
      <c r="P201" s="83"/>
      <c r="Q201" s="70">
        <f t="shared" si="245"/>
        <v>5</v>
      </c>
      <c r="R201" s="70">
        <f t="shared" si="245"/>
        <v>4</v>
      </c>
      <c r="S201" s="70">
        <f t="shared" si="245"/>
        <v>3</v>
      </c>
      <c r="T201" s="70">
        <f t="shared" si="245"/>
        <v>3</v>
      </c>
      <c r="U201" s="70">
        <f t="shared" si="245"/>
        <v>3</v>
      </c>
      <c r="V201" s="70">
        <f t="shared" si="245"/>
        <v>7</v>
      </c>
      <c r="W201" s="70">
        <f t="shared" si="245"/>
        <v>8</v>
      </c>
      <c r="X201" s="70">
        <f t="shared" si="245"/>
        <v>2</v>
      </c>
      <c r="Y201" s="70">
        <f t="shared" si="245"/>
        <v>1</v>
      </c>
      <c r="AA201" s="39">
        <v>101.86715761170001</v>
      </c>
      <c r="AB201" s="39">
        <v>62.442861327000003</v>
      </c>
      <c r="AC201" s="40">
        <v>84.957728987400003</v>
      </c>
      <c r="AE201" s="4">
        <f t="shared" si="193"/>
        <v>-16.909428624300006</v>
      </c>
      <c r="AF201" s="4">
        <f t="shared" si="194"/>
        <v>22.5148676604</v>
      </c>
      <c r="AH201" s="11">
        <f t="shared" si="195"/>
        <v>-0.16599489983568427</v>
      </c>
      <c r="AI201" s="11">
        <f t="shared" si="196"/>
        <v>0.3605675201604619</v>
      </c>
      <c r="AK201" s="3">
        <v>1411</v>
      </c>
      <c r="AL201" s="7">
        <v>1883</v>
      </c>
      <c r="AM201" s="7"/>
      <c r="AN201" s="3">
        <v>2341.7272727272702</v>
      </c>
      <c r="AO201" s="3">
        <v>2168.4090909090901</v>
      </c>
      <c r="AP201" s="7">
        <v>1735.35</v>
      </c>
      <c r="AQ201" s="113"/>
      <c r="AR201" s="3">
        <v>2718</v>
      </c>
      <c r="AS201" s="3">
        <v>2655.2380952381</v>
      </c>
      <c r="AT201" s="7">
        <v>2339.0526315789498</v>
      </c>
      <c r="AU201" s="7"/>
      <c r="AV201" s="3">
        <v>3163.2</v>
      </c>
      <c r="AW201" s="3">
        <v>3244.1111111111104</v>
      </c>
      <c r="AX201" s="7">
        <v>2656.3</v>
      </c>
      <c r="AY201" s="113"/>
      <c r="AZ201" s="3">
        <v>1411</v>
      </c>
      <c r="BA201" s="7">
        <v>1883</v>
      </c>
      <c r="BB201" s="7"/>
      <c r="BC201" s="3">
        <v>2312.125</v>
      </c>
      <c r="BD201" s="3">
        <v>2161.7199999999998</v>
      </c>
      <c r="BE201" s="7">
        <v>1721.6538461538501</v>
      </c>
      <c r="BF201" s="113"/>
      <c r="BG201" s="3">
        <v>2664.1764705882401</v>
      </c>
      <c r="BH201" s="3">
        <v>2639.4166666666697</v>
      </c>
      <c r="BI201" s="7">
        <v>2302.84</v>
      </c>
      <c r="BJ201" s="113"/>
      <c r="BK201" s="3">
        <v>3042.5</v>
      </c>
      <c r="BL201" s="3">
        <v>3208.1111111111104</v>
      </c>
      <c r="BM201" s="7">
        <v>2621.4285714285697</v>
      </c>
      <c r="BO201" s="2">
        <f t="shared" si="234"/>
        <v>1411</v>
      </c>
      <c r="BP201" s="2">
        <f t="shared" si="235"/>
        <v>1883</v>
      </c>
      <c r="BQ201" s="2"/>
      <c r="BR201" s="2">
        <f t="shared" si="236"/>
        <v>2312.125</v>
      </c>
      <c r="BS201" s="2">
        <f t="shared" si="237"/>
        <v>2161.7199999999998</v>
      </c>
      <c r="BT201" s="2">
        <f t="shared" si="238"/>
        <v>1721.6538461538501</v>
      </c>
      <c r="BU201" s="2"/>
      <c r="BV201" s="2">
        <f t="shared" si="239"/>
        <v>2664.1764705882401</v>
      </c>
      <c r="BW201" s="2">
        <f t="shared" si="240"/>
        <v>2639.4166666666697</v>
      </c>
      <c r="BX201" s="2">
        <f t="shared" si="241"/>
        <v>2302.84</v>
      </c>
      <c r="BZ201" s="16">
        <f t="shared" si="226"/>
        <v>472</v>
      </c>
      <c r="CA201" s="16">
        <f t="shared" si="227"/>
        <v>-161.34615384614995</v>
      </c>
      <c r="CB201" s="16">
        <f t="shared" si="228"/>
        <v>581.18615384615009</v>
      </c>
      <c r="CD201" s="5">
        <f t="shared" si="197"/>
        <v>0.33451452870304754</v>
      </c>
      <c r="CE201" s="5">
        <f t="shared" si="198"/>
        <v>-8.5685689774906981E-2</v>
      </c>
      <c r="CF201" s="5">
        <f t="shared" si="199"/>
        <v>0.33757433594709618</v>
      </c>
      <c r="CH201" s="11">
        <f t="shared" si="229"/>
        <v>-6.5050548737633163E-2</v>
      </c>
      <c r="CI201" s="11">
        <f t="shared" si="230"/>
        <v>-0.25538029035893384</v>
      </c>
      <c r="CK201" s="11">
        <f t="shared" si="231"/>
        <v>-9.2936050576648555E-3</v>
      </c>
      <c r="CL201" s="11">
        <f t="shared" si="232"/>
        <v>-0.13562782892848624</v>
      </c>
      <c r="CN201" s="16">
        <f t="shared" si="200"/>
        <v>-150.4050000000002</v>
      </c>
      <c r="CO201" s="16">
        <f t="shared" si="201"/>
        <v>-590.47115384614995</v>
      </c>
      <c r="CP201" s="11"/>
      <c r="CQ201" s="16">
        <f t="shared" si="202"/>
        <v>-24.759803921570438</v>
      </c>
      <c r="CR201" s="16">
        <f t="shared" si="203"/>
        <v>-361.33647058823999</v>
      </c>
      <c r="CT201" s="106">
        <v>1835.5</v>
      </c>
      <c r="CU201" s="104">
        <v>2161.7199999999998</v>
      </c>
      <c r="CV201" s="104">
        <v>2196.4444444444453</v>
      </c>
      <c r="CW201" s="104">
        <v>1754.8266253869972</v>
      </c>
      <c r="CX201" s="104">
        <v>1106.4285714285709</v>
      </c>
      <c r="CY201" s="104">
        <v>1302.95</v>
      </c>
      <c r="CZ201" s="104">
        <v>956.07948717948705</v>
      </c>
      <c r="DA201" s="104">
        <v>658.245454545455</v>
      </c>
      <c r="DB201" s="104">
        <v>462.11338383838398</v>
      </c>
      <c r="DC201" s="104">
        <v>242.3</v>
      </c>
      <c r="DD201" s="104">
        <v>33.092374999999997</v>
      </c>
      <c r="DE201" s="104">
        <v>70.0348809523814</v>
      </c>
      <c r="DF201" s="104">
        <v>-55.661477272727296</v>
      </c>
      <c r="DG201" s="104">
        <v>-592.6153846153851</v>
      </c>
      <c r="DH201" s="104">
        <v>-490.63989898989905</v>
      </c>
      <c r="DI201" s="104">
        <v>-846.48535353535294</v>
      </c>
      <c r="DJ201" s="104">
        <v>-1090.2112121212119</v>
      </c>
      <c r="DK201" s="104">
        <v>-1099.93333333333</v>
      </c>
      <c r="DL201" s="104">
        <v>-610.5575757575765</v>
      </c>
      <c r="DM201" s="104">
        <v>-1092.1809523809529</v>
      </c>
      <c r="DN201" s="104" t="s">
        <v>503</v>
      </c>
      <c r="DO201" s="104" t="s">
        <v>503</v>
      </c>
      <c r="DP201" s="104" t="s">
        <v>503</v>
      </c>
      <c r="DR201" s="4">
        <f t="shared" si="204"/>
        <v>84.957728987400003</v>
      </c>
      <c r="DS201" s="39">
        <v>62.442861327000003</v>
      </c>
      <c r="DT201" s="39">
        <v>101.86715761170001</v>
      </c>
      <c r="DU201" s="39">
        <v>127.24049981574001</v>
      </c>
      <c r="DV201" s="39">
        <v>82.625568818429997</v>
      </c>
      <c r="DW201" s="39">
        <v>36.852871836799999</v>
      </c>
      <c r="DX201" s="39">
        <v>32.987378250540004</v>
      </c>
      <c r="DY201" s="39">
        <v>20.719148010220007</v>
      </c>
      <c r="DZ201" s="39">
        <v>19.958364606180005</v>
      </c>
      <c r="EA201" s="39">
        <v>17.60464055097</v>
      </c>
      <c r="EB201" s="39">
        <v>11.01732225958</v>
      </c>
      <c r="EC201" s="39">
        <v>8.9403151098600002</v>
      </c>
      <c r="ED201" s="39">
        <v>9.011501299159999</v>
      </c>
      <c r="EE201" s="39">
        <v>8.7006061647900008</v>
      </c>
      <c r="EF201" s="39">
        <v>7.2182304781399997</v>
      </c>
      <c r="EG201" s="39">
        <v>8.8913772682999994</v>
      </c>
      <c r="EH201" s="39">
        <v>7.1664989316600014</v>
      </c>
      <c r="EI201" s="39">
        <v>11.726541049649999</v>
      </c>
      <c r="EJ201" s="39">
        <v>15.26837690832</v>
      </c>
      <c r="EK201" s="39">
        <v>36.180280567359993</v>
      </c>
      <c r="EL201" s="39"/>
      <c r="EM201" s="39"/>
      <c r="EN201" s="39"/>
      <c r="EP201" s="111">
        <v>46022</v>
      </c>
      <c r="EQ201" s="114">
        <f t="shared" si="233"/>
        <v>0</v>
      </c>
      <c r="ER201" s="114"/>
      <c r="ES201" s="4">
        <f t="shared" si="205"/>
        <v>1411</v>
      </c>
      <c r="ET201" s="4">
        <f t="shared" si="206"/>
        <v>1883</v>
      </c>
      <c r="EU201" s="4"/>
      <c r="EV201" s="4">
        <f t="shared" si="169"/>
        <v>2341.7272727272702</v>
      </c>
      <c r="EW201" s="4">
        <f t="shared" si="170"/>
        <v>2168.4090909090901</v>
      </c>
      <c r="EX201" s="4">
        <f t="shared" si="171"/>
        <v>1735.35</v>
      </c>
      <c r="EY201" s="4"/>
      <c r="EZ201" s="4">
        <f t="shared" si="172"/>
        <v>2718</v>
      </c>
      <c r="FA201" s="4">
        <f t="shared" si="173"/>
        <v>2655.2380952381</v>
      </c>
      <c r="FB201" s="4">
        <f t="shared" si="174"/>
        <v>2339.0526315789498</v>
      </c>
      <c r="FC201" s="4"/>
      <c r="FD201" s="4">
        <f t="shared" si="244"/>
        <v>3163.2</v>
      </c>
      <c r="FE201" s="4">
        <f t="shared" si="208"/>
        <v>3244.1111111111104</v>
      </c>
      <c r="FF201" s="4">
        <f t="shared" si="209"/>
        <v>2656.3</v>
      </c>
      <c r="FH201" s="16">
        <f t="shared" si="210"/>
        <v>1411</v>
      </c>
      <c r="FI201" s="16">
        <f t="shared" si="176"/>
        <v>1883</v>
      </c>
      <c r="FJ201" s="16"/>
      <c r="FK201" s="16">
        <f t="shared" si="211"/>
        <v>2341.7272727272702</v>
      </c>
      <c r="FL201" s="16">
        <f t="shared" si="212"/>
        <v>2168.4090909090901</v>
      </c>
      <c r="FM201" s="16">
        <f t="shared" si="213"/>
        <v>1735.35</v>
      </c>
      <c r="FN201" s="16"/>
      <c r="FO201" s="16">
        <f t="shared" si="214"/>
        <v>2718</v>
      </c>
      <c r="FP201" s="16">
        <f t="shared" si="215"/>
        <v>2655.2380952381</v>
      </c>
      <c r="FQ201" s="16">
        <f t="shared" si="216"/>
        <v>2339.0526315789498</v>
      </c>
      <c r="FS201" s="4">
        <f t="shared" si="177"/>
        <v>1411</v>
      </c>
      <c r="FT201" s="4">
        <f t="shared" si="178"/>
        <v>1883</v>
      </c>
      <c r="FU201" s="4"/>
      <c r="FV201" s="4">
        <f t="shared" si="179"/>
        <v>2312.125</v>
      </c>
      <c r="FW201" s="4">
        <f t="shared" si="180"/>
        <v>2161.7199999999998</v>
      </c>
      <c r="FX201" s="4">
        <f t="shared" si="181"/>
        <v>1721.6538461538501</v>
      </c>
      <c r="FY201" s="4"/>
      <c r="FZ201" s="4">
        <f t="shared" si="182"/>
        <v>2664.1764705882401</v>
      </c>
      <c r="GA201" s="4">
        <f t="shared" si="183"/>
        <v>2639.4166666666697</v>
      </c>
      <c r="GB201" s="4">
        <f t="shared" si="184"/>
        <v>2302.84</v>
      </c>
      <c r="GC201" s="4"/>
      <c r="GD201" s="4">
        <f t="shared" si="185"/>
        <v>3042.5</v>
      </c>
      <c r="GE201" s="4">
        <f t="shared" si="186"/>
        <v>3208.1111111111104</v>
      </c>
      <c r="GF201" s="4">
        <f t="shared" si="187"/>
        <v>2621.4285714285697</v>
      </c>
      <c r="GH201" s="16">
        <f t="shared" si="217"/>
        <v>1411</v>
      </c>
      <c r="GI201" s="16">
        <f t="shared" si="188"/>
        <v>1883</v>
      </c>
      <c r="GJ201" s="16"/>
      <c r="GK201" s="16">
        <f t="shared" si="218"/>
        <v>2312.125</v>
      </c>
      <c r="GL201" s="16">
        <f t="shared" si="219"/>
        <v>2161.7199999999998</v>
      </c>
      <c r="GM201" s="16">
        <f t="shared" si="220"/>
        <v>1721.6538461538501</v>
      </c>
      <c r="GN201" s="16"/>
      <c r="GO201" s="16">
        <f t="shared" si="189"/>
        <v>2664.1764705882401</v>
      </c>
      <c r="GP201" s="16">
        <f t="shared" si="190"/>
        <v>2639.4166666666697</v>
      </c>
      <c r="GQ201" s="16">
        <f t="shared" si="221"/>
        <v>2302.84</v>
      </c>
    </row>
    <row r="202" spans="2:199" ht="14.45" customHeight="1" x14ac:dyDescent="0.25">
      <c r="B202" s="28" t="s">
        <v>270</v>
      </c>
      <c r="C202" s="28" t="s">
        <v>698</v>
      </c>
      <c r="D202" s="23" t="str">
        <f>IFERROR(IF(MATCH($B202,Compounders!$A:$A,0),"yes"),"")</f>
        <v/>
      </c>
      <c r="F202" s="66"/>
      <c r="G202" s="66"/>
      <c r="H202" s="66"/>
      <c r="I202" s="66"/>
      <c r="J202" s="121" t="str">
        <f t="shared" si="191"/>
        <v>yes</v>
      </c>
      <c r="K202" s="70">
        <f t="shared" si="222"/>
        <v>6</v>
      </c>
      <c r="L202" s="70">
        <f t="shared" si="223"/>
        <v>36</v>
      </c>
      <c r="M202" s="70">
        <f t="shared" si="224"/>
        <v>4</v>
      </c>
      <c r="N202" s="70">
        <f t="shared" si="225"/>
        <v>4</v>
      </c>
      <c r="O202" s="66"/>
      <c r="P202" s="83"/>
      <c r="Q202" s="70">
        <f t="shared" si="245"/>
        <v>5</v>
      </c>
      <c r="R202" s="70">
        <f t="shared" si="245"/>
        <v>4</v>
      </c>
      <c r="S202" s="70">
        <f t="shared" si="245"/>
        <v>3</v>
      </c>
      <c r="T202" s="70">
        <f t="shared" si="245"/>
        <v>3</v>
      </c>
      <c r="U202" s="70">
        <f t="shared" si="245"/>
        <v>3</v>
      </c>
      <c r="V202" s="70">
        <f t="shared" si="245"/>
        <v>7</v>
      </c>
      <c r="W202" s="70">
        <f t="shared" si="245"/>
        <v>8</v>
      </c>
      <c r="X202" s="70">
        <f t="shared" si="245"/>
        <v>2</v>
      </c>
      <c r="Y202" s="70">
        <f t="shared" si="245"/>
        <v>1</v>
      </c>
      <c r="AA202" s="39">
        <v>57.625251489089997</v>
      </c>
      <c r="AB202" s="39">
        <v>63.484324466519993</v>
      </c>
      <c r="AC202" s="40">
        <v>58.263393799980001</v>
      </c>
      <c r="AE202" s="4">
        <f t="shared" si="193"/>
        <v>0.63814231089000373</v>
      </c>
      <c r="AF202" s="4">
        <f t="shared" si="194"/>
        <v>-5.2209306665399922</v>
      </c>
      <c r="AH202" s="11">
        <f t="shared" si="195"/>
        <v>1.1074004787828384E-2</v>
      </c>
      <c r="AI202" s="11">
        <f t="shared" si="196"/>
        <v>-8.2239682164270023E-2</v>
      </c>
      <c r="AK202" s="3">
        <v>2817</v>
      </c>
      <c r="AL202" s="7">
        <v>1796</v>
      </c>
      <c r="AM202" s="7"/>
      <c r="AN202" s="3">
        <v>3440.1428571428601</v>
      </c>
      <c r="AO202" s="3">
        <v>3373.8181818181802</v>
      </c>
      <c r="AP202" s="7">
        <v>3359.8333333333303</v>
      </c>
      <c r="AQ202" s="113"/>
      <c r="AR202" s="3">
        <v>3679.3333333333303</v>
      </c>
      <c r="AS202" s="3">
        <v>3677.0909090909099</v>
      </c>
      <c r="AT202" s="7">
        <v>3629.5454545454504</v>
      </c>
      <c r="AU202" s="7"/>
      <c r="AV202" s="3">
        <v>3932.6</v>
      </c>
      <c r="AW202" s="3">
        <v>3959.4</v>
      </c>
      <c r="AX202" s="7">
        <v>3925.6</v>
      </c>
      <c r="AY202" s="113"/>
      <c r="AZ202" s="3">
        <v>2969</v>
      </c>
      <c r="BA202" s="7">
        <v>3066</v>
      </c>
      <c r="BB202" s="7"/>
      <c r="BC202" s="3">
        <v>3345.23076923077</v>
      </c>
      <c r="BD202" s="3">
        <v>3389.76470588235</v>
      </c>
      <c r="BE202" s="7">
        <v>3398.2941176470599</v>
      </c>
      <c r="BF202" s="113"/>
      <c r="BG202" s="3">
        <v>3659.9166666666697</v>
      </c>
      <c r="BH202" s="3">
        <v>3682.125</v>
      </c>
      <c r="BI202" s="7">
        <v>3690.8235294117599</v>
      </c>
      <c r="BJ202" s="113"/>
      <c r="BK202" s="3">
        <v>3921.7142857142903</v>
      </c>
      <c r="BL202" s="3">
        <v>4007.6</v>
      </c>
      <c r="BM202" s="7">
        <v>4005.6</v>
      </c>
      <c r="BO202" s="2">
        <f t="shared" si="234"/>
        <v>2969</v>
      </c>
      <c r="BP202" s="2">
        <f t="shared" si="235"/>
        <v>3066</v>
      </c>
      <c r="BQ202" s="2"/>
      <c r="BR202" s="2">
        <f t="shared" si="236"/>
        <v>3345.23076923077</v>
      </c>
      <c r="BS202" s="2">
        <f t="shared" si="237"/>
        <v>3389.76470588235</v>
      </c>
      <c r="BT202" s="2">
        <f t="shared" si="238"/>
        <v>3398.2941176470599</v>
      </c>
      <c r="BU202" s="2"/>
      <c r="BV202" s="2">
        <f t="shared" si="239"/>
        <v>3659.9166666666697</v>
      </c>
      <c r="BW202" s="2">
        <f t="shared" si="240"/>
        <v>3682.125</v>
      </c>
      <c r="BX202" s="2">
        <f t="shared" si="241"/>
        <v>3690.8235294117599</v>
      </c>
      <c r="BZ202" s="16">
        <f t="shared" si="226"/>
        <v>97</v>
      </c>
      <c r="CA202" s="16">
        <f t="shared" si="227"/>
        <v>332.29411764705992</v>
      </c>
      <c r="CB202" s="16">
        <f t="shared" si="228"/>
        <v>292.52941176469994</v>
      </c>
      <c r="CD202" s="5">
        <f t="shared" si="197"/>
        <v>3.2670932974065314E-2</v>
      </c>
      <c r="CE202" s="5">
        <f t="shared" si="198"/>
        <v>0.10838033843674499</v>
      </c>
      <c r="CF202" s="5">
        <f t="shared" si="199"/>
        <v>8.608125183915627E-2</v>
      </c>
      <c r="CH202" s="11">
        <f t="shared" si="229"/>
        <v>1.3312665021857573E-2</v>
      </c>
      <c r="CI202" s="11">
        <f t="shared" si="230"/>
        <v>1.5862388001558259E-2</v>
      </c>
      <c r="CK202" s="11">
        <f t="shared" si="231"/>
        <v>6.0679887975583213E-3</v>
      </c>
      <c r="CL202" s="11">
        <f t="shared" si="232"/>
        <v>8.444690292153334E-3</v>
      </c>
      <c r="CN202" s="16">
        <f t="shared" si="200"/>
        <v>44.533936651580007</v>
      </c>
      <c r="CO202" s="16">
        <f t="shared" si="201"/>
        <v>53.063348416289955</v>
      </c>
      <c r="CP202" s="11"/>
      <c r="CQ202" s="16">
        <f t="shared" si="202"/>
        <v>22.208333333330302</v>
      </c>
      <c r="CR202" s="16">
        <f t="shared" si="203"/>
        <v>30.906862745090166</v>
      </c>
      <c r="CT202" s="106">
        <v>3416.7430555555561</v>
      </c>
      <c r="CU202" s="104">
        <v>3389.76470588235</v>
      </c>
      <c r="CV202" s="104">
        <v>3144.3095238095252</v>
      </c>
      <c r="CW202" s="104">
        <v>3106.6666666666661</v>
      </c>
      <c r="CX202" s="104">
        <v>3164</v>
      </c>
      <c r="CY202" s="104">
        <v>2954.4545454545496</v>
      </c>
      <c r="CZ202" s="104">
        <v>3164.87619047619</v>
      </c>
      <c r="DA202" s="104">
        <v>3114.3</v>
      </c>
      <c r="DB202" s="104">
        <v>3113.166666666667</v>
      </c>
      <c r="DC202" s="104">
        <v>3051.7058823529401</v>
      </c>
      <c r="DD202" s="104">
        <v>2589.333333333333</v>
      </c>
      <c r="DE202" s="104">
        <v>2779.1964285714294</v>
      </c>
      <c r="DF202" s="104">
        <v>2781.3095238095252</v>
      </c>
      <c r="DG202" s="104">
        <v>2827.6666666666697</v>
      </c>
      <c r="DH202" s="104">
        <v>2715.2142857142858</v>
      </c>
      <c r="DI202" s="104">
        <v>2648.5238095238105</v>
      </c>
      <c r="DJ202" s="104">
        <v>2668.2107142857139</v>
      </c>
      <c r="DK202" s="104">
        <v>2701.7222222222199</v>
      </c>
      <c r="DL202" s="104">
        <v>2581.5500000000002</v>
      </c>
      <c r="DM202" s="104">
        <v>2626.5</v>
      </c>
      <c r="DN202" s="104">
        <v>2525</v>
      </c>
      <c r="DO202" s="104">
        <v>2460.4285714285697</v>
      </c>
      <c r="DP202" s="104">
        <v>2364.1333333333332</v>
      </c>
      <c r="DR202" s="4">
        <f t="shared" si="204"/>
        <v>58.263393799980001</v>
      </c>
      <c r="DS202" s="39">
        <v>63.484324466519993</v>
      </c>
      <c r="DT202" s="39">
        <v>57.625251489089997</v>
      </c>
      <c r="DU202" s="39">
        <v>58.709471950799994</v>
      </c>
      <c r="DV202" s="39">
        <v>49.414949692599997</v>
      </c>
      <c r="DW202" s="39">
        <v>46.520537869120005</v>
      </c>
      <c r="DX202" s="39">
        <v>55.561783438079992</v>
      </c>
      <c r="DY202" s="39">
        <v>52.94998952625</v>
      </c>
      <c r="DZ202" s="39">
        <v>48.134247212579993</v>
      </c>
      <c r="EA202" s="39">
        <v>45.204634406140002</v>
      </c>
      <c r="EB202" s="39">
        <v>47.029685774340003</v>
      </c>
      <c r="EC202" s="39">
        <v>42.811764053900006</v>
      </c>
      <c r="ED202" s="39">
        <v>45.809944893270007</v>
      </c>
      <c r="EE202" s="39">
        <v>47.562547359479993</v>
      </c>
      <c r="EF202" s="39">
        <v>48.577077918019995</v>
      </c>
      <c r="EG202" s="39">
        <v>47.127691030140006</v>
      </c>
      <c r="EH202" s="39">
        <v>47.230571777100003</v>
      </c>
      <c r="EI202" s="39">
        <v>53.087592170520004</v>
      </c>
      <c r="EJ202" s="39">
        <v>42.241959473359998</v>
      </c>
      <c r="EK202" s="39">
        <v>40.39503387149999</v>
      </c>
      <c r="EL202" s="39">
        <v>40.109738198399995</v>
      </c>
      <c r="EM202" s="39">
        <v>40.117514780000008</v>
      </c>
      <c r="EN202" s="39">
        <v>36.753962700000002</v>
      </c>
      <c r="EP202" s="111">
        <v>46022</v>
      </c>
      <c r="EQ202" s="114">
        <f t="shared" si="233"/>
        <v>0</v>
      </c>
      <c r="ER202" s="114"/>
      <c r="ES202" s="4">
        <f t="shared" si="205"/>
        <v>2817</v>
      </c>
      <c r="ET202" s="4">
        <f t="shared" si="206"/>
        <v>1796</v>
      </c>
      <c r="EU202" s="4"/>
      <c r="EV202" s="4">
        <f t="shared" si="169"/>
        <v>3440.1428571428601</v>
      </c>
      <c r="EW202" s="4">
        <f t="shared" si="170"/>
        <v>3373.8181818181802</v>
      </c>
      <c r="EX202" s="4">
        <f t="shared" si="171"/>
        <v>3359.8333333333303</v>
      </c>
      <c r="EY202" s="4"/>
      <c r="EZ202" s="4">
        <f t="shared" si="172"/>
        <v>3679.3333333333303</v>
      </c>
      <c r="FA202" s="4">
        <f t="shared" si="173"/>
        <v>3677.0909090909099</v>
      </c>
      <c r="FB202" s="4">
        <f t="shared" si="174"/>
        <v>3629.5454545454504</v>
      </c>
      <c r="FC202" s="4"/>
      <c r="FD202" s="4">
        <f t="shared" si="244"/>
        <v>3932.6</v>
      </c>
      <c r="FE202" s="4">
        <f t="shared" si="208"/>
        <v>3959.4</v>
      </c>
      <c r="FF202" s="4">
        <f t="shared" si="209"/>
        <v>3925.6</v>
      </c>
      <c r="FH202" s="16">
        <f t="shared" si="210"/>
        <v>2817</v>
      </c>
      <c r="FI202" s="16">
        <f t="shared" si="176"/>
        <v>1796</v>
      </c>
      <c r="FJ202" s="16"/>
      <c r="FK202" s="16">
        <f t="shared" si="211"/>
        <v>3440.1428571428601</v>
      </c>
      <c r="FL202" s="16">
        <f t="shared" si="212"/>
        <v>3373.8181818181802</v>
      </c>
      <c r="FM202" s="16">
        <f t="shared" si="213"/>
        <v>3359.8333333333303</v>
      </c>
      <c r="FN202" s="16"/>
      <c r="FO202" s="16">
        <f t="shared" si="214"/>
        <v>3679.3333333333303</v>
      </c>
      <c r="FP202" s="16">
        <f t="shared" si="215"/>
        <v>3677.0909090909099</v>
      </c>
      <c r="FQ202" s="16">
        <f t="shared" si="216"/>
        <v>3629.5454545454504</v>
      </c>
      <c r="FS202" s="4">
        <f t="shared" si="177"/>
        <v>2969</v>
      </c>
      <c r="FT202" s="4">
        <f t="shared" si="178"/>
        <v>3066</v>
      </c>
      <c r="FU202" s="4"/>
      <c r="FV202" s="4">
        <f t="shared" si="179"/>
        <v>3345.23076923077</v>
      </c>
      <c r="FW202" s="4">
        <f t="shared" si="180"/>
        <v>3389.76470588235</v>
      </c>
      <c r="FX202" s="4">
        <f t="shared" si="181"/>
        <v>3398.2941176470599</v>
      </c>
      <c r="FY202" s="4"/>
      <c r="FZ202" s="4">
        <f t="shared" si="182"/>
        <v>3659.9166666666697</v>
      </c>
      <c r="GA202" s="4">
        <f t="shared" si="183"/>
        <v>3682.125</v>
      </c>
      <c r="GB202" s="4">
        <f t="shared" si="184"/>
        <v>3690.8235294117599</v>
      </c>
      <c r="GC202" s="4"/>
      <c r="GD202" s="4">
        <f t="shared" si="185"/>
        <v>3921.7142857142903</v>
      </c>
      <c r="GE202" s="4">
        <f t="shared" si="186"/>
        <v>4007.6</v>
      </c>
      <c r="GF202" s="4">
        <f t="shared" si="187"/>
        <v>4005.6</v>
      </c>
      <c r="GH202" s="16">
        <f t="shared" si="217"/>
        <v>2969</v>
      </c>
      <c r="GI202" s="16">
        <f t="shared" si="188"/>
        <v>3066</v>
      </c>
      <c r="GJ202" s="16"/>
      <c r="GK202" s="16">
        <f t="shared" si="218"/>
        <v>3345.23076923077</v>
      </c>
      <c r="GL202" s="16">
        <f t="shared" si="219"/>
        <v>3389.76470588235</v>
      </c>
      <c r="GM202" s="16">
        <f t="shared" si="220"/>
        <v>3398.2941176470599</v>
      </c>
      <c r="GN202" s="16"/>
      <c r="GO202" s="16">
        <f t="shared" si="189"/>
        <v>3659.9166666666697</v>
      </c>
      <c r="GP202" s="16">
        <f t="shared" si="190"/>
        <v>3682.125</v>
      </c>
      <c r="GQ202" s="16">
        <f t="shared" si="221"/>
        <v>3690.8235294117599</v>
      </c>
    </row>
    <row r="203" spans="2:199" ht="14.45" customHeight="1" x14ac:dyDescent="0.25">
      <c r="B203" s="28" t="s">
        <v>339</v>
      </c>
      <c r="C203" s="28" t="s">
        <v>699</v>
      </c>
      <c r="D203" s="23" t="str">
        <f>IFERROR(IF(MATCH($B203,Compounders!$A:$A,0),"yes"),"")</f>
        <v/>
      </c>
      <c r="F203" s="66"/>
      <c r="G203" s="66" t="s">
        <v>544</v>
      </c>
      <c r="H203" s="66"/>
      <c r="I203" s="66"/>
      <c r="J203" s="121" t="str">
        <f t="shared" si="191"/>
        <v/>
      </c>
      <c r="K203" s="70">
        <f t="shared" si="222"/>
        <v>6</v>
      </c>
      <c r="L203" s="70">
        <f t="shared" si="223"/>
        <v>37</v>
      </c>
      <c r="M203" s="70">
        <f t="shared" si="224"/>
        <v>4</v>
      </c>
      <c r="N203" s="70">
        <f t="shared" si="225"/>
        <v>4</v>
      </c>
      <c r="O203" s="66"/>
      <c r="P203" s="83" t="s">
        <v>942</v>
      </c>
      <c r="Q203" s="70">
        <f t="shared" si="245"/>
        <v>5</v>
      </c>
      <c r="R203" s="70">
        <f t="shared" si="245"/>
        <v>4</v>
      </c>
      <c r="S203" s="70">
        <f t="shared" si="245"/>
        <v>3</v>
      </c>
      <c r="T203" s="70">
        <f t="shared" si="245"/>
        <v>3</v>
      </c>
      <c r="U203" s="70">
        <f t="shared" si="245"/>
        <v>3</v>
      </c>
      <c r="V203" s="70">
        <f t="shared" si="245"/>
        <v>7</v>
      </c>
      <c r="W203" s="70">
        <f t="shared" si="245"/>
        <v>8</v>
      </c>
      <c r="X203" s="70">
        <f t="shared" si="245"/>
        <v>3</v>
      </c>
      <c r="Y203" s="70">
        <f t="shared" si="245"/>
        <v>1</v>
      </c>
      <c r="AA203" s="39">
        <v>34.911522035130005</v>
      </c>
      <c r="AB203" s="39">
        <v>48.427159513150009</v>
      </c>
      <c r="AC203" s="40">
        <v>57.854430000000001</v>
      </c>
      <c r="AE203" s="4">
        <f t="shared" ref="AE203:AE266" si="246">$AC203-AA203</f>
        <v>22.942907964869995</v>
      </c>
      <c r="AF203" s="4">
        <f t="shared" ref="AF203:AF266" si="247">$AC203-AB203</f>
        <v>9.4272704868499915</v>
      </c>
      <c r="AH203" s="11">
        <f t="shared" ref="AH203:AH266" si="248">$AC203/AA203-1</f>
        <v>0.65717295114728902</v>
      </c>
      <c r="AI203" s="11">
        <f t="shared" ref="AI203:AI266" si="249">$AC203/AB203-1</f>
        <v>0.19466907788159848</v>
      </c>
      <c r="AK203" s="3">
        <v>614</v>
      </c>
      <c r="AL203" s="7">
        <v>846</v>
      </c>
      <c r="AM203" s="7"/>
      <c r="AN203" s="3">
        <v>1156.5</v>
      </c>
      <c r="AO203" s="3">
        <v>1230.125</v>
      </c>
      <c r="AP203" s="7">
        <v>1400.625</v>
      </c>
      <c r="AQ203" s="113"/>
      <c r="AR203" s="3">
        <v>1308.7142857142899</v>
      </c>
      <c r="AS203" s="3">
        <v>1466.5</v>
      </c>
      <c r="AT203" s="7">
        <v>1755.625</v>
      </c>
      <c r="AU203" s="7"/>
      <c r="AV203" s="3">
        <v>1372.2</v>
      </c>
      <c r="AW203" s="3">
        <v>1550.6666666666702</v>
      </c>
      <c r="AX203" s="7">
        <v>1877.6666666666702</v>
      </c>
      <c r="AY203" s="113"/>
      <c r="AZ203" s="3">
        <v>1096</v>
      </c>
      <c r="BA203" s="7">
        <v>1240</v>
      </c>
      <c r="BB203" s="7"/>
      <c r="BC203" s="3">
        <v>1393</v>
      </c>
      <c r="BD203" s="3">
        <v>1530.7</v>
      </c>
      <c r="BE203" s="7">
        <v>1759.4</v>
      </c>
      <c r="BF203" s="113"/>
      <c r="BG203" s="3">
        <v>1580.6363636363599</v>
      </c>
      <c r="BH203" s="3">
        <v>1773.0909090909099</v>
      </c>
      <c r="BI203" s="7">
        <v>2047.8181818181802</v>
      </c>
      <c r="BJ203" s="113"/>
      <c r="BK203" s="3">
        <v>1744</v>
      </c>
      <c r="BL203" s="3">
        <v>1954.2222222222199</v>
      </c>
      <c r="BM203" s="7">
        <v>2279.5555555555602</v>
      </c>
      <c r="BO203" s="2">
        <f t="shared" si="234"/>
        <v>1120.0657534246575</v>
      </c>
      <c r="BP203" s="2">
        <f t="shared" si="235"/>
        <v>1326.8038356164384</v>
      </c>
      <c r="BQ203" s="2"/>
      <c r="BR203" s="2">
        <f t="shared" si="236"/>
        <v>1424.3584059775835</v>
      </c>
      <c r="BS203" s="2">
        <f t="shared" si="237"/>
        <v>1571.2091656288919</v>
      </c>
      <c r="BT203" s="2">
        <f t="shared" si="238"/>
        <v>1807.6013947696138</v>
      </c>
      <c r="BU203" s="2"/>
      <c r="BV203" s="2">
        <f t="shared" si="239"/>
        <v>1607.9382316313793</v>
      </c>
      <c r="BW203" s="2">
        <f t="shared" si="240"/>
        <v>1803.3621696416221</v>
      </c>
      <c r="BX203" s="2">
        <f t="shared" si="241"/>
        <v>2086.5468935934682</v>
      </c>
      <c r="BZ203" s="16">
        <f t="shared" si="226"/>
        <v>206.7380821917809</v>
      </c>
      <c r="CA203" s="16">
        <f t="shared" si="227"/>
        <v>480.79755915317537</v>
      </c>
      <c r="CB203" s="16">
        <f t="shared" si="228"/>
        <v>278.94549882385445</v>
      </c>
      <c r="CD203" s="5">
        <f t="shared" ref="CD203:CD266" si="250">BP203/BO203-1</f>
        <v>0.18457673717785661</v>
      </c>
      <c r="CE203" s="5">
        <f t="shared" ref="CE203:CE266" si="251">BT203/BP203-1</f>
        <v>0.36237275341444497</v>
      </c>
      <c r="CF203" s="5">
        <f t="shared" ref="CF203:CF266" si="252">BX203/BT203-1</f>
        <v>0.15431803694719282</v>
      </c>
      <c r="CH203" s="11">
        <f t="shared" si="229"/>
        <v>0.10309958437077493</v>
      </c>
      <c r="CI203" s="11">
        <f t="shared" si="230"/>
        <v>0.26906359184856865</v>
      </c>
      <c r="CK203" s="11">
        <f t="shared" si="231"/>
        <v>0.12153696837718075</v>
      </c>
      <c r="CL203" s="11">
        <f t="shared" si="232"/>
        <v>0.2976536365308653</v>
      </c>
      <c r="CN203" s="16">
        <f t="shared" ref="CN203:CN266" si="253">IFERROR(BS203-$BR203,"")</f>
        <v>146.85075965130841</v>
      </c>
      <c r="CO203" s="16">
        <f t="shared" ref="CO203:CO266" si="254">IFERROR(BT203-$BR203,"")</f>
        <v>383.24298879203025</v>
      </c>
      <c r="CP203" s="11"/>
      <c r="CQ203" s="16">
        <f t="shared" ref="CQ203:CQ266" si="255">IFERROR(BW203-$BV203,"")</f>
        <v>195.42393801024286</v>
      </c>
      <c r="CR203" s="16">
        <f t="shared" ref="CR203:CR266" si="256">IFERROR(BX203-$BV203,"")</f>
        <v>478.60866196208895</v>
      </c>
      <c r="CT203" s="106">
        <v>1870.5050505050499</v>
      </c>
      <c r="CU203" s="104">
        <v>1584.8424242424239</v>
      </c>
      <c r="CV203" s="104">
        <v>1393</v>
      </c>
      <c r="CW203" s="104">
        <v>1290.589285714286</v>
      </c>
      <c r="CX203" s="104">
        <v>1245.4000000000001</v>
      </c>
      <c r="CY203" s="104">
        <v>1219.7090909090909</v>
      </c>
      <c r="CZ203" s="104">
        <v>1198.4000000000001</v>
      </c>
      <c r="DA203" s="104">
        <v>1135.5555555555559</v>
      </c>
      <c r="DB203" s="104">
        <v>1064.0952380952381</v>
      </c>
      <c r="DC203" s="104">
        <v>1061.8444444444449</v>
      </c>
      <c r="DD203" s="104">
        <v>1206.8333333333298</v>
      </c>
      <c r="DE203" s="104">
        <v>1334.75</v>
      </c>
      <c r="DF203" s="104">
        <v>1452.0021645021641</v>
      </c>
      <c r="DG203" s="104">
        <v>1419.3030303030309</v>
      </c>
      <c r="DH203" s="104">
        <v>1441.8461538461499</v>
      </c>
      <c r="DI203" s="104">
        <v>1417.5250000000001</v>
      </c>
      <c r="DJ203" s="104">
        <v>1330.454545454546</v>
      </c>
      <c r="DK203" s="104">
        <v>1300.416666666667</v>
      </c>
      <c r="DL203" s="104">
        <v>1272.45454545455</v>
      </c>
      <c r="DM203" s="104">
        <v>1202.9285714285709</v>
      </c>
      <c r="DN203" s="104">
        <v>1133.8409090909099</v>
      </c>
      <c r="DO203" s="104">
        <v>1086.636363636364</v>
      </c>
      <c r="DP203" s="104">
        <v>1048.9000000000001</v>
      </c>
      <c r="DR203" s="4">
        <f t="shared" si="204"/>
        <v>57.854430000000001</v>
      </c>
      <c r="DS203" s="39">
        <v>48.427159513150009</v>
      </c>
      <c r="DT203" s="39">
        <v>34.911522035130005</v>
      </c>
      <c r="DU203" s="39">
        <v>30.061095075079997</v>
      </c>
      <c r="DV203" s="39">
        <v>28.201757635740002</v>
      </c>
      <c r="DW203" s="39">
        <v>25.881830681780002</v>
      </c>
      <c r="DX203" s="39">
        <v>27.81674108132</v>
      </c>
      <c r="DY203" s="39">
        <v>27.58124541015</v>
      </c>
      <c r="DZ203" s="39">
        <v>23.868240796500004</v>
      </c>
      <c r="EA203" s="39">
        <v>27.297042571960002</v>
      </c>
      <c r="EB203" s="39">
        <v>27.847846050360001</v>
      </c>
      <c r="EC203" s="39">
        <v>23.494903529219997</v>
      </c>
      <c r="ED203" s="39">
        <v>29.867680909650002</v>
      </c>
      <c r="EE203" s="39">
        <v>28.765841635959998</v>
      </c>
      <c r="EF203" s="39">
        <v>30.586539342199998</v>
      </c>
      <c r="EG203" s="39">
        <v>28.135381834000004</v>
      </c>
      <c r="EH203" s="39">
        <v>24.805544244899998</v>
      </c>
      <c r="EI203" s="39">
        <v>28.746599912259999</v>
      </c>
      <c r="EJ203" s="39">
        <v>37.800102131780001</v>
      </c>
      <c r="EK203" s="39">
        <v>30.26153603221</v>
      </c>
      <c r="EL203" s="39">
        <v>28.446334498259997</v>
      </c>
      <c r="EM203" s="39">
        <v>26.684520885000001</v>
      </c>
      <c r="EN203" s="39">
        <v>24.58116385704</v>
      </c>
      <c r="EP203" s="111">
        <v>45961</v>
      </c>
      <c r="EQ203" s="114">
        <f t="shared" si="233"/>
        <v>0.16712328767123288</v>
      </c>
      <c r="ER203" s="114"/>
      <c r="ES203" s="4">
        <f t="shared" si="205"/>
        <v>614</v>
      </c>
      <c r="ET203" s="4">
        <f t="shared" si="206"/>
        <v>846</v>
      </c>
      <c r="EU203" s="4"/>
      <c r="EV203" s="4">
        <f t="shared" ref="EV203:EV266" si="257">AN203</f>
        <v>1156.5</v>
      </c>
      <c r="EW203" s="4">
        <f t="shared" ref="EW203:EW266" si="258">AO203</f>
        <v>1230.125</v>
      </c>
      <c r="EX203" s="4">
        <f t="shared" ref="EX203:EX266" si="259">AP203</f>
        <v>1400.625</v>
      </c>
      <c r="EY203" s="4"/>
      <c r="EZ203" s="4">
        <f t="shared" ref="EZ203:EZ266" si="260">AR203</f>
        <v>1308.7142857142899</v>
      </c>
      <c r="FA203" s="4">
        <f t="shared" ref="FA203:FA266" si="261">AS203</f>
        <v>1466.5</v>
      </c>
      <c r="FB203" s="4">
        <f t="shared" ref="FB203:FB266" si="262">AT203</f>
        <v>1755.625</v>
      </c>
      <c r="FC203" s="4"/>
      <c r="FD203" s="4">
        <f t="shared" ref="FD203" si="263">AV203</f>
        <v>1372.2</v>
      </c>
      <c r="FE203" s="4">
        <f t="shared" si="208"/>
        <v>1550.6666666666702</v>
      </c>
      <c r="FF203" s="4">
        <f t="shared" si="209"/>
        <v>1877.6666666666702</v>
      </c>
      <c r="FH203" s="16">
        <f t="shared" si="210"/>
        <v>652.77260273972604</v>
      </c>
      <c r="FI203" s="16">
        <f t="shared" ref="FI203:FI266" si="264">IFERROR(IF($EQ203&lt;0,ET203*-$EQ203+EX203*(1+$EQ203),ET203*(1-$EQ203)+EX203*$EQ203),"")</f>
        <v>938.6907534246576</v>
      </c>
      <c r="FJ203" s="16"/>
      <c r="FK203" s="16">
        <f t="shared" si="211"/>
        <v>1181.9385518591007</v>
      </c>
      <c r="FL203" s="16">
        <f t="shared" si="212"/>
        <v>1269.6287671232878</v>
      </c>
      <c r="FM203" s="16">
        <f t="shared" si="213"/>
        <v>1459.9537671232877</v>
      </c>
      <c r="FN203" s="16"/>
      <c r="FO203" s="16">
        <f t="shared" si="214"/>
        <v>1319.3242270058743</v>
      </c>
      <c r="FP203" s="16">
        <f t="shared" si="215"/>
        <v>1480.5662100456627</v>
      </c>
      <c r="FQ203" s="16">
        <f t="shared" si="216"/>
        <v>1776.0210045662106</v>
      </c>
      <c r="FS203" s="4">
        <f t="shared" ref="FS203:FS266" si="265">AZ203</f>
        <v>1096</v>
      </c>
      <c r="FT203" s="4">
        <f t="shared" ref="FT203:FT266" si="266">BA203</f>
        <v>1240</v>
      </c>
      <c r="FU203" s="4"/>
      <c r="FV203" s="4">
        <f t="shared" ref="FV203:FV266" si="267">BC203</f>
        <v>1393</v>
      </c>
      <c r="FW203" s="4">
        <f t="shared" ref="FW203:FW266" si="268">BD203</f>
        <v>1530.7</v>
      </c>
      <c r="FX203" s="4">
        <f t="shared" ref="FX203:FX266" si="269">BE203</f>
        <v>1759.4</v>
      </c>
      <c r="FY203" s="4"/>
      <c r="FZ203" s="4">
        <f t="shared" ref="FZ203:FZ266" si="270">BG203</f>
        <v>1580.6363636363599</v>
      </c>
      <c r="GA203" s="4">
        <f t="shared" ref="GA203:GA266" si="271">BH203</f>
        <v>1773.0909090909099</v>
      </c>
      <c r="GB203" s="4">
        <f t="shared" ref="GB203:GB266" si="272">BI203</f>
        <v>2047.8181818181802</v>
      </c>
      <c r="GC203" s="4"/>
      <c r="GD203" s="4">
        <f t="shared" ref="GD203:GD266" si="273">BK203</f>
        <v>1744</v>
      </c>
      <c r="GE203" s="4">
        <f t="shared" ref="GE203:GE266" si="274">BL203</f>
        <v>1954.2222222222199</v>
      </c>
      <c r="GF203" s="4">
        <f t="shared" ref="GF203:GF266" si="275">BM203</f>
        <v>2279.5555555555602</v>
      </c>
      <c r="GH203" s="16">
        <f t="shared" si="217"/>
        <v>1120.0657534246575</v>
      </c>
      <c r="GI203" s="16">
        <f t="shared" ref="GI203:GI266" si="276">IFERROR(IF($EQ203&lt;0,FT203*-$EQ203+FX203*(1+$EQ203),FT203*(1-$EQ203)+FX203*$EQ203),"")</f>
        <v>1326.8038356164384</v>
      </c>
      <c r="GJ203" s="16"/>
      <c r="GK203" s="16">
        <f t="shared" si="218"/>
        <v>1424.3584059775835</v>
      </c>
      <c r="GL203" s="16">
        <f t="shared" si="219"/>
        <v>1571.2091656288919</v>
      </c>
      <c r="GM203" s="16">
        <f t="shared" si="220"/>
        <v>1807.6013947696138</v>
      </c>
      <c r="GN203" s="16"/>
      <c r="GO203" s="16">
        <f t="shared" ref="GO203:GO266" si="277">IFERROR(IF($EQ203&lt;0,FZ203*-$EQ203+GD203*(1+$EQ203),FZ203*(1-$EQ203)+GD203*$EQ203),"")</f>
        <v>1607.9382316313793</v>
      </c>
      <c r="GP203" s="16">
        <f t="shared" ref="GP203:GP266" si="278">IFERROR(IF($EQ203&lt;0,GA203*-$EQ203+GE203*(1+$EQ203),GA203*(1-$EQ203)+GE203*$EQ203),"")</f>
        <v>1803.3621696416221</v>
      </c>
      <c r="GQ203" s="16">
        <f t="shared" si="221"/>
        <v>2086.5468935934682</v>
      </c>
    </row>
    <row r="204" spans="2:199" ht="14.45" customHeight="1" x14ac:dyDescent="0.25">
      <c r="B204" s="28" t="s">
        <v>83</v>
      </c>
      <c r="C204" s="28" t="s">
        <v>995</v>
      </c>
      <c r="D204" s="23" t="str">
        <f>IFERROR(IF(MATCH($B204,Compounders!$A:$A,0),"yes"),"")</f>
        <v/>
      </c>
      <c r="F204" s="66"/>
      <c r="G204" s="66"/>
      <c r="H204" s="66"/>
      <c r="I204" s="66"/>
      <c r="J204" s="121" t="str">
        <f t="shared" ref="J204:J267" si="279">IF(AND(F204="",G204="",H204="",I204=""),"yes","")</f>
        <v>yes</v>
      </c>
      <c r="K204" s="70">
        <f t="shared" si="222"/>
        <v>6</v>
      </c>
      <c r="L204" s="70">
        <f t="shared" si="223"/>
        <v>37</v>
      </c>
      <c r="M204" s="70">
        <f t="shared" si="224"/>
        <v>4</v>
      </c>
      <c r="N204" s="70">
        <f t="shared" si="225"/>
        <v>4</v>
      </c>
      <c r="O204" s="66"/>
      <c r="P204" s="83"/>
      <c r="Q204" s="70">
        <f t="shared" ref="Q204:Y219" si="280">Q203+IF(Q$10=$P204,1)</f>
        <v>5</v>
      </c>
      <c r="R204" s="70">
        <f t="shared" si="280"/>
        <v>4</v>
      </c>
      <c r="S204" s="70">
        <f t="shared" si="280"/>
        <v>3</v>
      </c>
      <c r="T204" s="70">
        <f t="shared" si="280"/>
        <v>3</v>
      </c>
      <c r="U204" s="70">
        <f t="shared" si="280"/>
        <v>3</v>
      </c>
      <c r="V204" s="70">
        <f t="shared" si="280"/>
        <v>7</v>
      </c>
      <c r="W204" s="70">
        <f t="shared" si="280"/>
        <v>8</v>
      </c>
      <c r="X204" s="70">
        <f t="shared" si="280"/>
        <v>3</v>
      </c>
      <c r="Y204" s="70">
        <f t="shared" si="280"/>
        <v>1</v>
      </c>
      <c r="AA204" s="39">
        <v>97.612544583119998</v>
      </c>
      <c r="AB204" s="39">
        <v>65.22911675280001</v>
      </c>
      <c r="AC204" s="40">
        <v>69.405635227380003</v>
      </c>
      <c r="AE204" s="4">
        <f t="shared" si="246"/>
        <v>-28.206909355739995</v>
      </c>
      <c r="AF204" s="4">
        <f t="shared" si="247"/>
        <v>4.1765184745799928</v>
      </c>
      <c r="AH204" s="11">
        <f t="shared" si="248"/>
        <v>-0.28896807757860432</v>
      </c>
      <c r="AI204" s="11">
        <f t="shared" si="249"/>
        <v>6.4028438257225151E-2</v>
      </c>
      <c r="AK204" s="3">
        <v>123</v>
      </c>
      <c r="AL204" s="7">
        <v>935</v>
      </c>
      <c r="AM204" s="7"/>
      <c r="AN204" s="3">
        <v>1440.0555555555602</v>
      </c>
      <c r="AO204" s="3">
        <v>1160.40540540541</v>
      </c>
      <c r="AP204" s="7">
        <v>1102.4571428571401</v>
      </c>
      <c r="AQ204" s="113"/>
      <c r="AR204" s="3">
        <v>2275.1</v>
      </c>
      <c r="AS204" s="3">
        <v>1990.6</v>
      </c>
      <c r="AT204" s="7">
        <v>1934.2941176470599</v>
      </c>
      <c r="AU204" s="7"/>
      <c r="AV204" s="3">
        <v>3358.6470588235302</v>
      </c>
      <c r="AW204" s="3">
        <v>2831.4761904761899</v>
      </c>
      <c r="AX204" s="7">
        <v>2886.0952380952399</v>
      </c>
      <c r="AY204" s="113"/>
      <c r="AZ204" s="3">
        <v>1373</v>
      </c>
      <c r="BA204" s="7">
        <v>2035</v>
      </c>
      <c r="BB204" s="7"/>
      <c r="BC204" s="3">
        <v>2243.9444444444398</v>
      </c>
      <c r="BD204" s="3">
        <v>2170.13333333333</v>
      </c>
      <c r="BE204" s="7">
        <v>2063.3529411764703</v>
      </c>
      <c r="BF204" s="113"/>
      <c r="BG204" s="3">
        <v>3106.1875</v>
      </c>
      <c r="BH204" s="3">
        <v>3211.8</v>
      </c>
      <c r="BI204" s="7">
        <v>3034.0588235294099</v>
      </c>
      <c r="BJ204" s="113"/>
      <c r="BK204" s="3">
        <v>4085.1666666666697</v>
      </c>
      <c r="BL204" s="3">
        <v>3797.3333333333303</v>
      </c>
      <c r="BM204" s="7">
        <v>4175.3636363636397</v>
      </c>
      <c r="BO204" s="2">
        <f t="shared" si="234"/>
        <v>1373</v>
      </c>
      <c r="BP204" s="2">
        <f t="shared" si="235"/>
        <v>2035</v>
      </c>
      <c r="BQ204" s="2"/>
      <c r="BR204" s="2">
        <f t="shared" si="236"/>
        <v>2243.9444444444398</v>
      </c>
      <c r="BS204" s="2">
        <f t="shared" si="237"/>
        <v>2170.13333333333</v>
      </c>
      <c r="BT204" s="2">
        <f t="shared" si="238"/>
        <v>2063.3529411764703</v>
      </c>
      <c r="BU204" s="2"/>
      <c r="BV204" s="2">
        <f t="shared" si="239"/>
        <v>3106.1875</v>
      </c>
      <c r="BW204" s="2">
        <f t="shared" si="240"/>
        <v>3211.8</v>
      </c>
      <c r="BX204" s="2">
        <f t="shared" si="241"/>
        <v>3034.0588235294099</v>
      </c>
      <c r="BZ204" s="16">
        <f t="shared" si="226"/>
        <v>662</v>
      </c>
      <c r="CA204" s="16">
        <f t="shared" si="227"/>
        <v>28.352941176470267</v>
      </c>
      <c r="CB204" s="16">
        <f t="shared" si="228"/>
        <v>970.70588235293962</v>
      </c>
      <c r="CD204" s="5">
        <f t="shared" si="250"/>
        <v>0.48215586307356162</v>
      </c>
      <c r="CE204" s="5">
        <f t="shared" si="251"/>
        <v>1.3932649226766625E-2</v>
      </c>
      <c r="CF204" s="5">
        <f t="shared" si="252"/>
        <v>0.47045072269578281</v>
      </c>
      <c r="CH204" s="11">
        <f t="shared" ref="CH204:CH267" si="281">BS204/$BR204-1</f>
        <v>-3.2893466366269219E-2</v>
      </c>
      <c r="CI204" s="11">
        <f t="shared" ref="CI204:CI267" si="282">BT204/$BR204-1</f>
        <v>-8.047948946110417E-2</v>
      </c>
      <c r="CK204" s="11">
        <f t="shared" ref="CK204:CK267" si="283">BW204/$BV204-1</f>
        <v>3.4000684118392854E-2</v>
      </c>
      <c r="CL204" s="11">
        <f t="shared" ref="CL204:CL267" si="284">BX204/$BV204-1</f>
        <v>-2.3220966690063016E-2</v>
      </c>
      <c r="CN204" s="16">
        <f t="shared" si="253"/>
        <v>-73.811111111109767</v>
      </c>
      <c r="CO204" s="16">
        <f t="shared" si="254"/>
        <v>-180.59150326796953</v>
      </c>
      <c r="CP204" s="11"/>
      <c r="CQ204" s="16">
        <f t="shared" si="255"/>
        <v>105.61250000000018</v>
      </c>
      <c r="CR204" s="16">
        <f t="shared" si="256"/>
        <v>-72.128676470590108</v>
      </c>
      <c r="CT204" s="106">
        <v>2421.333333333333</v>
      </c>
      <c r="CU204" s="104">
        <v>2170.13333333333</v>
      </c>
      <c r="CV204" s="104">
        <v>2300.05303030303</v>
      </c>
      <c r="CW204" s="104">
        <v>2183.0194805194806</v>
      </c>
      <c r="CX204" s="104">
        <v>1963.413986013986</v>
      </c>
      <c r="CY204" s="104">
        <v>1685.13333333333</v>
      </c>
      <c r="CZ204" s="104">
        <v>1537.2261904761911</v>
      </c>
      <c r="DA204" s="104">
        <v>1286.521367521367</v>
      </c>
      <c r="DB204" s="104">
        <v>1028.3583333333331</v>
      </c>
      <c r="DC204" s="104">
        <v>1102.5</v>
      </c>
      <c r="DD204" s="104">
        <v>366.504545454545</v>
      </c>
      <c r="DE204" s="104">
        <v>156.60861471861492</v>
      </c>
      <c r="DF204" s="104">
        <v>44.865000000000002</v>
      </c>
      <c r="DG204" s="104">
        <v>159.19999999999999</v>
      </c>
      <c r="DH204" s="104">
        <v>51.905000000000001</v>
      </c>
      <c r="DI204" s="104">
        <v>88.473214285713993</v>
      </c>
      <c r="DJ204" s="104">
        <v>-108.45711538461501</v>
      </c>
      <c r="DK204" s="104">
        <v>-8.14</v>
      </c>
      <c r="DL204" s="104">
        <v>157.95238095238102</v>
      </c>
      <c r="DM204" s="104">
        <v>230.75119047619003</v>
      </c>
      <c r="DN204" s="104">
        <v>79.635714285714002</v>
      </c>
      <c r="DO204" s="104">
        <v>17.436</v>
      </c>
      <c r="DP204" s="104">
        <v>-142.80000000000001</v>
      </c>
      <c r="DR204" s="4">
        <f t="shared" ref="DR204:DR267" si="285">AC204</f>
        <v>69.405635227380003</v>
      </c>
      <c r="DS204" s="39">
        <v>65.22911675280001</v>
      </c>
      <c r="DT204" s="39">
        <v>97.612544583119998</v>
      </c>
      <c r="DU204" s="39">
        <v>116.19272235568</v>
      </c>
      <c r="DV204" s="39">
        <v>104.45696704575001</v>
      </c>
      <c r="DW204" s="39">
        <v>76.780961272680003</v>
      </c>
      <c r="DX204" s="39">
        <v>69.036057772000007</v>
      </c>
      <c r="DY204" s="39">
        <v>58.364355309329994</v>
      </c>
      <c r="DZ204" s="39">
        <v>44.48171071638</v>
      </c>
      <c r="EA204" s="39">
        <v>55.639459938919998</v>
      </c>
      <c r="EB204" s="39">
        <v>39.37885933190001</v>
      </c>
      <c r="EC204" s="39">
        <v>31.255375927589998</v>
      </c>
      <c r="ED204" s="39">
        <v>29.694089155399997</v>
      </c>
      <c r="EE204" s="39">
        <v>24.920330792840005</v>
      </c>
      <c r="EF204" s="39">
        <v>18.952771271099998</v>
      </c>
      <c r="EG204" s="39">
        <v>19.09166178565</v>
      </c>
      <c r="EH204" s="39">
        <v>25.505957210130003</v>
      </c>
      <c r="EI204" s="39">
        <v>40.830335130129995</v>
      </c>
      <c r="EJ204" s="39">
        <v>51.081169283099996</v>
      </c>
      <c r="EK204" s="39">
        <v>69.60814461551999</v>
      </c>
      <c r="EL204" s="39">
        <v>58.095209476270007</v>
      </c>
      <c r="EM204" s="39">
        <v>42.153540226199986</v>
      </c>
      <c r="EN204" s="39">
        <v>45.345468372749998</v>
      </c>
      <c r="EP204" s="111">
        <v>46022</v>
      </c>
      <c r="EQ204" s="114">
        <f t="shared" si="233"/>
        <v>0</v>
      </c>
      <c r="ER204" s="114"/>
      <c r="ES204" s="4">
        <f t="shared" ref="ES204:ES267" si="286">AK204</f>
        <v>123</v>
      </c>
      <c r="ET204" s="4">
        <f t="shared" ref="ET204:ET267" si="287">AL204</f>
        <v>935</v>
      </c>
      <c r="EU204" s="4"/>
      <c r="EV204" s="4">
        <f t="shared" si="257"/>
        <v>1440.0555555555602</v>
      </c>
      <c r="EW204" s="4">
        <f t="shared" si="258"/>
        <v>1160.40540540541</v>
      </c>
      <c r="EX204" s="4">
        <f t="shared" si="259"/>
        <v>1102.4571428571401</v>
      </c>
      <c r="EY204" s="4"/>
      <c r="EZ204" s="4">
        <f t="shared" si="260"/>
        <v>2275.1</v>
      </c>
      <c r="FA204" s="4">
        <f t="shared" si="261"/>
        <v>1990.6</v>
      </c>
      <c r="FB204" s="4">
        <f t="shared" si="262"/>
        <v>1934.2941176470599</v>
      </c>
      <c r="FC204" s="4"/>
      <c r="FD204" s="4">
        <f t="shared" ref="FD204:FD235" si="288">AV204</f>
        <v>3358.6470588235302</v>
      </c>
      <c r="FE204" s="4">
        <f t="shared" ref="FE204:FE267" si="289">AW204</f>
        <v>2831.4761904761899</v>
      </c>
      <c r="FF204" s="4">
        <f t="shared" ref="FF204:FF267" si="290">AX204</f>
        <v>2886.0952380952399</v>
      </c>
      <c r="FH204" s="16">
        <f t="shared" ref="FH204:FH267" si="291">IFERROR(IF($EQ204&lt;0,ES204*-$EQ204+ET204*(1+$EQ204),ES204*(1-$EQ204)+ET204*$EQ204),"")</f>
        <v>123</v>
      </c>
      <c r="FI204" s="16">
        <f t="shared" si="264"/>
        <v>935</v>
      </c>
      <c r="FJ204" s="16"/>
      <c r="FK204" s="16">
        <f t="shared" ref="FK204:FK267" si="292">IFERROR(IF($EQ204&lt;0,EV204*-$EQ204+EZ204*(1+$EQ204),EV204*(1-$EQ204)+EZ204*$EQ204),"")</f>
        <v>1440.0555555555602</v>
      </c>
      <c r="FL204" s="16">
        <f t="shared" ref="FL204:FL267" si="293">IFERROR(IF($EQ204&lt;0,EW204*-$EQ204+FA204*(1+$EQ204),EW204*(1-$EQ204)+FA204*$EQ204),"")</f>
        <v>1160.40540540541</v>
      </c>
      <c r="FM204" s="16">
        <f t="shared" ref="FM204:FM267" si="294">IFERROR(IF($EQ204&lt;0,EX204*-$EQ204+FB204*(1+$EQ204),EX204*(1-$EQ204)+FB204*$EQ204),"")</f>
        <v>1102.4571428571401</v>
      </c>
      <c r="FN204" s="16"/>
      <c r="FO204" s="16">
        <f t="shared" ref="FO204:FO267" si="295">IFERROR(IF($EQ204&lt;0,EZ204*-$EQ204+FD204*(1+$EQ204),EZ204*(1-$EQ204)+FD204*$EQ204),"")</f>
        <v>2275.1</v>
      </c>
      <c r="FP204" s="16">
        <f t="shared" ref="FP204:FP267" si="296">IFERROR(IF($EQ204&lt;0,FA204*-$EQ204+FE204*(1+$EQ204),FA204*(1-$EQ204)+FE204*$EQ204),"")</f>
        <v>1990.6</v>
      </c>
      <c r="FQ204" s="16">
        <f t="shared" ref="FQ204:FQ267" si="297">IFERROR(IF($EQ204&lt;0,FB204*-$EQ204+FF204*(1+$EQ204),FB204*(1-$EQ204)+FF204*$EQ204),"")</f>
        <v>1934.2941176470599</v>
      </c>
      <c r="FS204" s="4">
        <f t="shared" si="265"/>
        <v>1373</v>
      </c>
      <c r="FT204" s="4">
        <f t="shared" si="266"/>
        <v>2035</v>
      </c>
      <c r="FU204" s="4"/>
      <c r="FV204" s="4">
        <f t="shared" si="267"/>
        <v>2243.9444444444398</v>
      </c>
      <c r="FW204" s="4">
        <f t="shared" si="268"/>
        <v>2170.13333333333</v>
      </c>
      <c r="FX204" s="4">
        <f t="shared" si="269"/>
        <v>2063.3529411764703</v>
      </c>
      <c r="FY204" s="4"/>
      <c r="FZ204" s="4">
        <f t="shared" si="270"/>
        <v>3106.1875</v>
      </c>
      <c r="GA204" s="4">
        <f t="shared" si="271"/>
        <v>3211.8</v>
      </c>
      <c r="GB204" s="4">
        <f t="shared" si="272"/>
        <v>3034.0588235294099</v>
      </c>
      <c r="GC204" s="4"/>
      <c r="GD204" s="4">
        <f t="shared" si="273"/>
        <v>4085.1666666666697</v>
      </c>
      <c r="GE204" s="4">
        <f t="shared" si="274"/>
        <v>3797.3333333333303</v>
      </c>
      <c r="GF204" s="4">
        <f t="shared" si="275"/>
        <v>4175.3636363636397</v>
      </c>
      <c r="GH204" s="16">
        <f t="shared" ref="GH204:GH267" si="298">IFERROR(IF($EQ204&lt;0,FS204*-$EQ204+FT204*(1+$EQ204),FS204*(1-$EQ204)+FT204*$EQ204),"")</f>
        <v>1373</v>
      </c>
      <c r="GI204" s="16">
        <f t="shared" si="276"/>
        <v>2035</v>
      </c>
      <c r="GJ204" s="16"/>
      <c r="GK204" s="16">
        <f t="shared" ref="GK204:GK267" si="299">IFERROR(IF($EQ204&lt;0,FV204*-$EQ204+FZ204*(1+$EQ204),FV204*(1-$EQ204)+FZ204*$EQ204),"")</f>
        <v>2243.9444444444398</v>
      </c>
      <c r="GL204" s="16">
        <f t="shared" ref="GL204:GL267" si="300">IFERROR(IF($EQ204&lt;0,FW204*-$EQ204+GA204*(1+$EQ204),FW204*(1-$EQ204)+GA204*$EQ204),"")</f>
        <v>2170.13333333333</v>
      </c>
      <c r="GM204" s="16">
        <f t="shared" ref="GM204:GM267" si="301">IFERROR(IF($EQ204&lt;0,FX204*-$EQ204+GB204*(1+$EQ204),FX204*(1-$EQ204)+GB204*$EQ204),"")</f>
        <v>2063.3529411764703</v>
      </c>
      <c r="GN204" s="16"/>
      <c r="GO204" s="16">
        <f t="shared" si="277"/>
        <v>3106.1875</v>
      </c>
      <c r="GP204" s="16">
        <f t="shared" si="278"/>
        <v>3211.8</v>
      </c>
      <c r="GQ204" s="16">
        <f t="shared" ref="GQ204:GQ267" si="302">IFERROR(IF($EQ204&lt;0,GB204*-$EQ204+GF204*(1+$EQ204),GB204*(1-$EQ204)+GF204*$EQ204),"")</f>
        <v>3034.0588235294099</v>
      </c>
    </row>
    <row r="205" spans="2:199" ht="14.45" customHeight="1" x14ac:dyDescent="0.25">
      <c r="B205" s="28" t="s">
        <v>272</v>
      </c>
      <c r="C205" s="28" t="s">
        <v>996</v>
      </c>
      <c r="D205" s="23" t="str">
        <f>IFERROR(IF(MATCH($B205,Compounders!$A:$A,0),"yes"),"")</f>
        <v/>
      </c>
      <c r="F205" s="66"/>
      <c r="G205" s="66"/>
      <c r="H205" s="66"/>
      <c r="I205" s="66"/>
      <c r="J205" s="121" t="str">
        <f t="shared" si="279"/>
        <v>yes</v>
      </c>
      <c r="K205" s="70">
        <f t="shared" ref="K205:K268" si="303">K204+IF(F205="yes",1)</f>
        <v>6</v>
      </c>
      <c r="L205" s="70">
        <f t="shared" ref="L205:L268" si="304">L204+IF(G205="yes",1)</f>
        <v>37</v>
      </c>
      <c r="M205" s="70">
        <f t="shared" ref="M205:M268" si="305">M204+IF(H205="yes",1)</f>
        <v>4</v>
      </c>
      <c r="N205" s="70">
        <f t="shared" ref="N205:N268" si="306">N204+IF(I205="yes",1)</f>
        <v>4</v>
      </c>
      <c r="O205" s="66"/>
      <c r="P205" s="83"/>
      <c r="Q205" s="70">
        <f t="shared" si="280"/>
        <v>5</v>
      </c>
      <c r="R205" s="70">
        <f t="shared" si="280"/>
        <v>4</v>
      </c>
      <c r="S205" s="70">
        <f t="shared" si="280"/>
        <v>3</v>
      </c>
      <c r="T205" s="70">
        <f t="shared" si="280"/>
        <v>3</v>
      </c>
      <c r="U205" s="70">
        <f t="shared" si="280"/>
        <v>3</v>
      </c>
      <c r="V205" s="70">
        <f t="shared" si="280"/>
        <v>7</v>
      </c>
      <c r="W205" s="70">
        <f t="shared" si="280"/>
        <v>8</v>
      </c>
      <c r="X205" s="70">
        <f t="shared" si="280"/>
        <v>3</v>
      </c>
      <c r="Y205" s="70">
        <f t="shared" si="280"/>
        <v>1</v>
      </c>
      <c r="AA205" s="39">
        <v>57.515129354090007</v>
      </c>
      <c r="AB205" s="39">
        <v>60.783372457500001</v>
      </c>
      <c r="AC205" s="40">
        <v>58.086211094730011</v>
      </c>
      <c r="AE205" s="4">
        <f t="shared" si="246"/>
        <v>0.57108174064000394</v>
      </c>
      <c r="AF205" s="4">
        <f t="shared" si="247"/>
        <v>-2.6971613627699895</v>
      </c>
      <c r="AH205" s="11">
        <f t="shared" si="248"/>
        <v>9.9292437842599668E-3</v>
      </c>
      <c r="AI205" s="11">
        <f t="shared" si="249"/>
        <v>-4.4373341815738487E-2</v>
      </c>
      <c r="AK205" s="3">
        <v>4162</v>
      </c>
      <c r="AL205" s="7">
        <v>2375.8000000000002</v>
      </c>
      <c r="AM205" s="7"/>
      <c r="AN205" s="3">
        <v>2969.7333333333299</v>
      </c>
      <c r="AO205" s="3">
        <v>2990.6</v>
      </c>
      <c r="AP205" s="7">
        <v>3025.5</v>
      </c>
      <c r="AQ205" s="113"/>
      <c r="AR205" s="3">
        <v>3710.9230769230799</v>
      </c>
      <c r="AS205" s="3">
        <v>3558.7333333333299</v>
      </c>
      <c r="AT205" s="7">
        <v>3589.8333333333303</v>
      </c>
      <c r="AU205" s="7"/>
      <c r="AV205" s="3">
        <v>4087</v>
      </c>
      <c r="AW205" s="3">
        <v>4035.5</v>
      </c>
      <c r="AX205" s="7">
        <v>4278</v>
      </c>
      <c r="AY205" s="113"/>
      <c r="AZ205" s="3">
        <v>4162</v>
      </c>
      <c r="BA205" s="7">
        <v>2640.3</v>
      </c>
      <c r="BB205" s="7"/>
      <c r="BC205" s="3">
        <v>2956.4444444444398</v>
      </c>
      <c r="BD205" s="3">
        <v>2955.5</v>
      </c>
      <c r="BE205" s="7">
        <v>2986.625</v>
      </c>
      <c r="BF205" s="113"/>
      <c r="BG205" s="3">
        <v>3646.25</v>
      </c>
      <c r="BH205" s="3">
        <v>3529.2222222222199</v>
      </c>
      <c r="BI205" s="7">
        <v>3551.1875</v>
      </c>
      <c r="BJ205" s="113"/>
      <c r="BK205" s="3">
        <v>4053.1666666666697</v>
      </c>
      <c r="BL205" s="3">
        <v>4016.9166666666697</v>
      </c>
      <c r="BM205" s="7">
        <v>4131.2307692307704</v>
      </c>
      <c r="BO205" s="2">
        <f t="shared" si="234"/>
        <v>4162</v>
      </c>
      <c r="BP205" s="2">
        <f t="shared" si="235"/>
        <v>2640.3</v>
      </c>
      <c r="BQ205" s="2"/>
      <c r="BR205" s="2">
        <f t="shared" si="236"/>
        <v>2956.4444444444398</v>
      </c>
      <c r="BS205" s="2">
        <f t="shared" si="237"/>
        <v>2955.5</v>
      </c>
      <c r="BT205" s="2">
        <f t="shared" si="238"/>
        <v>2986.625</v>
      </c>
      <c r="BU205" s="2"/>
      <c r="BV205" s="2">
        <f t="shared" si="239"/>
        <v>3646.25</v>
      </c>
      <c r="BW205" s="2">
        <f t="shared" si="240"/>
        <v>3529.2222222222199</v>
      </c>
      <c r="BX205" s="2">
        <f t="shared" si="241"/>
        <v>3551.1875</v>
      </c>
      <c r="BZ205" s="16">
        <f t="shared" ref="BZ205:BZ268" si="307">BP205-BO205</f>
        <v>-1521.6999999999998</v>
      </c>
      <c r="CA205" s="16">
        <f t="shared" ref="CA205:CA268" si="308">BT205-BP205</f>
        <v>346.32499999999982</v>
      </c>
      <c r="CB205" s="16">
        <f t="shared" ref="CB205:CB268" si="309">BX205-BT205</f>
        <v>564.5625</v>
      </c>
      <c r="CD205" s="5">
        <f t="shared" si="250"/>
        <v>-0.36561749159058143</v>
      </c>
      <c r="CE205" s="5">
        <f t="shared" si="251"/>
        <v>0.13116880657501029</v>
      </c>
      <c r="CF205" s="5">
        <f t="shared" si="252"/>
        <v>0.18903025990875988</v>
      </c>
      <c r="CH205" s="11">
        <f t="shared" si="281"/>
        <v>-3.1945279614997713E-4</v>
      </c>
      <c r="CI205" s="11">
        <f t="shared" si="282"/>
        <v>1.0208395971138096E-2</v>
      </c>
      <c r="CK205" s="11">
        <f t="shared" si="283"/>
        <v>-3.2095379575668215E-2</v>
      </c>
      <c r="CL205" s="11">
        <f t="shared" si="284"/>
        <v>-2.6071306136441597E-2</v>
      </c>
      <c r="CN205" s="16">
        <f t="shared" si="253"/>
        <v>-0.94444444443979592</v>
      </c>
      <c r="CO205" s="16">
        <f t="shared" si="254"/>
        <v>30.180555555560204</v>
      </c>
      <c r="CP205" s="11"/>
      <c r="CQ205" s="16">
        <f t="shared" si="255"/>
        <v>-117.0277777777801</v>
      </c>
      <c r="CR205" s="16">
        <f t="shared" si="256"/>
        <v>-95.0625</v>
      </c>
      <c r="CT205" s="106">
        <v>3157.3692307692309</v>
      </c>
      <c r="CU205" s="104">
        <v>2955.5</v>
      </c>
      <c r="CV205" s="104">
        <v>2656.4749999999999</v>
      </c>
      <c r="CW205" s="104">
        <v>2937.584615384616</v>
      </c>
      <c r="CX205" s="104">
        <v>2974.4333333333338</v>
      </c>
      <c r="CY205" s="104">
        <v>3849.4117647058802</v>
      </c>
      <c r="CZ205" s="104">
        <v>3818.5952380952431</v>
      </c>
      <c r="DA205" s="104">
        <v>4056.9743589743589</v>
      </c>
      <c r="DB205" s="104">
        <v>4334.3</v>
      </c>
      <c r="DC205" s="104">
        <v>4284.25</v>
      </c>
      <c r="DD205" s="104">
        <v>4247.8333333333367</v>
      </c>
      <c r="DE205" s="104">
        <v>3974.3333333333303</v>
      </c>
      <c r="DF205" s="104">
        <v>3762.3047619047634</v>
      </c>
      <c r="DG205" s="104">
        <v>3402.2222222222199</v>
      </c>
      <c r="DH205" s="104">
        <v>2976.1142857142859</v>
      </c>
      <c r="DI205" s="104">
        <v>2738.7380952380963</v>
      </c>
      <c r="DJ205" s="104">
        <v>2604.6999999999998</v>
      </c>
      <c r="DK205" s="104">
        <v>2425.25</v>
      </c>
      <c r="DL205" s="104">
        <v>2216.125</v>
      </c>
      <c r="DM205" s="104">
        <v>2277.6545454545458</v>
      </c>
      <c r="DN205" s="104">
        <v>2138.333333333333</v>
      </c>
      <c r="DO205" s="104">
        <v>1994.7142857142899</v>
      </c>
      <c r="DP205" s="104">
        <v>1761.7792207792211</v>
      </c>
      <c r="DR205" s="4">
        <f t="shared" si="285"/>
        <v>58.086211094730011</v>
      </c>
      <c r="DS205" s="39">
        <v>60.783372457500001</v>
      </c>
      <c r="DT205" s="39">
        <v>57.515129354090007</v>
      </c>
      <c r="DU205" s="39">
        <v>51.628165501439995</v>
      </c>
      <c r="DV205" s="39">
        <v>49.902642940500002</v>
      </c>
      <c r="DW205" s="39">
        <v>51.112898360159996</v>
      </c>
      <c r="DX205" s="39">
        <v>54.537743627080005</v>
      </c>
      <c r="DY205" s="39">
        <v>51.730209789680003</v>
      </c>
      <c r="DZ205" s="39">
        <v>53.955532211239998</v>
      </c>
      <c r="EA205" s="39">
        <v>64.919693056400007</v>
      </c>
      <c r="EB205" s="39">
        <v>51.078355971300006</v>
      </c>
      <c r="EC205" s="39">
        <v>44.448889176900003</v>
      </c>
      <c r="ED205" s="39">
        <v>43.713736361400002</v>
      </c>
      <c r="EE205" s="39">
        <v>38.251024316399999</v>
      </c>
      <c r="EF205" s="39">
        <v>34.418556897750008</v>
      </c>
      <c r="EG205" s="39">
        <v>29.10058151798</v>
      </c>
      <c r="EH205" s="39">
        <v>28.62823649948</v>
      </c>
      <c r="EI205" s="39">
        <v>30.619710212510004</v>
      </c>
      <c r="EJ205" s="39">
        <v>30.641870527980004</v>
      </c>
      <c r="EK205" s="39">
        <v>27.398924096640002</v>
      </c>
      <c r="EL205" s="39">
        <v>30.983708432250001</v>
      </c>
      <c r="EM205" s="39">
        <v>32.255781505320002</v>
      </c>
      <c r="EN205" s="39">
        <v>29.89082611656001</v>
      </c>
      <c r="EP205" s="111">
        <v>46022</v>
      </c>
      <c r="EQ205" s="114">
        <f t="shared" ref="EQ205:EQ268" si="310">(DATE(2025,12,31)-EP205)/365</f>
        <v>0</v>
      </c>
      <c r="ER205" s="114"/>
      <c r="ES205" s="4">
        <f t="shared" si="286"/>
        <v>4162</v>
      </c>
      <c r="ET205" s="4">
        <f t="shared" si="287"/>
        <v>2375.8000000000002</v>
      </c>
      <c r="EU205" s="4"/>
      <c r="EV205" s="4">
        <f t="shared" si="257"/>
        <v>2969.7333333333299</v>
      </c>
      <c r="EW205" s="4">
        <f t="shared" si="258"/>
        <v>2990.6</v>
      </c>
      <c r="EX205" s="4">
        <f t="shared" si="259"/>
        <v>3025.5</v>
      </c>
      <c r="EY205" s="4"/>
      <c r="EZ205" s="4">
        <f t="shared" si="260"/>
        <v>3710.9230769230799</v>
      </c>
      <c r="FA205" s="4">
        <f t="shared" si="261"/>
        <v>3558.7333333333299</v>
      </c>
      <c r="FB205" s="4">
        <f t="shared" si="262"/>
        <v>3589.8333333333303</v>
      </c>
      <c r="FC205" s="4"/>
      <c r="FD205" s="4">
        <f t="shared" si="288"/>
        <v>4087</v>
      </c>
      <c r="FE205" s="4">
        <f t="shared" si="289"/>
        <v>4035.5</v>
      </c>
      <c r="FF205" s="4">
        <f t="shared" si="290"/>
        <v>4278</v>
      </c>
      <c r="FH205" s="16">
        <f t="shared" si="291"/>
        <v>4162</v>
      </c>
      <c r="FI205" s="16">
        <f t="shared" si="264"/>
        <v>2375.8000000000002</v>
      </c>
      <c r="FJ205" s="16"/>
      <c r="FK205" s="16">
        <f t="shared" si="292"/>
        <v>2969.7333333333299</v>
      </c>
      <c r="FL205" s="16">
        <f t="shared" si="293"/>
        <v>2990.6</v>
      </c>
      <c r="FM205" s="16">
        <f t="shared" si="294"/>
        <v>3025.5</v>
      </c>
      <c r="FN205" s="16"/>
      <c r="FO205" s="16">
        <f t="shared" si="295"/>
        <v>3710.9230769230799</v>
      </c>
      <c r="FP205" s="16">
        <f t="shared" si="296"/>
        <v>3558.7333333333299</v>
      </c>
      <c r="FQ205" s="16">
        <f t="shared" si="297"/>
        <v>3589.8333333333303</v>
      </c>
      <c r="FS205" s="4">
        <f t="shared" si="265"/>
        <v>4162</v>
      </c>
      <c r="FT205" s="4">
        <f t="shared" si="266"/>
        <v>2640.3</v>
      </c>
      <c r="FU205" s="4"/>
      <c r="FV205" s="4">
        <f t="shared" si="267"/>
        <v>2956.4444444444398</v>
      </c>
      <c r="FW205" s="4">
        <f t="shared" si="268"/>
        <v>2955.5</v>
      </c>
      <c r="FX205" s="4">
        <f t="shared" si="269"/>
        <v>2986.625</v>
      </c>
      <c r="FY205" s="4"/>
      <c r="FZ205" s="4">
        <f t="shared" si="270"/>
        <v>3646.25</v>
      </c>
      <c r="GA205" s="4">
        <f t="shared" si="271"/>
        <v>3529.2222222222199</v>
      </c>
      <c r="GB205" s="4">
        <f t="shared" si="272"/>
        <v>3551.1875</v>
      </c>
      <c r="GC205" s="4"/>
      <c r="GD205" s="4">
        <f t="shared" si="273"/>
        <v>4053.1666666666697</v>
      </c>
      <c r="GE205" s="4">
        <f t="shared" si="274"/>
        <v>4016.9166666666697</v>
      </c>
      <c r="GF205" s="4">
        <f t="shared" si="275"/>
        <v>4131.2307692307704</v>
      </c>
      <c r="GH205" s="16">
        <f t="shared" si="298"/>
        <v>4162</v>
      </c>
      <c r="GI205" s="16">
        <f t="shared" si="276"/>
        <v>2640.3</v>
      </c>
      <c r="GJ205" s="16"/>
      <c r="GK205" s="16">
        <f t="shared" si="299"/>
        <v>2956.4444444444398</v>
      </c>
      <c r="GL205" s="16">
        <f t="shared" si="300"/>
        <v>2955.5</v>
      </c>
      <c r="GM205" s="16">
        <f t="shared" si="301"/>
        <v>2986.625</v>
      </c>
      <c r="GN205" s="16"/>
      <c r="GO205" s="16">
        <f t="shared" si="277"/>
        <v>3646.25</v>
      </c>
      <c r="GP205" s="16">
        <f t="shared" si="278"/>
        <v>3529.2222222222199</v>
      </c>
      <c r="GQ205" s="16">
        <f t="shared" si="302"/>
        <v>3551.1875</v>
      </c>
    </row>
    <row r="206" spans="2:199" ht="14.45" customHeight="1" x14ac:dyDescent="0.25">
      <c r="B206" s="28" t="s">
        <v>132</v>
      </c>
      <c r="C206" s="28" t="s">
        <v>700</v>
      </c>
      <c r="D206" s="23" t="str">
        <f>IFERROR(IF(MATCH($B206,Compounders!$A:$A,0),"yes"),"")</f>
        <v/>
      </c>
      <c r="F206" s="66"/>
      <c r="G206" s="66" t="s">
        <v>544</v>
      </c>
      <c r="H206" s="66"/>
      <c r="I206" s="66"/>
      <c r="J206" s="121" t="str">
        <f t="shared" si="279"/>
        <v/>
      </c>
      <c r="K206" s="70">
        <f t="shared" si="303"/>
        <v>6</v>
      </c>
      <c r="L206" s="70">
        <f t="shared" si="304"/>
        <v>38</v>
      </c>
      <c r="M206" s="70">
        <f t="shared" si="305"/>
        <v>4</v>
      </c>
      <c r="N206" s="70">
        <f t="shared" si="306"/>
        <v>4</v>
      </c>
      <c r="O206" s="66"/>
      <c r="P206" s="83" t="s">
        <v>500</v>
      </c>
      <c r="Q206" s="70">
        <f t="shared" si="280"/>
        <v>5</v>
      </c>
      <c r="R206" s="70">
        <f t="shared" si="280"/>
        <v>4</v>
      </c>
      <c r="S206" s="70">
        <f t="shared" si="280"/>
        <v>4</v>
      </c>
      <c r="T206" s="70">
        <f t="shared" si="280"/>
        <v>3</v>
      </c>
      <c r="U206" s="70">
        <f t="shared" si="280"/>
        <v>3</v>
      </c>
      <c r="V206" s="70">
        <f t="shared" si="280"/>
        <v>7</v>
      </c>
      <c r="W206" s="70">
        <f t="shared" si="280"/>
        <v>8</v>
      </c>
      <c r="X206" s="70">
        <f t="shared" si="280"/>
        <v>3</v>
      </c>
      <c r="Y206" s="70">
        <f t="shared" si="280"/>
        <v>1</v>
      </c>
      <c r="AA206" s="39">
        <v>30.313103128680005</v>
      </c>
      <c r="AB206" s="39">
        <v>46.413608024879998</v>
      </c>
      <c r="AC206" s="40">
        <v>58.595296658219993</v>
      </c>
      <c r="AE206" s="4">
        <f t="shared" si="246"/>
        <v>28.282193529539988</v>
      </c>
      <c r="AF206" s="4">
        <f t="shared" si="247"/>
        <v>12.181688633339995</v>
      </c>
      <c r="AH206" s="11">
        <f t="shared" si="248"/>
        <v>0.9330022534968212</v>
      </c>
      <c r="AI206" s="11">
        <f t="shared" si="249"/>
        <v>0.26245941980657927</v>
      </c>
      <c r="AK206" s="3">
        <v>542.37199999999996</v>
      </c>
      <c r="AL206" s="7">
        <v>554.04700000000003</v>
      </c>
      <c r="AM206" s="7"/>
      <c r="AN206" s="3">
        <v>804.5</v>
      </c>
      <c r="AO206" s="3">
        <v>978.45454545454504</v>
      </c>
      <c r="AP206" s="7">
        <v>1122.0769230769201</v>
      </c>
      <c r="AQ206" s="113"/>
      <c r="AR206" s="3">
        <v>1078.2222222222199</v>
      </c>
      <c r="AS206" s="3">
        <v>1336.54545454545</v>
      </c>
      <c r="AT206" s="7">
        <v>1557.2307692307702</v>
      </c>
      <c r="AU206" s="7"/>
      <c r="AV206" s="3">
        <v>1108.5</v>
      </c>
      <c r="AW206" s="3">
        <v>1803</v>
      </c>
      <c r="AX206" s="7">
        <v>2094</v>
      </c>
      <c r="AY206" s="113"/>
      <c r="AZ206" s="3">
        <v>525.1</v>
      </c>
      <c r="BA206" s="7">
        <v>632.1</v>
      </c>
      <c r="BB206" s="7"/>
      <c r="BC206" s="3">
        <v>814.88888888888891</v>
      </c>
      <c r="BD206" s="3">
        <v>983.8</v>
      </c>
      <c r="BE206" s="7">
        <v>1102.0555555555602</v>
      </c>
      <c r="BF206" s="113"/>
      <c r="BG206" s="3">
        <v>1062.61538461538</v>
      </c>
      <c r="BH206" s="3">
        <v>1313.4</v>
      </c>
      <c r="BI206" s="7">
        <v>1517.88235294118</v>
      </c>
      <c r="BJ206" s="113"/>
      <c r="BK206" s="3">
        <v>1142.5</v>
      </c>
      <c r="BL206" s="3">
        <v>1686.8571428571402</v>
      </c>
      <c r="BM206" s="7">
        <v>1909.4444444444398</v>
      </c>
      <c r="BO206" s="2">
        <f t="shared" si="234"/>
        <v>525.1</v>
      </c>
      <c r="BP206" s="2">
        <f t="shared" si="235"/>
        <v>632.1</v>
      </c>
      <c r="BQ206" s="2"/>
      <c r="BR206" s="2">
        <f t="shared" si="236"/>
        <v>814.88888888888891</v>
      </c>
      <c r="BS206" s="2">
        <f t="shared" si="237"/>
        <v>983.8</v>
      </c>
      <c r="BT206" s="2">
        <f t="shared" si="238"/>
        <v>1102.0555555555602</v>
      </c>
      <c r="BU206" s="2"/>
      <c r="BV206" s="2">
        <f t="shared" si="239"/>
        <v>1062.61538461538</v>
      </c>
      <c r="BW206" s="2">
        <f t="shared" si="240"/>
        <v>1313.4</v>
      </c>
      <c r="BX206" s="2">
        <f t="shared" si="241"/>
        <v>1517.88235294118</v>
      </c>
      <c r="BZ206" s="16">
        <f t="shared" si="307"/>
        <v>107</v>
      </c>
      <c r="CA206" s="16">
        <f t="shared" si="308"/>
        <v>469.95555555556018</v>
      </c>
      <c r="CB206" s="16">
        <f t="shared" si="309"/>
        <v>415.82679738561978</v>
      </c>
      <c r="CD206" s="5">
        <f t="shared" si="250"/>
        <v>0.20377071034088745</v>
      </c>
      <c r="CE206" s="5">
        <f t="shared" si="251"/>
        <v>0.74348292288492357</v>
      </c>
      <c r="CF206" s="5">
        <f t="shared" si="252"/>
        <v>0.37731926969507112</v>
      </c>
      <c r="CH206" s="11">
        <f t="shared" si="281"/>
        <v>0.20728115625852195</v>
      </c>
      <c r="CI206" s="11">
        <f t="shared" si="282"/>
        <v>0.35239978183802045</v>
      </c>
      <c r="CK206" s="11">
        <f t="shared" si="283"/>
        <v>0.23600694947155598</v>
      </c>
      <c r="CL206" s="11">
        <f t="shared" si="284"/>
        <v>0.42844003100010331</v>
      </c>
      <c r="CN206" s="16">
        <f t="shared" si="253"/>
        <v>168.91111111111104</v>
      </c>
      <c r="CO206" s="16">
        <f t="shared" si="254"/>
        <v>287.16666666667129</v>
      </c>
      <c r="CP206" s="11"/>
      <c r="CQ206" s="16">
        <f t="shared" si="255"/>
        <v>250.78461538462011</v>
      </c>
      <c r="CR206" s="16">
        <f t="shared" si="256"/>
        <v>455.26696832580001</v>
      </c>
      <c r="CT206" s="106">
        <v>1024.1339285714291</v>
      </c>
      <c r="CU206" s="104">
        <v>983.33333333333303</v>
      </c>
      <c r="CV206" s="104">
        <v>783.223809523809</v>
      </c>
      <c r="CW206" s="104">
        <v>600.48851148851202</v>
      </c>
      <c r="CX206" s="104">
        <v>537.26923076923083</v>
      </c>
      <c r="CY206" s="104">
        <v>539.3125</v>
      </c>
      <c r="CZ206" s="104">
        <v>627.55244755244689</v>
      </c>
      <c r="DA206" s="104">
        <v>614.13095238095195</v>
      </c>
      <c r="DB206" s="104">
        <v>552.83916083915994</v>
      </c>
      <c r="DC206" s="104">
        <v>469.33333333333303</v>
      </c>
      <c r="DD206" s="104">
        <v>534.16272893772793</v>
      </c>
      <c r="DE206" s="104">
        <v>574.76358974359005</v>
      </c>
      <c r="DF206" s="104">
        <v>501.90432692307701</v>
      </c>
      <c r="DG206" s="104">
        <v>503.5</v>
      </c>
      <c r="DH206" s="104">
        <v>574.211428571429</v>
      </c>
      <c r="DI206" s="104">
        <v>680.42081447963687</v>
      </c>
      <c r="DJ206" s="104">
        <v>892.7</v>
      </c>
      <c r="DK206" s="104">
        <v>839.70588235294099</v>
      </c>
      <c r="DL206" s="104">
        <v>1072.432167832168</v>
      </c>
      <c r="DM206" s="104">
        <v>970.39898989898893</v>
      </c>
      <c r="DN206" s="104">
        <v>948.45</v>
      </c>
      <c r="DO206" s="104">
        <v>859.57142857142901</v>
      </c>
      <c r="DP206" s="104">
        <v>817.80808080807992</v>
      </c>
      <c r="DR206" s="4">
        <f t="shared" si="285"/>
        <v>58.595296658219993</v>
      </c>
      <c r="DS206" s="39">
        <v>46.413608024879998</v>
      </c>
      <c r="DT206" s="39">
        <v>30.313103128680005</v>
      </c>
      <c r="DU206" s="39">
        <v>21.894880944480001</v>
      </c>
      <c r="DV206" s="39">
        <v>14.424992207040001</v>
      </c>
      <c r="DW206" s="39">
        <v>13.343111074999998</v>
      </c>
      <c r="DX206" s="39">
        <v>20.507515295040001</v>
      </c>
      <c r="DY206" s="39">
        <v>21.854173867630006</v>
      </c>
      <c r="DZ206" s="39">
        <v>23.149831426649996</v>
      </c>
      <c r="EA206" s="39">
        <v>17.260013544600003</v>
      </c>
      <c r="EB206" s="39">
        <v>16.590399562559998</v>
      </c>
      <c r="EC206" s="39">
        <v>15.472219918559997</v>
      </c>
      <c r="ED206" s="39">
        <v>17.260463258189997</v>
      </c>
      <c r="EE206" s="39">
        <v>16.776706288680003</v>
      </c>
      <c r="EF206" s="39">
        <v>13.605299353099998</v>
      </c>
      <c r="EG206" s="39">
        <v>11.782143251999999</v>
      </c>
      <c r="EH206" s="39">
        <v>14.346180172349998</v>
      </c>
      <c r="EI206" s="39">
        <v>19.202567348579997</v>
      </c>
      <c r="EJ206" s="39">
        <v>26.656099720200004</v>
      </c>
      <c r="EK206" s="39">
        <v>18.010124134829997</v>
      </c>
      <c r="EL206" s="39">
        <v>22.273036361159999</v>
      </c>
      <c r="EM206" s="39">
        <v>20.267627739840002</v>
      </c>
      <c r="EN206" s="39">
        <v>19.908433099029999</v>
      </c>
      <c r="EP206" s="111">
        <v>46022</v>
      </c>
      <c r="EQ206" s="114">
        <f t="shared" si="310"/>
        <v>0</v>
      </c>
      <c r="ER206" s="114"/>
      <c r="ES206" s="4">
        <f t="shared" si="286"/>
        <v>542.37199999999996</v>
      </c>
      <c r="ET206" s="4">
        <f t="shared" si="287"/>
        <v>554.04700000000003</v>
      </c>
      <c r="EU206" s="4"/>
      <c r="EV206" s="4">
        <f t="shared" si="257"/>
        <v>804.5</v>
      </c>
      <c r="EW206" s="4">
        <f t="shared" si="258"/>
        <v>978.45454545454504</v>
      </c>
      <c r="EX206" s="4">
        <f t="shared" si="259"/>
        <v>1122.0769230769201</v>
      </c>
      <c r="EY206" s="4"/>
      <c r="EZ206" s="4">
        <f t="shared" si="260"/>
        <v>1078.2222222222199</v>
      </c>
      <c r="FA206" s="4">
        <f t="shared" si="261"/>
        <v>1336.54545454545</v>
      </c>
      <c r="FB206" s="4">
        <f t="shared" si="262"/>
        <v>1557.2307692307702</v>
      </c>
      <c r="FC206" s="4"/>
      <c r="FD206" s="4">
        <f t="shared" si="288"/>
        <v>1108.5</v>
      </c>
      <c r="FE206" s="4">
        <f t="shared" si="289"/>
        <v>1803</v>
      </c>
      <c r="FF206" s="4">
        <f t="shared" si="290"/>
        <v>2094</v>
      </c>
      <c r="FH206" s="16">
        <f t="shared" si="291"/>
        <v>542.37199999999996</v>
      </c>
      <c r="FI206" s="16">
        <f t="shared" si="264"/>
        <v>554.04700000000003</v>
      </c>
      <c r="FJ206" s="16"/>
      <c r="FK206" s="16">
        <f t="shared" si="292"/>
        <v>804.5</v>
      </c>
      <c r="FL206" s="16">
        <f t="shared" si="293"/>
        <v>978.45454545454504</v>
      </c>
      <c r="FM206" s="16">
        <f t="shared" si="294"/>
        <v>1122.0769230769201</v>
      </c>
      <c r="FN206" s="16"/>
      <c r="FO206" s="16">
        <f t="shared" si="295"/>
        <v>1078.2222222222199</v>
      </c>
      <c r="FP206" s="16">
        <f t="shared" si="296"/>
        <v>1336.54545454545</v>
      </c>
      <c r="FQ206" s="16">
        <f t="shared" si="297"/>
        <v>1557.2307692307702</v>
      </c>
      <c r="FS206" s="4">
        <f t="shared" si="265"/>
        <v>525.1</v>
      </c>
      <c r="FT206" s="4">
        <f t="shared" si="266"/>
        <v>632.1</v>
      </c>
      <c r="FU206" s="4"/>
      <c r="FV206" s="4">
        <f t="shared" si="267"/>
        <v>814.88888888888891</v>
      </c>
      <c r="FW206" s="4">
        <f t="shared" si="268"/>
        <v>983.8</v>
      </c>
      <c r="FX206" s="4">
        <f t="shared" si="269"/>
        <v>1102.0555555555602</v>
      </c>
      <c r="FY206" s="4"/>
      <c r="FZ206" s="4">
        <f t="shared" si="270"/>
        <v>1062.61538461538</v>
      </c>
      <c r="GA206" s="4">
        <f t="shared" si="271"/>
        <v>1313.4</v>
      </c>
      <c r="GB206" s="4">
        <f t="shared" si="272"/>
        <v>1517.88235294118</v>
      </c>
      <c r="GC206" s="4"/>
      <c r="GD206" s="4">
        <f t="shared" si="273"/>
        <v>1142.5</v>
      </c>
      <c r="GE206" s="4">
        <f t="shared" si="274"/>
        <v>1686.8571428571402</v>
      </c>
      <c r="GF206" s="4">
        <f t="shared" si="275"/>
        <v>1909.4444444444398</v>
      </c>
      <c r="GH206" s="16">
        <f t="shared" si="298"/>
        <v>525.1</v>
      </c>
      <c r="GI206" s="16">
        <f t="shared" si="276"/>
        <v>632.1</v>
      </c>
      <c r="GJ206" s="16"/>
      <c r="GK206" s="16">
        <f t="shared" si="299"/>
        <v>814.88888888888891</v>
      </c>
      <c r="GL206" s="16">
        <f t="shared" si="300"/>
        <v>983.8</v>
      </c>
      <c r="GM206" s="16">
        <f t="shared" si="301"/>
        <v>1102.0555555555602</v>
      </c>
      <c r="GN206" s="16"/>
      <c r="GO206" s="16">
        <f t="shared" si="277"/>
        <v>1062.61538461538</v>
      </c>
      <c r="GP206" s="16">
        <f t="shared" si="278"/>
        <v>1313.4</v>
      </c>
      <c r="GQ206" s="16">
        <f t="shared" si="302"/>
        <v>1517.88235294118</v>
      </c>
    </row>
    <row r="207" spans="2:199" ht="14.45" customHeight="1" x14ac:dyDescent="0.25">
      <c r="B207" s="28" t="s">
        <v>126</v>
      </c>
      <c r="C207" s="28" t="s">
        <v>701</v>
      </c>
      <c r="D207" s="23" t="str">
        <f>IFERROR(IF(MATCH($B207,Compounders!$A:$A,0),"yes"),"")</f>
        <v/>
      </c>
      <c r="F207" s="66"/>
      <c r="G207" s="66"/>
      <c r="H207" s="66"/>
      <c r="I207" s="66"/>
      <c r="J207" s="121" t="str">
        <f t="shared" si="279"/>
        <v>yes</v>
      </c>
      <c r="K207" s="70">
        <f t="shared" si="303"/>
        <v>6</v>
      </c>
      <c r="L207" s="70">
        <f t="shared" si="304"/>
        <v>38</v>
      </c>
      <c r="M207" s="70">
        <f t="shared" si="305"/>
        <v>4</v>
      </c>
      <c r="N207" s="70">
        <f t="shared" si="306"/>
        <v>4</v>
      </c>
      <c r="O207" s="66"/>
      <c r="P207" s="83"/>
      <c r="Q207" s="70">
        <f t="shared" si="280"/>
        <v>5</v>
      </c>
      <c r="R207" s="70">
        <f t="shared" si="280"/>
        <v>4</v>
      </c>
      <c r="S207" s="70">
        <f t="shared" si="280"/>
        <v>4</v>
      </c>
      <c r="T207" s="70">
        <f t="shared" si="280"/>
        <v>3</v>
      </c>
      <c r="U207" s="70">
        <f t="shared" si="280"/>
        <v>3</v>
      </c>
      <c r="V207" s="70">
        <f t="shared" si="280"/>
        <v>7</v>
      </c>
      <c r="W207" s="70">
        <f t="shared" si="280"/>
        <v>8</v>
      </c>
      <c r="X207" s="70">
        <f t="shared" si="280"/>
        <v>3</v>
      </c>
      <c r="Y207" s="70">
        <f t="shared" si="280"/>
        <v>1</v>
      </c>
      <c r="AA207" s="39">
        <v>44.261827359500003</v>
      </c>
      <c r="AB207" s="39">
        <v>54.886097386800003</v>
      </c>
      <c r="AC207" s="40">
        <v>57.714064601839993</v>
      </c>
      <c r="AE207" s="4">
        <f t="shared" si="246"/>
        <v>13.45223724233999</v>
      </c>
      <c r="AF207" s="4">
        <f t="shared" si="247"/>
        <v>2.8279672150399904</v>
      </c>
      <c r="AH207" s="11">
        <f t="shared" si="248"/>
        <v>0.30392412706053151</v>
      </c>
      <c r="AI207" s="11">
        <f t="shared" si="249"/>
        <v>5.1524290297238595E-2</v>
      </c>
      <c r="AK207" s="3">
        <v>4138</v>
      </c>
      <c r="AL207" s="7">
        <v>4091</v>
      </c>
      <c r="AM207" s="7"/>
      <c r="AN207" s="3">
        <v>3619.3333333333303</v>
      </c>
      <c r="AO207" s="3">
        <v>3705</v>
      </c>
      <c r="AP207" s="7">
        <v>3705</v>
      </c>
      <c r="AQ207" s="113"/>
      <c r="AR207" s="3">
        <v>3489.5769230769201</v>
      </c>
      <c r="AS207" s="3">
        <v>3600</v>
      </c>
      <c r="AT207" s="7">
        <v>3806.8846153846202</v>
      </c>
      <c r="AU207" s="7"/>
      <c r="AV207" s="3">
        <v>3597.5</v>
      </c>
      <c r="AW207" s="3">
        <v>3735.4736842105299</v>
      </c>
      <c r="AX207" s="7">
        <v>3973.2916666666697</v>
      </c>
      <c r="AY207" s="113"/>
      <c r="AZ207" s="3">
        <v>4138</v>
      </c>
      <c r="BA207" s="7">
        <v>4091</v>
      </c>
      <c r="BB207" s="7"/>
      <c r="BC207" s="3">
        <v>3332.5</v>
      </c>
      <c r="BD207" s="3">
        <v>3451</v>
      </c>
      <c r="BE207" s="7">
        <v>3451</v>
      </c>
      <c r="BF207" s="113"/>
      <c r="BG207" s="3">
        <v>3478.1515151515196</v>
      </c>
      <c r="BH207" s="3">
        <v>3622.37142857143</v>
      </c>
      <c r="BI207" s="7">
        <v>3801.6470588235302</v>
      </c>
      <c r="BJ207" s="113"/>
      <c r="BK207" s="3">
        <v>3615.3846153846202</v>
      </c>
      <c r="BL207" s="3">
        <v>3817.4848484848499</v>
      </c>
      <c r="BM207" s="7">
        <v>4023.28125</v>
      </c>
      <c r="BO207" s="2">
        <f t="shared" si="234"/>
        <v>4094.9917808219179</v>
      </c>
      <c r="BP207" s="2">
        <f t="shared" si="235"/>
        <v>3505.3561643835619</v>
      </c>
      <c r="BQ207" s="2"/>
      <c r="BR207" s="2">
        <f t="shared" si="236"/>
        <v>3465.7811124948153</v>
      </c>
      <c r="BS207" s="2">
        <f t="shared" si="237"/>
        <v>3607.8165949119389</v>
      </c>
      <c r="BT207" s="2">
        <f t="shared" si="238"/>
        <v>3771.8660757453672</v>
      </c>
      <c r="BU207" s="2"/>
      <c r="BV207" s="2">
        <f t="shared" si="239"/>
        <v>3603.7292013922197</v>
      </c>
      <c r="BW207" s="2">
        <f t="shared" si="240"/>
        <v>3800.9135717250801</v>
      </c>
      <c r="BX207" s="2">
        <f t="shared" si="241"/>
        <v>4004.4575241740536</v>
      </c>
      <c r="BZ207" s="16">
        <f t="shared" si="307"/>
        <v>-589.63561643835601</v>
      </c>
      <c r="CA207" s="16">
        <f t="shared" si="308"/>
        <v>266.50991136180528</v>
      </c>
      <c r="CB207" s="16">
        <f t="shared" si="309"/>
        <v>232.59144842868636</v>
      </c>
      <c r="CD207" s="5">
        <f t="shared" si="250"/>
        <v>-0.14398945052827639</v>
      </c>
      <c r="CE207" s="5">
        <f t="shared" si="251"/>
        <v>7.6029338778666578E-2</v>
      </c>
      <c r="CF207" s="5">
        <f t="shared" si="252"/>
        <v>6.1664821538692571E-2</v>
      </c>
      <c r="CH207" s="11">
        <f t="shared" si="281"/>
        <v>4.0982242619148179E-2</v>
      </c>
      <c r="CI207" s="11">
        <f t="shared" si="282"/>
        <v>8.8316299649465968E-2</v>
      </c>
      <c r="CK207" s="11">
        <f t="shared" si="283"/>
        <v>5.4716755703142939E-2</v>
      </c>
      <c r="CL207" s="11">
        <f t="shared" si="284"/>
        <v>0.11119823393695105</v>
      </c>
      <c r="CN207" s="16">
        <f t="shared" si="253"/>
        <v>142.0354824171236</v>
      </c>
      <c r="CO207" s="16">
        <f t="shared" si="254"/>
        <v>306.08496325055194</v>
      </c>
      <c r="CP207" s="11"/>
      <c r="CQ207" s="16">
        <f t="shared" si="255"/>
        <v>197.18437033286045</v>
      </c>
      <c r="CR207" s="16">
        <f t="shared" si="256"/>
        <v>400.72832278183387</v>
      </c>
      <c r="CT207" s="106">
        <v>3863.4804753820063</v>
      </c>
      <c r="CU207" s="104">
        <v>3622.37142857143</v>
      </c>
      <c r="CV207" s="104">
        <v>3454.17609272448</v>
      </c>
      <c r="CW207" s="104">
        <v>3534.3439849624069</v>
      </c>
      <c r="CX207" s="104">
        <v>3357.271164021161</v>
      </c>
      <c r="CY207" s="104">
        <v>4140.6111111111104</v>
      </c>
      <c r="CZ207" s="104">
        <v>4080.3179092272067</v>
      </c>
      <c r="DA207" s="104">
        <v>4593.68319088318</v>
      </c>
      <c r="DB207" s="104">
        <v>4422.84</v>
      </c>
      <c r="DC207" s="104">
        <v>4352.9677419354803</v>
      </c>
      <c r="DD207" s="104">
        <v>4168.643097643102</v>
      </c>
      <c r="DE207" s="104">
        <v>3845.9999999999964</v>
      </c>
      <c r="DF207" s="104">
        <v>4002.9326923076919</v>
      </c>
      <c r="DG207" s="104">
        <v>3887.5172413793102</v>
      </c>
      <c r="DH207" s="104">
        <v>3937.6474789915942</v>
      </c>
      <c r="DI207" s="104">
        <v>5182.5263061746573</v>
      </c>
      <c r="DJ207" s="104">
        <v>4377.5959383753579</v>
      </c>
      <c r="DK207" s="104">
        <v>6739.0416666666697</v>
      </c>
      <c r="DL207" s="104">
        <v>6213.4280701754305</v>
      </c>
      <c r="DM207" s="104">
        <v>6100.8117647058798</v>
      </c>
      <c r="DN207" s="104">
        <v>5785.4791666666697</v>
      </c>
      <c r="DO207" s="104">
        <v>4388.3478260869597</v>
      </c>
      <c r="DP207" s="104">
        <v>4290.2575757575796</v>
      </c>
      <c r="DR207" s="4">
        <f t="shared" si="285"/>
        <v>57.714064601839993</v>
      </c>
      <c r="DS207" s="39">
        <v>54.886097386800003</v>
      </c>
      <c r="DT207" s="39">
        <v>44.261827359500003</v>
      </c>
      <c r="DU207" s="39">
        <v>40.759603575600003</v>
      </c>
      <c r="DV207" s="39">
        <v>44.823196133650001</v>
      </c>
      <c r="DW207" s="39">
        <v>47.543959783040002</v>
      </c>
      <c r="DX207" s="39">
        <v>61.941088562220003</v>
      </c>
      <c r="DY207" s="39">
        <v>71.800753442760012</v>
      </c>
      <c r="DZ207" s="39">
        <v>68.488718266920003</v>
      </c>
      <c r="EA207" s="39">
        <v>81.816121405259992</v>
      </c>
      <c r="EB207" s="39">
        <v>65.749873555999997</v>
      </c>
      <c r="EC207" s="39">
        <v>51.039716154479997</v>
      </c>
      <c r="ED207" s="39">
        <v>60.879712822800009</v>
      </c>
      <c r="EE207" s="39">
        <v>76.250087829329999</v>
      </c>
      <c r="EF207" s="39">
        <v>68.604615515519995</v>
      </c>
      <c r="EG207" s="39">
        <v>68.298371665699989</v>
      </c>
      <c r="EH207" s="39">
        <v>65.487844407989996</v>
      </c>
      <c r="EI207" s="39">
        <v>98.134363876499989</v>
      </c>
      <c r="EJ207" s="39">
        <v>110.88843958192</v>
      </c>
      <c r="EK207" s="39">
        <v>111.64869415481002</v>
      </c>
      <c r="EL207" s="39">
        <v>119.59453963116</v>
      </c>
      <c r="EM207" s="39">
        <v>98.760906772599995</v>
      </c>
      <c r="EN207" s="39">
        <v>88.401482580730004</v>
      </c>
      <c r="EP207" s="111">
        <v>46053</v>
      </c>
      <c r="EQ207" s="114">
        <f t="shared" si="310"/>
        <v>-8.4931506849315067E-2</v>
      </c>
      <c r="ER207" s="114"/>
      <c r="ES207" s="4">
        <f t="shared" si="286"/>
        <v>4138</v>
      </c>
      <c r="ET207" s="4">
        <f t="shared" si="287"/>
        <v>4091</v>
      </c>
      <c r="EU207" s="4"/>
      <c r="EV207" s="4">
        <f t="shared" si="257"/>
        <v>3619.3333333333303</v>
      </c>
      <c r="EW207" s="4">
        <f t="shared" si="258"/>
        <v>3705</v>
      </c>
      <c r="EX207" s="4">
        <f t="shared" si="259"/>
        <v>3705</v>
      </c>
      <c r="EY207" s="4"/>
      <c r="EZ207" s="4">
        <f t="shared" si="260"/>
        <v>3489.5769230769201</v>
      </c>
      <c r="FA207" s="4">
        <f t="shared" si="261"/>
        <v>3600</v>
      </c>
      <c r="FB207" s="4">
        <f t="shared" si="262"/>
        <v>3806.8846153846202</v>
      </c>
      <c r="FC207" s="4"/>
      <c r="FD207" s="4">
        <f t="shared" si="288"/>
        <v>3597.5</v>
      </c>
      <c r="FE207" s="4">
        <f t="shared" si="289"/>
        <v>3735.4736842105299</v>
      </c>
      <c r="FF207" s="4">
        <f t="shared" si="290"/>
        <v>3973.2916666666697</v>
      </c>
      <c r="FH207" s="16">
        <f t="shared" si="291"/>
        <v>4094.9917808219179</v>
      </c>
      <c r="FI207" s="16">
        <f t="shared" si="264"/>
        <v>3737.783561643836</v>
      </c>
      <c r="FJ207" s="16"/>
      <c r="FK207" s="16">
        <f t="shared" si="292"/>
        <v>3500.5973305233551</v>
      </c>
      <c r="FL207" s="16">
        <f t="shared" si="293"/>
        <v>3608.9178082191784</v>
      </c>
      <c r="FM207" s="16">
        <f t="shared" si="294"/>
        <v>3798.2314014752419</v>
      </c>
      <c r="FN207" s="16"/>
      <c r="FO207" s="16">
        <f t="shared" si="295"/>
        <v>3588.3339304531082</v>
      </c>
      <c r="FP207" s="16">
        <f t="shared" si="296"/>
        <v>3723.9677000721013</v>
      </c>
      <c r="FQ207" s="16">
        <f t="shared" si="297"/>
        <v>3959.158465050934</v>
      </c>
      <c r="FS207" s="4">
        <f t="shared" si="265"/>
        <v>4138</v>
      </c>
      <c r="FT207" s="4">
        <f t="shared" si="266"/>
        <v>4091</v>
      </c>
      <c r="FU207" s="4"/>
      <c r="FV207" s="4">
        <f t="shared" si="267"/>
        <v>3332.5</v>
      </c>
      <c r="FW207" s="4">
        <f t="shared" si="268"/>
        <v>3451</v>
      </c>
      <c r="FX207" s="4">
        <f t="shared" si="269"/>
        <v>3451</v>
      </c>
      <c r="FY207" s="4"/>
      <c r="FZ207" s="4">
        <f t="shared" si="270"/>
        <v>3478.1515151515196</v>
      </c>
      <c r="GA207" s="4">
        <f t="shared" si="271"/>
        <v>3622.37142857143</v>
      </c>
      <c r="GB207" s="4">
        <f t="shared" si="272"/>
        <v>3801.6470588235302</v>
      </c>
      <c r="GC207" s="4"/>
      <c r="GD207" s="4">
        <f t="shared" si="273"/>
        <v>3615.3846153846202</v>
      </c>
      <c r="GE207" s="4">
        <f t="shared" si="274"/>
        <v>3817.4848484848499</v>
      </c>
      <c r="GF207" s="4">
        <f t="shared" si="275"/>
        <v>4023.28125</v>
      </c>
      <c r="GH207" s="16">
        <f t="shared" si="298"/>
        <v>4094.9917808219179</v>
      </c>
      <c r="GI207" s="16">
        <f t="shared" si="276"/>
        <v>3505.3561643835619</v>
      </c>
      <c r="GJ207" s="16"/>
      <c r="GK207" s="16">
        <f t="shared" si="299"/>
        <v>3465.7811124948153</v>
      </c>
      <c r="GL207" s="16">
        <f t="shared" si="300"/>
        <v>3607.8165949119389</v>
      </c>
      <c r="GM207" s="16">
        <f t="shared" si="301"/>
        <v>3771.8660757453672</v>
      </c>
      <c r="GN207" s="16"/>
      <c r="GO207" s="16">
        <f t="shared" si="277"/>
        <v>3603.7292013922197</v>
      </c>
      <c r="GP207" s="16">
        <f t="shared" si="278"/>
        <v>3800.9135717250801</v>
      </c>
      <c r="GQ207" s="16">
        <f t="shared" si="302"/>
        <v>4004.4575241740536</v>
      </c>
    </row>
    <row r="208" spans="2:199" ht="14.45" customHeight="1" x14ac:dyDescent="0.25">
      <c r="B208" s="28" t="s">
        <v>251</v>
      </c>
      <c r="C208" s="28" t="s">
        <v>702</v>
      </c>
      <c r="D208" s="23" t="str">
        <f>IFERROR(IF(MATCH($B208,Compounders!$A:$A,0),"yes"),"")</f>
        <v/>
      </c>
      <c r="F208" s="66"/>
      <c r="G208" s="66"/>
      <c r="H208" s="66"/>
      <c r="I208" s="66"/>
      <c r="J208" s="121" t="str">
        <f t="shared" si="279"/>
        <v>yes</v>
      </c>
      <c r="K208" s="70">
        <f t="shared" si="303"/>
        <v>6</v>
      </c>
      <c r="L208" s="70">
        <f t="shared" si="304"/>
        <v>38</v>
      </c>
      <c r="M208" s="70">
        <f t="shared" si="305"/>
        <v>4</v>
      </c>
      <c r="N208" s="70">
        <f t="shared" si="306"/>
        <v>4</v>
      </c>
      <c r="O208" s="66"/>
      <c r="P208" s="83"/>
      <c r="Q208" s="70">
        <f t="shared" si="280"/>
        <v>5</v>
      </c>
      <c r="R208" s="70">
        <f t="shared" si="280"/>
        <v>4</v>
      </c>
      <c r="S208" s="70">
        <f t="shared" si="280"/>
        <v>4</v>
      </c>
      <c r="T208" s="70">
        <f t="shared" si="280"/>
        <v>3</v>
      </c>
      <c r="U208" s="70">
        <f t="shared" si="280"/>
        <v>3</v>
      </c>
      <c r="V208" s="70">
        <f t="shared" si="280"/>
        <v>7</v>
      </c>
      <c r="W208" s="70">
        <f t="shared" si="280"/>
        <v>8</v>
      </c>
      <c r="X208" s="70">
        <f t="shared" si="280"/>
        <v>3</v>
      </c>
      <c r="Y208" s="70">
        <f t="shared" si="280"/>
        <v>1</v>
      </c>
      <c r="AA208" s="39">
        <v>54.913104293790006</v>
      </c>
      <c r="AB208" s="39">
        <v>64.465827174449998</v>
      </c>
      <c r="AC208" s="40">
        <v>58.71644265618</v>
      </c>
      <c r="AE208" s="4">
        <f t="shared" si="246"/>
        <v>3.8033383623899937</v>
      </c>
      <c r="AF208" s="4">
        <f t="shared" si="247"/>
        <v>-5.7493845182699985</v>
      </c>
      <c r="AH208" s="11">
        <f t="shared" si="248"/>
        <v>6.9261033614887113E-2</v>
      </c>
      <c r="AI208" s="11">
        <f t="shared" si="249"/>
        <v>-8.9184995683242785E-2</v>
      </c>
      <c r="AK208" s="3">
        <v>1502</v>
      </c>
      <c r="AL208" s="7">
        <v>1606</v>
      </c>
      <c r="AM208" s="7"/>
      <c r="AN208" s="3">
        <v>2255.5</v>
      </c>
      <c r="AO208" s="3">
        <v>2185.6153846153798</v>
      </c>
      <c r="AP208" s="7">
        <v>2170.2857142857097</v>
      </c>
      <c r="AQ208" s="113"/>
      <c r="AR208" s="3">
        <v>2576.2727272727298</v>
      </c>
      <c r="AS208" s="3">
        <v>2461.8571428571399</v>
      </c>
      <c r="AT208" s="7">
        <v>2456.2666666666701</v>
      </c>
      <c r="AU208" s="7"/>
      <c r="AV208" s="3">
        <v>2811.7142857142903</v>
      </c>
      <c r="AW208" s="3">
        <v>2807.23076923077</v>
      </c>
      <c r="AX208" s="7">
        <v>2799</v>
      </c>
      <c r="AY208" s="113"/>
      <c r="AZ208" s="3">
        <v>2498.17</v>
      </c>
      <c r="BA208" s="7">
        <v>2021.5319999999999</v>
      </c>
      <c r="BB208" s="7"/>
      <c r="BC208" s="3">
        <v>2373.3846153846202</v>
      </c>
      <c r="BD208" s="3">
        <v>2299.4545454545496</v>
      </c>
      <c r="BE208" s="7">
        <v>2266.25</v>
      </c>
      <c r="BF208" s="113"/>
      <c r="BG208" s="3">
        <v>2675.2</v>
      </c>
      <c r="BH208" s="3">
        <v>2614.6363636363603</v>
      </c>
      <c r="BI208" s="7">
        <v>2614.7272727272702</v>
      </c>
      <c r="BJ208" s="113"/>
      <c r="BK208" s="3">
        <v>2877</v>
      </c>
      <c r="BL208" s="3">
        <v>2963.1111111111104</v>
      </c>
      <c r="BM208" s="7">
        <v>2961.8</v>
      </c>
      <c r="BO208" s="2">
        <f t="shared" si="234"/>
        <v>2024.1437150684933</v>
      </c>
      <c r="BP208" s="2">
        <f t="shared" si="235"/>
        <v>2264.9090794520548</v>
      </c>
      <c r="BQ208" s="2"/>
      <c r="BR208" s="2">
        <f t="shared" si="236"/>
        <v>2673.5462170706005</v>
      </c>
      <c r="BS208" s="2">
        <f t="shared" si="237"/>
        <v>2612.9093399750905</v>
      </c>
      <c r="BT208" s="2">
        <f t="shared" si="238"/>
        <v>2612.8178082191757</v>
      </c>
      <c r="BU208" s="2"/>
      <c r="BV208" s="2">
        <f t="shared" si="239"/>
        <v>2875.8942465753425</v>
      </c>
      <c r="BW208" s="2">
        <f t="shared" si="240"/>
        <v>2961.201660440016</v>
      </c>
      <c r="BX208" s="2">
        <f t="shared" si="241"/>
        <v>2959.8982316313827</v>
      </c>
      <c r="BZ208" s="16">
        <f t="shared" si="307"/>
        <v>240.76536438356152</v>
      </c>
      <c r="CA208" s="16">
        <f t="shared" si="308"/>
        <v>347.90872876712092</v>
      </c>
      <c r="CB208" s="16">
        <f t="shared" si="309"/>
        <v>347.08042341220698</v>
      </c>
      <c r="CD208" s="5">
        <f t="shared" si="250"/>
        <v>0.11894677368568884</v>
      </c>
      <c r="CE208" s="5">
        <f t="shared" si="251"/>
        <v>0.15360825382504539</v>
      </c>
      <c r="CF208" s="5">
        <f t="shared" si="252"/>
        <v>0.13283759101778614</v>
      </c>
      <c r="CH208" s="11">
        <f t="shared" si="281"/>
        <v>-2.2680317515494375E-2</v>
      </c>
      <c r="CI208" s="11">
        <f t="shared" si="282"/>
        <v>-2.2714553600634901E-2</v>
      </c>
      <c r="CK208" s="11">
        <f t="shared" si="283"/>
        <v>2.9662917531219746E-2</v>
      </c>
      <c r="CL208" s="11">
        <f t="shared" si="284"/>
        <v>2.9209691961404216E-2</v>
      </c>
      <c r="CN208" s="16">
        <f t="shared" si="253"/>
        <v>-60.636877095510044</v>
      </c>
      <c r="CO208" s="16">
        <f t="shared" si="254"/>
        <v>-60.728408851424774</v>
      </c>
      <c r="CP208" s="11"/>
      <c r="CQ208" s="16">
        <f t="shared" si="255"/>
        <v>85.307413864673435</v>
      </c>
      <c r="CR208" s="16">
        <f t="shared" si="256"/>
        <v>84.003985056040165</v>
      </c>
      <c r="CT208" s="106">
        <v>2349.7222222222217</v>
      </c>
      <c r="CU208" s="104">
        <v>2299.4545454545496</v>
      </c>
      <c r="CV208" s="104">
        <v>2263.7384615384622</v>
      </c>
      <c r="CW208" s="104">
        <v>2196.5714285714294</v>
      </c>
      <c r="CX208" s="104">
        <v>2181.9642857142858</v>
      </c>
      <c r="CY208" s="104">
        <v>2025.7142857142899</v>
      </c>
      <c r="CZ208" s="104">
        <v>2641.8888888888887</v>
      </c>
      <c r="DA208" s="104">
        <v>2543.2679738562101</v>
      </c>
      <c r="DB208" s="104">
        <v>2513.2222222222217</v>
      </c>
      <c r="DC208" s="104">
        <v>2418.6111111111104</v>
      </c>
      <c r="DD208" s="104">
        <v>2447.1302521008397</v>
      </c>
      <c r="DE208" s="104">
        <v>2376.198039215687</v>
      </c>
      <c r="DF208" s="104">
        <v>2402.400000000001</v>
      </c>
      <c r="DG208" s="104">
        <v>2342.75</v>
      </c>
      <c r="DH208" s="104">
        <v>2399.9753787878781</v>
      </c>
      <c r="DI208" s="104">
        <v>2669.1062271062269</v>
      </c>
      <c r="DJ208" s="104">
        <v>2671.9666666666672</v>
      </c>
      <c r="DK208" s="104">
        <v>2631.6428571428601</v>
      </c>
      <c r="DL208" s="104">
        <v>2579.0844155844152</v>
      </c>
      <c r="DM208" s="104">
        <v>2681.083333333333</v>
      </c>
      <c r="DN208" s="104">
        <v>2654.4743589743589</v>
      </c>
      <c r="DO208" s="104">
        <v>2647</v>
      </c>
      <c r="DP208" s="104">
        <v>2644.204545454545</v>
      </c>
      <c r="DR208" s="4">
        <f t="shared" si="285"/>
        <v>58.71644265618</v>
      </c>
      <c r="DS208" s="39">
        <v>64.465827174449998</v>
      </c>
      <c r="DT208" s="39">
        <v>54.913104293790006</v>
      </c>
      <c r="DU208" s="39">
        <v>57.140622257179999</v>
      </c>
      <c r="DV208" s="39">
        <v>46.893443334239997</v>
      </c>
      <c r="DW208" s="39">
        <v>39.290908171949994</v>
      </c>
      <c r="DX208" s="39">
        <v>39.883463581919997</v>
      </c>
      <c r="DY208" s="39">
        <v>45.125173545300001</v>
      </c>
      <c r="DZ208" s="39">
        <v>42.598413901320008</v>
      </c>
      <c r="EA208" s="39">
        <v>40.511984113600001</v>
      </c>
      <c r="EB208" s="39">
        <v>39.920967244379995</v>
      </c>
      <c r="EC208" s="39">
        <v>32.931784505160003</v>
      </c>
      <c r="ED208" s="39">
        <v>37.08928800683001</v>
      </c>
      <c r="EE208" s="39">
        <v>37.277069447199999</v>
      </c>
      <c r="EF208" s="39">
        <v>39.643765946949998</v>
      </c>
      <c r="EG208" s="39">
        <v>39.768926619310008</v>
      </c>
      <c r="EH208" s="39">
        <v>46.6177963791</v>
      </c>
      <c r="EI208" s="39">
        <v>47.969568009059998</v>
      </c>
      <c r="EJ208" s="39">
        <v>41.843119009560006</v>
      </c>
      <c r="EK208" s="39">
        <v>44.25583498200001</v>
      </c>
      <c r="EL208" s="39">
        <v>44.307253125300001</v>
      </c>
      <c r="EM208" s="39">
        <v>41.664072695760005</v>
      </c>
      <c r="EN208" s="39">
        <v>39.71537723374</v>
      </c>
      <c r="EP208" s="111">
        <v>46024</v>
      </c>
      <c r="EQ208" s="114">
        <f t="shared" si="310"/>
        <v>-5.4794520547945206E-3</v>
      </c>
      <c r="ER208" s="114"/>
      <c r="ES208" s="4">
        <f t="shared" si="286"/>
        <v>1502</v>
      </c>
      <c r="ET208" s="4">
        <f t="shared" si="287"/>
        <v>1606</v>
      </c>
      <c r="EU208" s="4"/>
      <c r="EV208" s="4">
        <f t="shared" si="257"/>
        <v>2255.5</v>
      </c>
      <c r="EW208" s="4">
        <f t="shared" si="258"/>
        <v>2185.6153846153798</v>
      </c>
      <c r="EX208" s="4">
        <f t="shared" si="259"/>
        <v>2170.2857142857097</v>
      </c>
      <c r="EY208" s="4"/>
      <c r="EZ208" s="4">
        <f t="shared" si="260"/>
        <v>2576.2727272727298</v>
      </c>
      <c r="FA208" s="4">
        <f t="shared" si="261"/>
        <v>2461.8571428571399</v>
      </c>
      <c r="FB208" s="4">
        <f t="shared" si="262"/>
        <v>2456.2666666666701</v>
      </c>
      <c r="FC208" s="4"/>
      <c r="FD208" s="4">
        <f t="shared" si="288"/>
        <v>2811.7142857142903</v>
      </c>
      <c r="FE208" s="4">
        <f t="shared" si="289"/>
        <v>2807.23076923077</v>
      </c>
      <c r="FF208" s="4">
        <f t="shared" si="290"/>
        <v>2799</v>
      </c>
      <c r="FH208" s="16">
        <f t="shared" si="291"/>
        <v>1605.4301369863015</v>
      </c>
      <c r="FI208" s="16">
        <f t="shared" si="264"/>
        <v>2167.1937377690761</v>
      </c>
      <c r="FJ208" s="16"/>
      <c r="FK208" s="16">
        <f t="shared" si="292"/>
        <v>2574.5150684931532</v>
      </c>
      <c r="FL208" s="16">
        <f t="shared" si="293"/>
        <v>2460.3434893873218</v>
      </c>
      <c r="FM208" s="16">
        <f t="shared" si="294"/>
        <v>2454.699647749514</v>
      </c>
      <c r="FN208" s="16"/>
      <c r="FO208" s="16">
        <f t="shared" si="295"/>
        <v>2810.4241949831039</v>
      </c>
      <c r="FP208" s="16">
        <f t="shared" si="296"/>
        <v>2805.3383110040654</v>
      </c>
      <c r="FQ208" s="16">
        <f t="shared" si="297"/>
        <v>2797.1220091324199</v>
      </c>
      <c r="FS208" s="4">
        <f t="shared" si="265"/>
        <v>2498.17</v>
      </c>
      <c r="FT208" s="4">
        <f t="shared" si="266"/>
        <v>2021.5319999999999</v>
      </c>
      <c r="FU208" s="4"/>
      <c r="FV208" s="4">
        <f t="shared" si="267"/>
        <v>2373.3846153846202</v>
      </c>
      <c r="FW208" s="4">
        <f t="shared" si="268"/>
        <v>2299.4545454545496</v>
      </c>
      <c r="FX208" s="4">
        <f t="shared" si="269"/>
        <v>2266.25</v>
      </c>
      <c r="FY208" s="4"/>
      <c r="FZ208" s="4">
        <f t="shared" si="270"/>
        <v>2675.2</v>
      </c>
      <c r="GA208" s="4">
        <f t="shared" si="271"/>
        <v>2614.6363636363603</v>
      </c>
      <c r="GB208" s="4">
        <f t="shared" si="272"/>
        <v>2614.7272727272702</v>
      </c>
      <c r="GC208" s="4"/>
      <c r="GD208" s="4">
        <f t="shared" si="273"/>
        <v>2877</v>
      </c>
      <c r="GE208" s="4">
        <f t="shared" si="274"/>
        <v>2963.1111111111104</v>
      </c>
      <c r="GF208" s="4">
        <f t="shared" si="275"/>
        <v>2961.8</v>
      </c>
      <c r="GH208" s="16">
        <f t="shared" si="298"/>
        <v>2024.1437150684933</v>
      </c>
      <c r="GI208" s="16">
        <f t="shared" si="276"/>
        <v>2264.9090794520548</v>
      </c>
      <c r="GJ208" s="16"/>
      <c r="GK208" s="16">
        <f t="shared" si="299"/>
        <v>2673.5462170706005</v>
      </c>
      <c r="GL208" s="16">
        <f t="shared" si="300"/>
        <v>2612.9093399750905</v>
      </c>
      <c r="GM208" s="16">
        <f t="shared" si="301"/>
        <v>2612.8178082191757</v>
      </c>
      <c r="GN208" s="16"/>
      <c r="GO208" s="16">
        <f t="shared" si="277"/>
        <v>2875.8942465753425</v>
      </c>
      <c r="GP208" s="16">
        <f t="shared" si="278"/>
        <v>2961.201660440016</v>
      </c>
      <c r="GQ208" s="16">
        <f t="shared" si="302"/>
        <v>2959.8982316313827</v>
      </c>
    </row>
    <row r="209" spans="2:199" ht="14.45" customHeight="1" x14ac:dyDescent="0.25">
      <c r="B209" s="28" t="s">
        <v>240</v>
      </c>
      <c r="C209" s="28" t="s">
        <v>703</v>
      </c>
      <c r="D209" s="23" t="str">
        <f>IFERROR(IF(MATCH($B209,Compounders!$A:$A,0),"yes"),"")</f>
        <v/>
      </c>
      <c r="F209" s="66"/>
      <c r="G209" s="66"/>
      <c r="H209" s="66"/>
      <c r="I209" s="66"/>
      <c r="J209" s="121" t="str">
        <f t="shared" si="279"/>
        <v>yes</v>
      </c>
      <c r="K209" s="70">
        <f t="shared" si="303"/>
        <v>6</v>
      </c>
      <c r="L209" s="70">
        <f t="shared" si="304"/>
        <v>38</v>
      </c>
      <c r="M209" s="70">
        <f t="shared" si="305"/>
        <v>4</v>
      </c>
      <c r="N209" s="70">
        <f t="shared" si="306"/>
        <v>4</v>
      </c>
      <c r="O209" s="66"/>
      <c r="P209" s="83"/>
      <c r="Q209" s="70">
        <f t="shared" si="280"/>
        <v>5</v>
      </c>
      <c r="R209" s="70">
        <f t="shared" si="280"/>
        <v>4</v>
      </c>
      <c r="S209" s="70">
        <f t="shared" si="280"/>
        <v>4</v>
      </c>
      <c r="T209" s="70">
        <f t="shared" si="280"/>
        <v>3</v>
      </c>
      <c r="U209" s="70">
        <f t="shared" si="280"/>
        <v>3</v>
      </c>
      <c r="V209" s="70">
        <f t="shared" si="280"/>
        <v>7</v>
      </c>
      <c r="W209" s="70">
        <f t="shared" si="280"/>
        <v>8</v>
      </c>
      <c r="X209" s="70">
        <f t="shared" si="280"/>
        <v>3</v>
      </c>
      <c r="Y209" s="70">
        <f t="shared" si="280"/>
        <v>1</v>
      </c>
      <c r="AA209" s="39">
        <v>75.57906613146001</v>
      </c>
      <c r="AB209" s="39">
        <v>67.65853709999999</v>
      </c>
      <c r="AC209" s="40">
        <v>68.518919999939982</v>
      </c>
      <c r="AE209" s="4">
        <f t="shared" si="246"/>
        <v>-7.0601461315200282</v>
      </c>
      <c r="AF209" s="4">
        <f t="shared" si="247"/>
        <v>0.86038289993999228</v>
      </c>
      <c r="AH209" s="11">
        <f t="shared" si="248"/>
        <v>-9.3414042973749112E-2</v>
      </c>
      <c r="AI209" s="11">
        <f t="shared" si="249"/>
        <v>1.2716546009091667E-2</v>
      </c>
      <c r="AK209" s="3">
        <v>1571.5920000000001</v>
      </c>
      <c r="AL209" s="7">
        <v>1812.2809999999999</v>
      </c>
      <c r="AM209" s="7"/>
      <c r="AN209" s="3">
        <v>1984.38461538462</v>
      </c>
      <c r="AO209" s="3">
        <v>1985.375</v>
      </c>
      <c r="AP209" s="7">
        <v>1985.375</v>
      </c>
      <c r="AQ209" s="113"/>
      <c r="AR209" s="3">
        <v>2179.3076923076901</v>
      </c>
      <c r="AS209" s="3">
        <v>2188.0625</v>
      </c>
      <c r="AT209" s="7">
        <v>2188.0625</v>
      </c>
      <c r="AU209" s="7"/>
      <c r="AV209" s="3">
        <v>2385.6363636363603</v>
      </c>
      <c r="AW209" s="3">
        <v>2405.5454545454504</v>
      </c>
      <c r="AX209" s="7">
        <v>2407.4166666666697</v>
      </c>
      <c r="AY209" s="113"/>
      <c r="AZ209" s="3">
        <v>1571.5920000000001</v>
      </c>
      <c r="BA209" s="7">
        <v>1812.2809999999999</v>
      </c>
      <c r="BB209" s="7"/>
      <c r="BC209" s="3">
        <v>1985.9411764705901</v>
      </c>
      <c r="BD209" s="3">
        <v>1991.95</v>
      </c>
      <c r="BE209" s="7">
        <v>1991.95</v>
      </c>
      <c r="BF209" s="113"/>
      <c r="BG209" s="3">
        <v>2186.1176470588198</v>
      </c>
      <c r="BH209" s="3">
        <v>2195.2857142857097</v>
      </c>
      <c r="BI209" s="7">
        <v>2195.3333333333303</v>
      </c>
      <c r="BJ209" s="113"/>
      <c r="BK209" s="3">
        <v>2403.6428571428601</v>
      </c>
      <c r="BL209" s="3">
        <v>2430.5333333333301</v>
      </c>
      <c r="BM209" s="7">
        <v>2430.4375</v>
      </c>
      <c r="BO209" s="2">
        <f t="shared" ref="BO209:BO272" si="311">CHOOSE($AK$6,FH209,GH209)</f>
        <v>1712.7082904109589</v>
      </c>
      <c r="BP209" s="2">
        <f t="shared" ref="BP209:BP272" si="312">CHOOSE($AK$6,FI209,GI209)</f>
        <v>1917.6211808219177</v>
      </c>
      <c r="BQ209" s="2"/>
      <c r="BR209" s="2">
        <f t="shared" ref="BR209:BR272" si="313">CHOOSE($AK$6,FK209,GK209)</f>
        <v>2103.3049153908123</v>
      </c>
      <c r="BS209" s="2">
        <f t="shared" ref="BS209:BS272" si="314">CHOOSE($AK$6,FL209,GL209)</f>
        <v>2111.166007827786</v>
      </c>
      <c r="BT209" s="2">
        <f t="shared" ref="BT209:BT272" si="315">CHOOSE($AK$6,FM209,GM209)</f>
        <v>2111.1939269406375</v>
      </c>
      <c r="BU209" s="2"/>
      <c r="BV209" s="2">
        <f t="shared" ref="BV209:BV272" si="316">CHOOSE($AK$6,FO209,GO209)</f>
        <v>2313.6529757108324</v>
      </c>
      <c r="BW209" s="2">
        <f t="shared" ref="BW209:BW272" si="317">CHOOSE($AK$6,FP209,GP209)</f>
        <v>2333.2117155903416</v>
      </c>
      <c r="BX209" s="2">
        <f t="shared" ref="BX209:BX272" si="318">CHOOSE($AK$6,FQ209,GQ209)</f>
        <v>2333.1752283105011</v>
      </c>
      <c r="BZ209" s="16">
        <f t="shared" si="307"/>
        <v>204.91289041095888</v>
      </c>
      <c r="CA209" s="16">
        <f t="shared" si="308"/>
        <v>193.57274611871981</v>
      </c>
      <c r="CB209" s="16">
        <f t="shared" si="309"/>
        <v>221.98130136986356</v>
      </c>
      <c r="CD209" s="5">
        <f t="shared" si="250"/>
        <v>0.11964261022044265</v>
      </c>
      <c r="CE209" s="5">
        <f t="shared" si="251"/>
        <v>0.10094420527611825</v>
      </c>
      <c r="CF209" s="5">
        <f t="shared" si="252"/>
        <v>0.10514491280843163</v>
      </c>
      <c r="CH209" s="11">
        <f t="shared" si="281"/>
        <v>3.7374953956750279E-3</v>
      </c>
      <c r="CI209" s="11">
        <f t="shared" si="282"/>
        <v>3.7507693212228688E-3</v>
      </c>
      <c r="CK209" s="11">
        <f t="shared" si="283"/>
        <v>8.4536186216517262E-3</v>
      </c>
      <c r="CL209" s="11">
        <f t="shared" si="284"/>
        <v>8.4378482013582889E-3</v>
      </c>
      <c r="CN209" s="16">
        <f t="shared" si="253"/>
        <v>7.8610924369736495</v>
      </c>
      <c r="CO209" s="16">
        <f t="shared" si="254"/>
        <v>7.8890115498252271</v>
      </c>
      <c r="CP209" s="11"/>
      <c r="CQ209" s="16">
        <f t="shared" si="255"/>
        <v>19.558739879509176</v>
      </c>
      <c r="CR209" s="16">
        <f t="shared" si="256"/>
        <v>19.522252599668718</v>
      </c>
      <c r="CT209" s="106">
        <v>2135.1499999999992</v>
      </c>
      <c r="CU209" s="104">
        <v>2134.65</v>
      </c>
      <c r="CV209" s="104">
        <v>2083.848484848485</v>
      </c>
      <c r="CW209" s="104">
        <v>2028.5555555555561</v>
      </c>
      <c r="CX209" s="104">
        <v>1913.575</v>
      </c>
      <c r="CY209" s="104">
        <v>1909.4666666666669</v>
      </c>
      <c r="CZ209" s="104">
        <v>1852.944444444445</v>
      </c>
      <c r="DA209" s="104">
        <v>1776.25</v>
      </c>
      <c r="DB209" s="104">
        <v>1663.7</v>
      </c>
      <c r="DC209" s="104">
        <v>1666.323232323233</v>
      </c>
      <c r="DD209" s="104">
        <v>1582.698701298702</v>
      </c>
      <c r="DE209" s="104">
        <v>1527.650793650793</v>
      </c>
      <c r="DF209" s="104">
        <v>1434.18315018315</v>
      </c>
      <c r="DG209" s="104">
        <v>1434.788888888889</v>
      </c>
      <c r="DH209" s="104">
        <v>1380.533333333334</v>
      </c>
      <c r="DI209" s="104">
        <v>1322.3340909090909</v>
      </c>
      <c r="DJ209" s="104">
        <v>1260.905555555556</v>
      </c>
      <c r="DK209" s="104">
        <v>1255.9414141414143</v>
      </c>
      <c r="DL209" s="104">
        <v>1196</v>
      </c>
      <c r="DM209" s="104">
        <v>1160.5138888888889</v>
      </c>
      <c r="DN209" s="104">
        <v>1091.416666666667</v>
      </c>
      <c r="DO209" s="104">
        <v>1091.416666666667</v>
      </c>
      <c r="DP209" s="104">
        <v>1024.3499999999999</v>
      </c>
      <c r="DR209" s="4">
        <f t="shared" si="285"/>
        <v>68.518919999939982</v>
      </c>
      <c r="DS209" s="39">
        <v>67.65853709999999</v>
      </c>
      <c r="DT209" s="39">
        <v>75.57906613146001</v>
      </c>
      <c r="DU209" s="39">
        <v>83.005389027000007</v>
      </c>
      <c r="DV209" s="39">
        <v>89.992000443809999</v>
      </c>
      <c r="DW209" s="39">
        <v>82.940384343960005</v>
      </c>
      <c r="DX209" s="39">
        <v>73.682660249099996</v>
      </c>
      <c r="DY209" s="39">
        <v>83.022850921279996</v>
      </c>
      <c r="DZ209" s="39">
        <v>71.050654744740001</v>
      </c>
      <c r="EA209" s="39">
        <v>69.695133152699995</v>
      </c>
      <c r="EB209" s="39">
        <v>61.078146423980002</v>
      </c>
      <c r="EC209" s="39">
        <v>49.028128496620006</v>
      </c>
      <c r="ED209" s="39">
        <v>50.55393273232</v>
      </c>
      <c r="EE209" s="39">
        <v>47.041755032440001</v>
      </c>
      <c r="EF209" s="39">
        <v>45.885058071840007</v>
      </c>
      <c r="EG209" s="39">
        <v>39.413956297979993</v>
      </c>
      <c r="EH209" s="39">
        <v>38.221424005830002</v>
      </c>
      <c r="EI209" s="39">
        <v>43.566729903690003</v>
      </c>
      <c r="EJ209" s="39">
        <v>45.940969431629995</v>
      </c>
      <c r="EK209" s="39">
        <v>39.59218432526</v>
      </c>
      <c r="EL209" s="39">
        <v>40.130321254000002</v>
      </c>
      <c r="EM209" s="39">
        <v>35.850920477940001</v>
      </c>
      <c r="EN209" s="39">
        <v>37.108256832720002</v>
      </c>
      <c r="EP209" s="111">
        <v>45808</v>
      </c>
      <c r="EQ209" s="114">
        <f t="shared" si="310"/>
        <v>0.58630136986301373</v>
      </c>
      <c r="ER209" s="114"/>
      <c r="ES209" s="4">
        <f t="shared" si="286"/>
        <v>1571.5920000000001</v>
      </c>
      <c r="ET209" s="4">
        <f t="shared" si="287"/>
        <v>1812.2809999999999</v>
      </c>
      <c r="EU209" s="4"/>
      <c r="EV209" s="4">
        <f t="shared" si="257"/>
        <v>1984.38461538462</v>
      </c>
      <c r="EW209" s="4">
        <f t="shared" si="258"/>
        <v>1985.375</v>
      </c>
      <c r="EX209" s="4">
        <f t="shared" si="259"/>
        <v>1985.375</v>
      </c>
      <c r="EY209" s="4"/>
      <c r="EZ209" s="4">
        <f t="shared" si="260"/>
        <v>2179.3076923076901</v>
      </c>
      <c r="FA209" s="4">
        <f t="shared" si="261"/>
        <v>2188.0625</v>
      </c>
      <c r="FB209" s="4">
        <f t="shared" si="262"/>
        <v>2188.0625</v>
      </c>
      <c r="FC209" s="4"/>
      <c r="FD209" s="4">
        <f t="shared" si="288"/>
        <v>2385.6363636363603</v>
      </c>
      <c r="FE209" s="4">
        <f t="shared" si="289"/>
        <v>2405.5454545454504</v>
      </c>
      <c r="FF209" s="4">
        <f t="shared" si="290"/>
        <v>2407.4166666666697</v>
      </c>
      <c r="FH209" s="16">
        <f t="shared" si="291"/>
        <v>1712.7082904109589</v>
      </c>
      <c r="FI209" s="16">
        <f t="shared" si="264"/>
        <v>1913.7662493150683</v>
      </c>
      <c r="FJ209" s="16"/>
      <c r="FK209" s="16">
        <f t="shared" si="292"/>
        <v>2098.6682824025293</v>
      </c>
      <c r="FL209" s="16">
        <f t="shared" si="293"/>
        <v>2104.2109589041097</v>
      </c>
      <c r="FM209" s="16">
        <f t="shared" si="294"/>
        <v>2104.2109589041097</v>
      </c>
      <c r="FN209" s="16"/>
      <c r="FO209" s="16">
        <f t="shared" si="295"/>
        <v>2300.278474949705</v>
      </c>
      <c r="FP209" s="16">
        <f t="shared" si="296"/>
        <v>2315.5730541718531</v>
      </c>
      <c r="FQ209" s="16">
        <f t="shared" si="297"/>
        <v>2316.6701484018281</v>
      </c>
      <c r="FS209" s="4">
        <f t="shared" si="265"/>
        <v>1571.5920000000001</v>
      </c>
      <c r="FT209" s="4">
        <f t="shared" si="266"/>
        <v>1812.2809999999999</v>
      </c>
      <c r="FU209" s="4"/>
      <c r="FV209" s="4">
        <f t="shared" si="267"/>
        <v>1985.9411764705901</v>
      </c>
      <c r="FW209" s="4">
        <f t="shared" si="268"/>
        <v>1991.95</v>
      </c>
      <c r="FX209" s="4">
        <f t="shared" si="269"/>
        <v>1991.95</v>
      </c>
      <c r="FY209" s="4"/>
      <c r="FZ209" s="4">
        <f t="shared" si="270"/>
        <v>2186.1176470588198</v>
      </c>
      <c r="GA209" s="4">
        <f t="shared" si="271"/>
        <v>2195.2857142857097</v>
      </c>
      <c r="GB209" s="4">
        <f t="shared" si="272"/>
        <v>2195.3333333333303</v>
      </c>
      <c r="GC209" s="4"/>
      <c r="GD209" s="4">
        <f t="shared" si="273"/>
        <v>2403.6428571428601</v>
      </c>
      <c r="GE209" s="4">
        <f t="shared" si="274"/>
        <v>2430.5333333333301</v>
      </c>
      <c r="GF209" s="4">
        <f t="shared" si="275"/>
        <v>2430.4375</v>
      </c>
      <c r="GH209" s="16">
        <f t="shared" si="298"/>
        <v>1712.7082904109589</v>
      </c>
      <c r="GI209" s="16">
        <f t="shared" si="276"/>
        <v>1917.6211808219177</v>
      </c>
      <c r="GJ209" s="16"/>
      <c r="GK209" s="16">
        <f t="shared" si="299"/>
        <v>2103.3049153908123</v>
      </c>
      <c r="GL209" s="16">
        <f t="shared" si="300"/>
        <v>2111.166007827786</v>
      </c>
      <c r="GM209" s="16">
        <f t="shared" si="301"/>
        <v>2111.1939269406375</v>
      </c>
      <c r="GN209" s="16"/>
      <c r="GO209" s="16">
        <f t="shared" si="277"/>
        <v>2313.6529757108324</v>
      </c>
      <c r="GP209" s="16">
        <f t="shared" si="278"/>
        <v>2333.2117155903416</v>
      </c>
      <c r="GQ209" s="16">
        <f t="shared" si="302"/>
        <v>2333.1752283105011</v>
      </c>
    </row>
    <row r="210" spans="2:199" ht="14.45" customHeight="1" x14ac:dyDescent="0.25">
      <c r="B210" s="28" t="s">
        <v>276</v>
      </c>
      <c r="C210" s="28" t="s">
        <v>704</v>
      </c>
      <c r="D210" s="23" t="str">
        <f>IFERROR(IF(MATCH($B210,Compounders!$A:$A,0),"yes"),"")</f>
        <v/>
      </c>
      <c r="F210" s="66"/>
      <c r="G210" s="66"/>
      <c r="H210" s="66"/>
      <c r="I210" s="66"/>
      <c r="J210" s="121" t="str">
        <f t="shared" si="279"/>
        <v>yes</v>
      </c>
      <c r="K210" s="70">
        <f t="shared" si="303"/>
        <v>6</v>
      </c>
      <c r="L210" s="70">
        <f t="shared" si="304"/>
        <v>38</v>
      </c>
      <c r="M210" s="70">
        <f t="shared" si="305"/>
        <v>4</v>
      </c>
      <c r="N210" s="70">
        <f t="shared" si="306"/>
        <v>4</v>
      </c>
      <c r="O210" s="66"/>
      <c r="P210" s="83"/>
      <c r="Q210" s="70">
        <f t="shared" si="280"/>
        <v>5</v>
      </c>
      <c r="R210" s="70">
        <f t="shared" si="280"/>
        <v>4</v>
      </c>
      <c r="S210" s="70">
        <f t="shared" si="280"/>
        <v>4</v>
      </c>
      <c r="T210" s="70">
        <f t="shared" si="280"/>
        <v>3</v>
      </c>
      <c r="U210" s="70">
        <f t="shared" si="280"/>
        <v>3</v>
      </c>
      <c r="V210" s="70">
        <f t="shared" si="280"/>
        <v>7</v>
      </c>
      <c r="W210" s="70">
        <f t="shared" si="280"/>
        <v>8</v>
      </c>
      <c r="X210" s="70">
        <f t="shared" si="280"/>
        <v>3</v>
      </c>
      <c r="Y210" s="70">
        <f t="shared" si="280"/>
        <v>1</v>
      </c>
      <c r="AA210" s="39">
        <v>50.030778899429997</v>
      </c>
      <c r="AB210" s="39">
        <v>54.337598804939994</v>
      </c>
      <c r="AC210" s="40">
        <v>58.870744676820003</v>
      </c>
      <c r="AE210" s="4">
        <f t="shared" si="246"/>
        <v>8.839965777390006</v>
      </c>
      <c r="AF210" s="4">
        <f t="shared" si="247"/>
        <v>4.5331458718800093</v>
      </c>
      <c r="AH210" s="11">
        <f t="shared" si="248"/>
        <v>0.17669054873520507</v>
      </c>
      <c r="AI210" s="11">
        <f t="shared" si="249"/>
        <v>8.3425583234787437E-2</v>
      </c>
      <c r="AK210" s="3">
        <v>2124</v>
      </c>
      <c r="AL210" s="7">
        <v>2998</v>
      </c>
      <c r="AM210" s="7"/>
      <c r="AN210" s="3">
        <v>3149.2857142857097</v>
      </c>
      <c r="AO210" s="3">
        <v>3181</v>
      </c>
      <c r="AP210" s="7">
        <v>3339.4285714285697</v>
      </c>
      <c r="AQ210" s="113"/>
      <c r="AR210" s="3">
        <v>3412.4285714285697</v>
      </c>
      <c r="AS210" s="3">
        <v>3443.25</v>
      </c>
      <c r="AT210" s="7">
        <v>3697.7142857142903</v>
      </c>
      <c r="AU210" s="7"/>
      <c r="AV210" s="3">
        <v>3669.3333333333303</v>
      </c>
      <c r="AW210" s="3">
        <v>3750.5</v>
      </c>
      <c r="AX210" s="7">
        <v>4092.4285714285697</v>
      </c>
      <c r="AY210" s="113"/>
      <c r="AZ210" s="3">
        <v>2392</v>
      </c>
      <c r="BA210" s="7">
        <v>2966</v>
      </c>
      <c r="BB210" s="7"/>
      <c r="BC210" s="3">
        <v>3160.3571428571399</v>
      </c>
      <c r="BD210" s="3">
        <v>3162.5833333333303</v>
      </c>
      <c r="BE210" s="7">
        <v>3204.5625</v>
      </c>
      <c r="BF210" s="113"/>
      <c r="BG210" s="3">
        <v>3417.7142857142903</v>
      </c>
      <c r="BH210" s="3">
        <v>3417.1666666666697</v>
      </c>
      <c r="BI210" s="7">
        <v>3494.375</v>
      </c>
      <c r="BJ210" s="113"/>
      <c r="BK210" s="3">
        <v>3701.7777777777801</v>
      </c>
      <c r="BL210" s="3">
        <v>3740</v>
      </c>
      <c r="BM210" s="7">
        <v>3833.6666666666697</v>
      </c>
      <c r="BO210" s="2">
        <f t="shared" si="311"/>
        <v>2392</v>
      </c>
      <c r="BP210" s="2">
        <f t="shared" si="312"/>
        <v>2966</v>
      </c>
      <c r="BQ210" s="2"/>
      <c r="BR210" s="2">
        <f t="shared" si="313"/>
        <v>3160.3571428571399</v>
      </c>
      <c r="BS210" s="2">
        <f t="shared" si="314"/>
        <v>3162.5833333333303</v>
      </c>
      <c r="BT210" s="2">
        <f t="shared" si="315"/>
        <v>3204.5625</v>
      </c>
      <c r="BU210" s="2"/>
      <c r="BV210" s="2">
        <f t="shared" si="316"/>
        <v>3417.7142857142903</v>
      </c>
      <c r="BW210" s="2">
        <f t="shared" si="317"/>
        <v>3417.1666666666697</v>
      </c>
      <c r="BX210" s="2">
        <f t="shared" si="318"/>
        <v>3494.375</v>
      </c>
      <c r="BZ210" s="16">
        <f t="shared" si="307"/>
        <v>574</v>
      </c>
      <c r="CA210" s="16">
        <f t="shared" si="308"/>
        <v>238.5625</v>
      </c>
      <c r="CB210" s="16">
        <f t="shared" si="309"/>
        <v>289.8125</v>
      </c>
      <c r="CD210" s="5">
        <f t="shared" si="250"/>
        <v>0.23996655518394649</v>
      </c>
      <c r="CE210" s="5">
        <f t="shared" si="251"/>
        <v>8.0432400539447002E-2</v>
      </c>
      <c r="CF210" s="5">
        <f t="shared" si="252"/>
        <v>9.0437462212080488E-2</v>
      </c>
      <c r="CH210" s="11">
        <f t="shared" si="281"/>
        <v>7.044110445624252E-4</v>
      </c>
      <c r="CI210" s="11">
        <f t="shared" si="282"/>
        <v>1.3987456209742177E-2</v>
      </c>
      <c r="CK210" s="11">
        <f t="shared" si="283"/>
        <v>-1.6022961600670182E-4</v>
      </c>
      <c r="CL210" s="11">
        <f t="shared" si="284"/>
        <v>2.2430404614611543E-2</v>
      </c>
      <c r="CN210" s="16">
        <f t="shared" si="253"/>
        <v>2.2261904761903679</v>
      </c>
      <c r="CO210" s="16">
        <f t="shared" si="254"/>
        <v>44.205357142860066</v>
      </c>
      <c r="CP210" s="11"/>
      <c r="CQ210" s="16">
        <f t="shared" si="255"/>
        <v>-0.54761904762062841</v>
      </c>
      <c r="CR210" s="16">
        <f t="shared" si="256"/>
        <v>76.660714285709673</v>
      </c>
      <c r="CT210" s="106">
        <v>3282.8000000000038</v>
      </c>
      <c r="CU210" s="104">
        <v>3161.3846153846202</v>
      </c>
      <c r="CV210" s="104">
        <v>3099.8333333333339</v>
      </c>
      <c r="CW210" s="104">
        <v>3101.333333333333</v>
      </c>
      <c r="CX210" s="104">
        <v>2987</v>
      </c>
      <c r="CY210" s="104">
        <v>2909.5714285714303</v>
      </c>
      <c r="CZ210" s="104">
        <v>2782.6</v>
      </c>
      <c r="DA210" s="104">
        <v>2563</v>
      </c>
      <c r="DB210" s="104">
        <v>2319</v>
      </c>
      <c r="DC210" s="104">
        <v>2399.6666666666697</v>
      </c>
      <c r="DD210" s="104">
        <v>2549.266666666666</v>
      </c>
      <c r="DE210" s="104">
        <v>2919.1000000000008</v>
      </c>
      <c r="DF210" s="104">
        <v>3123.7</v>
      </c>
      <c r="DG210" s="104">
        <v>3327.5714285714303</v>
      </c>
      <c r="DH210" s="104">
        <v>3516.05</v>
      </c>
      <c r="DI210" s="104">
        <v>3463.1666666666661</v>
      </c>
      <c r="DJ210" s="104">
        <v>3458.2619047619028</v>
      </c>
      <c r="DK210" s="104">
        <v>3383.4375</v>
      </c>
      <c r="DL210" s="104">
        <v>3448.75</v>
      </c>
      <c r="DM210" s="104">
        <v>3313.8</v>
      </c>
      <c r="DN210" s="104">
        <v>3226</v>
      </c>
      <c r="DO210" s="104">
        <v>3156</v>
      </c>
      <c r="DP210" s="104">
        <v>2962.2</v>
      </c>
      <c r="DR210" s="4">
        <f t="shared" si="285"/>
        <v>58.870744676820003</v>
      </c>
      <c r="DS210" s="39">
        <v>54.337598804939994</v>
      </c>
      <c r="DT210" s="39">
        <v>50.030778899429997</v>
      </c>
      <c r="DU210" s="39">
        <v>52.204534841250002</v>
      </c>
      <c r="DV210" s="39">
        <v>48.199723072920001</v>
      </c>
      <c r="DW210" s="39">
        <v>47.78370547902</v>
      </c>
      <c r="DX210" s="39">
        <v>45.242918456360002</v>
      </c>
      <c r="DY210" s="39">
        <v>48.482250078210001</v>
      </c>
      <c r="DZ210" s="39">
        <v>41.042071944999989</v>
      </c>
      <c r="EA210" s="39">
        <v>41.201214672949995</v>
      </c>
      <c r="EB210" s="39">
        <v>39.328326910999998</v>
      </c>
      <c r="EC210" s="39">
        <v>37.378646023710004</v>
      </c>
      <c r="ED210" s="39">
        <v>43.293406141799998</v>
      </c>
      <c r="EE210" s="39">
        <v>46.69886747564999</v>
      </c>
      <c r="EF210" s="39">
        <v>51.096435570600001</v>
      </c>
      <c r="EG210" s="39">
        <v>57.53426830067</v>
      </c>
      <c r="EH210" s="39">
        <v>64.747486952740005</v>
      </c>
      <c r="EI210" s="39">
        <v>68.882961367969997</v>
      </c>
      <c r="EJ210" s="39">
        <v>63.633600000000001</v>
      </c>
      <c r="EK210" s="39">
        <v>59.035744398479991</v>
      </c>
      <c r="EL210" s="39">
        <v>59.335995473089987</v>
      </c>
      <c r="EM210" s="39">
        <v>61.22398674059999</v>
      </c>
      <c r="EN210" s="39">
        <v>61.349595944000001</v>
      </c>
      <c r="EP210" s="111">
        <v>46022</v>
      </c>
      <c r="EQ210" s="114">
        <f t="shared" si="310"/>
        <v>0</v>
      </c>
      <c r="ER210" s="114"/>
      <c r="ES210" s="4">
        <f t="shared" si="286"/>
        <v>2124</v>
      </c>
      <c r="ET210" s="4">
        <f t="shared" si="287"/>
        <v>2998</v>
      </c>
      <c r="EU210" s="4"/>
      <c r="EV210" s="4">
        <f t="shared" si="257"/>
        <v>3149.2857142857097</v>
      </c>
      <c r="EW210" s="4">
        <f t="shared" si="258"/>
        <v>3181</v>
      </c>
      <c r="EX210" s="4">
        <f t="shared" si="259"/>
        <v>3339.4285714285697</v>
      </c>
      <c r="EY210" s="4"/>
      <c r="EZ210" s="4">
        <f t="shared" si="260"/>
        <v>3412.4285714285697</v>
      </c>
      <c r="FA210" s="4">
        <f t="shared" si="261"/>
        <v>3443.25</v>
      </c>
      <c r="FB210" s="4">
        <f t="shared" si="262"/>
        <v>3697.7142857142903</v>
      </c>
      <c r="FC210" s="4"/>
      <c r="FD210" s="4">
        <f t="shared" si="288"/>
        <v>3669.3333333333303</v>
      </c>
      <c r="FE210" s="4">
        <f t="shared" si="289"/>
        <v>3750.5</v>
      </c>
      <c r="FF210" s="4">
        <f t="shared" si="290"/>
        <v>4092.4285714285697</v>
      </c>
      <c r="FH210" s="16">
        <f t="shared" si="291"/>
        <v>2124</v>
      </c>
      <c r="FI210" s="16">
        <f t="shared" si="264"/>
        <v>2998</v>
      </c>
      <c r="FJ210" s="16"/>
      <c r="FK210" s="16">
        <f t="shared" si="292"/>
        <v>3149.2857142857097</v>
      </c>
      <c r="FL210" s="16">
        <f t="shared" si="293"/>
        <v>3181</v>
      </c>
      <c r="FM210" s="16">
        <f t="shared" si="294"/>
        <v>3339.4285714285697</v>
      </c>
      <c r="FN210" s="16"/>
      <c r="FO210" s="16">
        <f t="shared" si="295"/>
        <v>3412.4285714285697</v>
      </c>
      <c r="FP210" s="16">
        <f t="shared" si="296"/>
        <v>3443.25</v>
      </c>
      <c r="FQ210" s="16">
        <f t="shared" si="297"/>
        <v>3697.7142857142903</v>
      </c>
      <c r="FS210" s="4">
        <f t="shared" si="265"/>
        <v>2392</v>
      </c>
      <c r="FT210" s="4">
        <f t="shared" si="266"/>
        <v>2966</v>
      </c>
      <c r="FU210" s="4"/>
      <c r="FV210" s="4">
        <f t="shared" si="267"/>
        <v>3160.3571428571399</v>
      </c>
      <c r="FW210" s="4">
        <f t="shared" si="268"/>
        <v>3162.5833333333303</v>
      </c>
      <c r="FX210" s="4">
        <f t="shared" si="269"/>
        <v>3204.5625</v>
      </c>
      <c r="FY210" s="4"/>
      <c r="FZ210" s="4">
        <f t="shared" si="270"/>
        <v>3417.7142857142903</v>
      </c>
      <c r="GA210" s="4">
        <f t="shared" si="271"/>
        <v>3417.1666666666697</v>
      </c>
      <c r="GB210" s="4">
        <f t="shared" si="272"/>
        <v>3494.375</v>
      </c>
      <c r="GC210" s="4"/>
      <c r="GD210" s="4">
        <f t="shared" si="273"/>
        <v>3701.7777777777801</v>
      </c>
      <c r="GE210" s="4">
        <f t="shared" si="274"/>
        <v>3740</v>
      </c>
      <c r="GF210" s="4">
        <f t="shared" si="275"/>
        <v>3833.6666666666697</v>
      </c>
      <c r="GH210" s="16">
        <f t="shared" si="298"/>
        <v>2392</v>
      </c>
      <c r="GI210" s="16">
        <f t="shared" si="276"/>
        <v>2966</v>
      </c>
      <c r="GJ210" s="16"/>
      <c r="GK210" s="16">
        <f t="shared" si="299"/>
        <v>3160.3571428571399</v>
      </c>
      <c r="GL210" s="16">
        <f t="shared" si="300"/>
        <v>3162.5833333333303</v>
      </c>
      <c r="GM210" s="16">
        <f t="shared" si="301"/>
        <v>3204.5625</v>
      </c>
      <c r="GN210" s="16"/>
      <c r="GO210" s="16">
        <f t="shared" si="277"/>
        <v>3417.7142857142903</v>
      </c>
      <c r="GP210" s="16">
        <f t="shared" si="278"/>
        <v>3417.1666666666697</v>
      </c>
      <c r="GQ210" s="16">
        <f t="shared" si="302"/>
        <v>3494.375</v>
      </c>
    </row>
    <row r="211" spans="2:199" ht="14.45" customHeight="1" x14ac:dyDescent="0.25">
      <c r="B211" s="28" t="s">
        <v>535</v>
      </c>
      <c r="C211" s="28" t="s">
        <v>705</v>
      </c>
      <c r="D211" s="23" t="str">
        <f>IFERROR(IF(MATCH($B211,Compounders!$A:$A,0),"yes"),"")</f>
        <v/>
      </c>
      <c r="F211" s="66"/>
      <c r="G211" s="66"/>
      <c r="H211" s="66"/>
      <c r="I211" s="66"/>
      <c r="J211" s="121" t="str">
        <f t="shared" si="279"/>
        <v>yes</v>
      </c>
      <c r="K211" s="70">
        <f t="shared" si="303"/>
        <v>6</v>
      </c>
      <c r="L211" s="70">
        <f t="shared" si="304"/>
        <v>38</v>
      </c>
      <c r="M211" s="70">
        <f t="shared" si="305"/>
        <v>4</v>
      </c>
      <c r="N211" s="70">
        <f t="shared" si="306"/>
        <v>4</v>
      </c>
      <c r="O211" s="66"/>
      <c r="P211" s="83"/>
      <c r="Q211" s="70">
        <f t="shared" si="280"/>
        <v>5</v>
      </c>
      <c r="R211" s="70">
        <f t="shared" si="280"/>
        <v>4</v>
      </c>
      <c r="S211" s="70">
        <f t="shared" si="280"/>
        <v>4</v>
      </c>
      <c r="T211" s="70">
        <f t="shared" si="280"/>
        <v>3</v>
      </c>
      <c r="U211" s="70">
        <f t="shared" si="280"/>
        <v>3</v>
      </c>
      <c r="V211" s="70">
        <f t="shared" si="280"/>
        <v>7</v>
      </c>
      <c r="W211" s="70">
        <f t="shared" si="280"/>
        <v>8</v>
      </c>
      <c r="X211" s="70">
        <f t="shared" si="280"/>
        <v>3</v>
      </c>
      <c r="Y211" s="70">
        <f t="shared" si="280"/>
        <v>1</v>
      </c>
      <c r="AA211" s="39">
        <v>51.855087973049997</v>
      </c>
      <c r="AB211" s="39">
        <v>57.047329788120003</v>
      </c>
      <c r="AC211" s="40">
        <v>57.143142238400003</v>
      </c>
      <c r="AE211" s="4">
        <f t="shared" si="246"/>
        <v>5.2880542653500058</v>
      </c>
      <c r="AF211" s="4">
        <f t="shared" si="247"/>
        <v>9.5812450280000405E-2</v>
      </c>
      <c r="AH211" s="11">
        <f t="shared" si="248"/>
        <v>0.10197753917799357</v>
      </c>
      <c r="AI211" s="11">
        <f t="shared" si="249"/>
        <v>1.679525591046227E-3</v>
      </c>
      <c r="AK211" s="3">
        <v>847.89300000000003</v>
      </c>
      <c r="AL211" s="7">
        <v>1058.5999999999999</v>
      </c>
      <c r="AM211" s="7"/>
      <c r="AN211" s="3">
        <v>1530.93333333333</v>
      </c>
      <c r="AO211" s="3">
        <v>1576.3076923076899</v>
      </c>
      <c r="AP211" s="7">
        <v>1536</v>
      </c>
      <c r="AQ211" s="113"/>
      <c r="AR211" s="3">
        <v>1723.54545454545</v>
      </c>
      <c r="AS211" s="3">
        <v>1746.5384615384601</v>
      </c>
      <c r="AT211" s="7">
        <v>1743.88235294118</v>
      </c>
      <c r="AU211" s="7"/>
      <c r="AV211" s="3">
        <v>1818.25</v>
      </c>
      <c r="AW211" s="3">
        <v>1841</v>
      </c>
      <c r="AX211" s="7">
        <v>1818.4444444444398</v>
      </c>
      <c r="AY211" s="113"/>
      <c r="AZ211" s="3">
        <v>847.89300000000003</v>
      </c>
      <c r="BA211" s="7">
        <v>1058.5999999999999</v>
      </c>
      <c r="BB211" s="7"/>
      <c r="BC211" s="3">
        <v>1537.95</v>
      </c>
      <c r="BD211" s="3">
        <v>1593.5333333333299</v>
      </c>
      <c r="BE211" s="7">
        <v>1529.7368421052599</v>
      </c>
      <c r="BF211" s="113"/>
      <c r="BG211" s="3">
        <v>1688.3333333333298</v>
      </c>
      <c r="BH211" s="3">
        <v>1769.4</v>
      </c>
      <c r="BI211" s="7">
        <v>1758.3157894736801</v>
      </c>
      <c r="BJ211" s="113"/>
      <c r="BK211" s="3">
        <v>1785</v>
      </c>
      <c r="BL211" s="3">
        <v>1840.625</v>
      </c>
      <c r="BM211" s="7">
        <v>1853.7272727272698</v>
      </c>
      <c r="BO211" s="2">
        <f t="shared" si="311"/>
        <v>847.89300000000003</v>
      </c>
      <c r="BP211" s="2">
        <f t="shared" si="312"/>
        <v>1058.5999999999999</v>
      </c>
      <c r="BQ211" s="2"/>
      <c r="BR211" s="2">
        <f t="shared" si="313"/>
        <v>1537.95</v>
      </c>
      <c r="BS211" s="2">
        <f t="shared" si="314"/>
        <v>1593.5333333333299</v>
      </c>
      <c r="BT211" s="2">
        <f t="shared" si="315"/>
        <v>1529.7368421052599</v>
      </c>
      <c r="BU211" s="2"/>
      <c r="BV211" s="2">
        <f t="shared" si="316"/>
        <v>1688.3333333333298</v>
      </c>
      <c r="BW211" s="2">
        <f t="shared" si="317"/>
        <v>1769.4</v>
      </c>
      <c r="BX211" s="2">
        <f t="shared" si="318"/>
        <v>1758.3157894736801</v>
      </c>
      <c r="BZ211" s="16">
        <f t="shared" si="307"/>
        <v>210.70699999999988</v>
      </c>
      <c r="CA211" s="16">
        <f t="shared" si="308"/>
        <v>471.13684210526003</v>
      </c>
      <c r="CB211" s="16">
        <f t="shared" si="309"/>
        <v>228.57894736842013</v>
      </c>
      <c r="CD211" s="5">
        <f t="shared" si="250"/>
        <v>0.24850659222331095</v>
      </c>
      <c r="CE211" s="5">
        <f t="shared" si="251"/>
        <v>0.44505652947785768</v>
      </c>
      <c r="CF211" s="5">
        <f t="shared" si="252"/>
        <v>0.14942370548769968</v>
      </c>
      <c r="CH211" s="11">
        <f t="shared" si="281"/>
        <v>3.6141183610214789E-2</v>
      </c>
      <c r="CI211" s="11">
        <f t="shared" si="282"/>
        <v>-5.340328290737717E-3</v>
      </c>
      <c r="CK211" s="11">
        <f t="shared" si="283"/>
        <v>4.8015794669301393E-2</v>
      </c>
      <c r="CL211" s="11">
        <f t="shared" si="284"/>
        <v>4.1450615680365566E-2</v>
      </c>
      <c r="CN211" s="16">
        <f t="shared" si="253"/>
        <v>55.583333333329847</v>
      </c>
      <c r="CO211" s="16">
        <f t="shared" si="254"/>
        <v>-8.2131578947401067</v>
      </c>
      <c r="CP211" s="11"/>
      <c r="CQ211" s="16">
        <f t="shared" si="255"/>
        <v>81.066666666670244</v>
      </c>
      <c r="CR211" s="16">
        <f t="shared" si="256"/>
        <v>69.982456140350223</v>
      </c>
      <c r="CT211" s="106">
        <v>1620.1666666666661</v>
      </c>
      <c r="CU211" s="104">
        <v>1593.5333333333299</v>
      </c>
      <c r="CV211" s="104">
        <v>1504.1029411764709</v>
      </c>
      <c r="CW211" s="104">
        <v>1322.7222222222222</v>
      </c>
      <c r="CX211" s="104">
        <v>1369.117647058823</v>
      </c>
      <c r="CY211" s="104">
        <v>1371.6428571428598</v>
      </c>
      <c r="CZ211" s="104">
        <v>1413.3125</v>
      </c>
      <c r="DA211" s="104">
        <v>1373.612499999999</v>
      </c>
      <c r="DB211" s="104">
        <v>1322.76923076923</v>
      </c>
      <c r="DC211" s="104">
        <v>1370</v>
      </c>
      <c r="DD211" s="104">
        <v>1107.9888888888891</v>
      </c>
      <c r="DE211" s="104">
        <v>1017.272727272727</v>
      </c>
      <c r="DF211" s="104">
        <v>992.6</v>
      </c>
      <c r="DG211" s="104">
        <v>926.35294117647095</v>
      </c>
      <c r="DH211" s="104">
        <v>907.7032967032959</v>
      </c>
      <c r="DI211" s="104">
        <v>863.642857142857</v>
      </c>
      <c r="DJ211" s="104">
        <v>870.26984126984098</v>
      </c>
      <c r="DK211" s="104">
        <v>911.41666666666697</v>
      </c>
      <c r="DL211" s="104">
        <v>1008.9464285714281</v>
      </c>
      <c r="DM211" s="104">
        <v>704.625</v>
      </c>
      <c r="DN211" s="104">
        <v>672.392857142857</v>
      </c>
      <c r="DO211" s="104">
        <v>521</v>
      </c>
      <c r="DP211" s="104">
        <v>498.09523809523796</v>
      </c>
      <c r="DR211" s="4">
        <f t="shared" si="285"/>
        <v>57.143142238400003</v>
      </c>
      <c r="DS211" s="39">
        <v>57.047329788120003</v>
      </c>
      <c r="DT211" s="39">
        <v>51.855087973049997</v>
      </c>
      <c r="DU211" s="39">
        <v>55.580667028730005</v>
      </c>
      <c r="DV211" s="39">
        <v>52.026435746669996</v>
      </c>
      <c r="DW211" s="39">
        <v>51.731528913589997</v>
      </c>
      <c r="DX211" s="39">
        <v>46.745022180500001</v>
      </c>
      <c r="DY211" s="39">
        <v>55.23042369936001</v>
      </c>
      <c r="DZ211" s="39">
        <v>45.994305709520006</v>
      </c>
      <c r="EA211" s="39">
        <v>46.586795253700004</v>
      </c>
      <c r="EB211" s="39">
        <v>41.567695638480004</v>
      </c>
      <c r="EC211" s="39">
        <v>35.396851145919996</v>
      </c>
      <c r="ED211" s="39">
        <v>40.251972736889996</v>
      </c>
      <c r="EE211" s="39">
        <v>41.824183767919997</v>
      </c>
      <c r="EF211" s="39">
        <v>39.780369403229997</v>
      </c>
      <c r="EG211" s="39">
        <v>35.943007881</v>
      </c>
      <c r="EH211" s="39">
        <v>41.065100367559999</v>
      </c>
      <c r="EI211" s="39">
        <v>41.434541656199997</v>
      </c>
      <c r="EJ211" s="39">
        <v>40.506544365560003</v>
      </c>
      <c r="EK211" s="39">
        <v>25.255724229959998</v>
      </c>
      <c r="EL211" s="39">
        <v>25.348370903500001</v>
      </c>
      <c r="EM211" s="39">
        <v>23.710306973500003</v>
      </c>
      <c r="EN211" s="39">
        <v>21.821056319930001</v>
      </c>
      <c r="EP211" s="111">
        <v>46022</v>
      </c>
      <c r="EQ211" s="114">
        <f t="shared" si="310"/>
        <v>0</v>
      </c>
      <c r="ER211" s="114"/>
      <c r="ES211" s="4">
        <f t="shared" si="286"/>
        <v>847.89300000000003</v>
      </c>
      <c r="ET211" s="4">
        <f t="shared" si="287"/>
        <v>1058.5999999999999</v>
      </c>
      <c r="EU211" s="4"/>
      <c r="EV211" s="4">
        <f t="shared" si="257"/>
        <v>1530.93333333333</v>
      </c>
      <c r="EW211" s="4">
        <f t="shared" si="258"/>
        <v>1576.3076923076899</v>
      </c>
      <c r="EX211" s="4">
        <f t="shared" si="259"/>
        <v>1536</v>
      </c>
      <c r="EY211" s="4"/>
      <c r="EZ211" s="4">
        <f t="shared" si="260"/>
        <v>1723.54545454545</v>
      </c>
      <c r="FA211" s="4">
        <f t="shared" si="261"/>
        <v>1746.5384615384601</v>
      </c>
      <c r="FB211" s="4">
        <f t="shared" si="262"/>
        <v>1743.88235294118</v>
      </c>
      <c r="FC211" s="4"/>
      <c r="FD211" s="4">
        <f t="shared" si="288"/>
        <v>1818.25</v>
      </c>
      <c r="FE211" s="4">
        <f t="shared" si="289"/>
        <v>1841</v>
      </c>
      <c r="FF211" s="4">
        <f t="shared" si="290"/>
        <v>1818.4444444444398</v>
      </c>
      <c r="FH211" s="16">
        <f t="shared" si="291"/>
        <v>847.89300000000003</v>
      </c>
      <c r="FI211" s="16">
        <f t="shared" si="264"/>
        <v>1058.5999999999999</v>
      </c>
      <c r="FJ211" s="16"/>
      <c r="FK211" s="16">
        <f t="shared" si="292"/>
        <v>1530.93333333333</v>
      </c>
      <c r="FL211" s="16">
        <f t="shared" si="293"/>
        <v>1576.3076923076899</v>
      </c>
      <c r="FM211" s="16">
        <f t="shared" si="294"/>
        <v>1536</v>
      </c>
      <c r="FN211" s="16"/>
      <c r="FO211" s="16">
        <f t="shared" si="295"/>
        <v>1723.54545454545</v>
      </c>
      <c r="FP211" s="16">
        <f t="shared" si="296"/>
        <v>1746.5384615384601</v>
      </c>
      <c r="FQ211" s="16">
        <f t="shared" si="297"/>
        <v>1743.88235294118</v>
      </c>
      <c r="FS211" s="4">
        <f t="shared" si="265"/>
        <v>847.89300000000003</v>
      </c>
      <c r="FT211" s="4">
        <f t="shared" si="266"/>
        <v>1058.5999999999999</v>
      </c>
      <c r="FU211" s="4"/>
      <c r="FV211" s="4">
        <f t="shared" si="267"/>
        <v>1537.95</v>
      </c>
      <c r="FW211" s="4">
        <f t="shared" si="268"/>
        <v>1593.5333333333299</v>
      </c>
      <c r="FX211" s="4">
        <f t="shared" si="269"/>
        <v>1529.7368421052599</v>
      </c>
      <c r="FY211" s="4"/>
      <c r="FZ211" s="4">
        <f t="shared" si="270"/>
        <v>1688.3333333333298</v>
      </c>
      <c r="GA211" s="4">
        <f t="shared" si="271"/>
        <v>1769.4</v>
      </c>
      <c r="GB211" s="4">
        <f t="shared" si="272"/>
        <v>1758.3157894736801</v>
      </c>
      <c r="GC211" s="4"/>
      <c r="GD211" s="4">
        <f t="shared" si="273"/>
        <v>1785</v>
      </c>
      <c r="GE211" s="4">
        <f t="shared" si="274"/>
        <v>1840.625</v>
      </c>
      <c r="GF211" s="4">
        <f t="shared" si="275"/>
        <v>1853.7272727272698</v>
      </c>
      <c r="GH211" s="16">
        <f t="shared" si="298"/>
        <v>847.89300000000003</v>
      </c>
      <c r="GI211" s="16">
        <f t="shared" si="276"/>
        <v>1058.5999999999999</v>
      </c>
      <c r="GJ211" s="16"/>
      <c r="GK211" s="16">
        <f t="shared" si="299"/>
        <v>1537.95</v>
      </c>
      <c r="GL211" s="16">
        <f t="shared" si="300"/>
        <v>1593.5333333333299</v>
      </c>
      <c r="GM211" s="16">
        <f t="shared" si="301"/>
        <v>1529.7368421052599</v>
      </c>
      <c r="GN211" s="16"/>
      <c r="GO211" s="16">
        <f t="shared" si="277"/>
        <v>1688.3333333333298</v>
      </c>
      <c r="GP211" s="16">
        <f t="shared" si="278"/>
        <v>1769.4</v>
      </c>
      <c r="GQ211" s="16">
        <f t="shared" si="302"/>
        <v>1758.3157894736801</v>
      </c>
    </row>
    <row r="212" spans="2:199" ht="14.45" customHeight="1" x14ac:dyDescent="0.25">
      <c r="B212" s="28" t="s">
        <v>330</v>
      </c>
      <c r="C212" s="28" t="s">
        <v>706</v>
      </c>
      <c r="D212" s="23" t="str">
        <f>IFERROR(IF(MATCH($B212,Compounders!$A:$A,0),"yes"),"")</f>
        <v/>
      </c>
      <c r="F212" s="66"/>
      <c r="G212" s="66"/>
      <c r="H212" s="66"/>
      <c r="I212" s="66"/>
      <c r="J212" s="121" t="str">
        <f t="shared" si="279"/>
        <v>yes</v>
      </c>
      <c r="K212" s="70">
        <f t="shared" si="303"/>
        <v>6</v>
      </c>
      <c r="L212" s="70">
        <f t="shared" si="304"/>
        <v>38</v>
      </c>
      <c r="M212" s="70">
        <f t="shared" si="305"/>
        <v>4</v>
      </c>
      <c r="N212" s="70">
        <f t="shared" si="306"/>
        <v>4</v>
      </c>
      <c r="O212" s="66"/>
      <c r="P212" s="83"/>
      <c r="Q212" s="70">
        <f t="shared" si="280"/>
        <v>5</v>
      </c>
      <c r="R212" s="70">
        <f t="shared" si="280"/>
        <v>4</v>
      </c>
      <c r="S212" s="70">
        <f t="shared" si="280"/>
        <v>4</v>
      </c>
      <c r="T212" s="70">
        <f t="shared" si="280"/>
        <v>3</v>
      </c>
      <c r="U212" s="70">
        <f t="shared" si="280"/>
        <v>3</v>
      </c>
      <c r="V212" s="70">
        <f t="shared" si="280"/>
        <v>7</v>
      </c>
      <c r="W212" s="70">
        <f t="shared" si="280"/>
        <v>8</v>
      </c>
      <c r="X212" s="70">
        <f t="shared" si="280"/>
        <v>3</v>
      </c>
      <c r="Y212" s="70">
        <f t="shared" si="280"/>
        <v>1</v>
      </c>
      <c r="AA212" s="39">
        <v>39.604505058000001</v>
      </c>
      <c r="AB212" s="39">
        <v>53.85729768737</v>
      </c>
      <c r="AC212" s="40">
        <v>54.749220338210002</v>
      </c>
      <c r="AE212" s="4">
        <f t="shared" si="246"/>
        <v>15.144715280210001</v>
      </c>
      <c r="AF212" s="4">
        <f t="shared" si="247"/>
        <v>0.89192265084000155</v>
      </c>
      <c r="AH212" s="11">
        <f t="shared" si="248"/>
        <v>0.38239880180375607</v>
      </c>
      <c r="AI212" s="11">
        <f t="shared" si="249"/>
        <v>1.6560850416547535E-2</v>
      </c>
      <c r="AK212" s="3">
        <v>1279.0999999999999</v>
      </c>
      <c r="AL212" s="7">
        <v>1852.5</v>
      </c>
      <c r="AM212" s="7"/>
      <c r="AN212" s="3">
        <v>2183.1</v>
      </c>
      <c r="AO212" s="3">
        <v>2177.1</v>
      </c>
      <c r="AP212" s="7">
        <v>2294.3000000000002</v>
      </c>
      <c r="AQ212" s="113"/>
      <c r="AR212" s="3">
        <v>2541.4444444444398</v>
      </c>
      <c r="AS212" s="3">
        <v>2420</v>
      </c>
      <c r="AT212" s="7">
        <v>2529.6</v>
      </c>
      <c r="AU212" s="7"/>
      <c r="AV212" s="3">
        <v>2982.8</v>
      </c>
      <c r="AW212" s="3">
        <v>2645.5</v>
      </c>
      <c r="AX212" s="7">
        <v>2851.375</v>
      </c>
      <c r="AY212" s="113"/>
      <c r="AZ212" s="3">
        <v>1279.0999999999999</v>
      </c>
      <c r="BA212" s="7">
        <v>1852.5</v>
      </c>
      <c r="BB212" s="7"/>
      <c r="BC212" s="3">
        <v>2097.3333333333298</v>
      </c>
      <c r="BD212" s="3">
        <v>2146.6666666666702</v>
      </c>
      <c r="BE212" s="7">
        <v>2308.7777777777801</v>
      </c>
      <c r="BF212" s="113"/>
      <c r="BG212" s="3">
        <v>2476.4285714285697</v>
      </c>
      <c r="BH212" s="3">
        <v>2409.7222222222199</v>
      </c>
      <c r="BI212" s="7">
        <v>2588</v>
      </c>
      <c r="BJ212" s="113"/>
      <c r="BK212" s="3">
        <v>2905</v>
      </c>
      <c r="BL212" s="3">
        <v>2960.13333333333</v>
      </c>
      <c r="BM212" s="7">
        <v>3004.25</v>
      </c>
      <c r="BO212" s="2">
        <f t="shared" si="311"/>
        <v>1279.0999999999999</v>
      </c>
      <c r="BP212" s="2">
        <f t="shared" si="312"/>
        <v>1852.5</v>
      </c>
      <c r="BQ212" s="2"/>
      <c r="BR212" s="2">
        <f t="shared" si="313"/>
        <v>2097.3333333333298</v>
      </c>
      <c r="BS212" s="2">
        <f t="shared" si="314"/>
        <v>2146.6666666666702</v>
      </c>
      <c r="BT212" s="2">
        <f t="shared" si="315"/>
        <v>2308.7777777777801</v>
      </c>
      <c r="BU212" s="2"/>
      <c r="BV212" s="2">
        <f t="shared" si="316"/>
        <v>2476.4285714285697</v>
      </c>
      <c r="BW212" s="2">
        <f t="shared" si="317"/>
        <v>2409.7222222222199</v>
      </c>
      <c r="BX212" s="2">
        <f t="shared" si="318"/>
        <v>2588</v>
      </c>
      <c r="BZ212" s="16">
        <f t="shared" si="307"/>
        <v>573.40000000000009</v>
      </c>
      <c r="CA212" s="16">
        <f t="shared" si="308"/>
        <v>456.2777777777801</v>
      </c>
      <c r="CB212" s="16">
        <f t="shared" si="309"/>
        <v>279.2222222222199</v>
      </c>
      <c r="CD212" s="5">
        <f t="shared" si="250"/>
        <v>0.44828394965209917</v>
      </c>
      <c r="CE212" s="5">
        <f t="shared" si="251"/>
        <v>0.24630379367221589</v>
      </c>
      <c r="CF212" s="5">
        <f t="shared" si="252"/>
        <v>0.12093940998122998</v>
      </c>
      <c r="CH212" s="11">
        <f t="shared" si="281"/>
        <v>2.3521932612845076E-2</v>
      </c>
      <c r="CI212" s="11">
        <f t="shared" si="282"/>
        <v>0.10081585081585365</v>
      </c>
      <c r="CK212" s="11">
        <f t="shared" si="283"/>
        <v>-2.6936512514822541E-2</v>
      </c>
      <c r="CL212" s="11">
        <f t="shared" si="284"/>
        <v>4.5053360253822561E-2</v>
      </c>
      <c r="CN212" s="16">
        <f t="shared" si="253"/>
        <v>49.333333333340306</v>
      </c>
      <c r="CO212" s="16">
        <f t="shared" si="254"/>
        <v>211.44444444445026</v>
      </c>
      <c r="CP212" s="11"/>
      <c r="CQ212" s="16">
        <f t="shared" si="255"/>
        <v>-66.706349206349842</v>
      </c>
      <c r="CR212" s="16">
        <f t="shared" si="256"/>
        <v>111.57142857143026</v>
      </c>
      <c r="CT212" s="106">
        <v>2457.5625</v>
      </c>
      <c r="CU212" s="104">
        <v>2146.6666666666702</v>
      </c>
      <c r="CV212" s="104">
        <v>2026.9871794871799</v>
      </c>
      <c r="CW212" s="104">
        <v>1881.666666666667</v>
      </c>
      <c r="CX212" s="104">
        <v>1784.416666666667</v>
      </c>
      <c r="CY212" s="104">
        <v>1771.0625</v>
      </c>
      <c r="CZ212" s="104">
        <v>1644.444444444445</v>
      </c>
      <c r="DA212" s="104">
        <v>1504.4</v>
      </c>
      <c r="DB212" s="104">
        <v>1359.55303030303</v>
      </c>
      <c r="DC212" s="104">
        <v>1305.7857142857101</v>
      </c>
      <c r="DD212" s="104">
        <v>1337.6909090909089</v>
      </c>
      <c r="DE212" s="104">
        <v>1376.9575091575089</v>
      </c>
      <c r="DF212" s="104">
        <v>1375.515567765568</v>
      </c>
      <c r="DG212" s="104">
        <v>1349.21052631579</v>
      </c>
      <c r="DH212" s="104">
        <v>1284.926282051282</v>
      </c>
      <c r="DI212" s="104">
        <v>1277.2489177489172</v>
      </c>
      <c r="DJ212" s="104">
        <v>1114.2636363636361</v>
      </c>
      <c r="DK212" s="104">
        <v>858.6875</v>
      </c>
      <c r="DL212" s="104">
        <v>718.44444444444412</v>
      </c>
      <c r="DM212" s="104">
        <v>534.74847222222195</v>
      </c>
      <c r="DN212" s="104">
        <v>389.29</v>
      </c>
      <c r="DO212" s="104">
        <v>294.5</v>
      </c>
      <c r="DP212" s="104">
        <v>251.11</v>
      </c>
      <c r="DR212" s="4">
        <f t="shared" si="285"/>
        <v>54.749220338210002</v>
      </c>
      <c r="DS212" s="39">
        <v>53.85729768737</v>
      </c>
      <c r="DT212" s="39">
        <v>39.604505058000001</v>
      </c>
      <c r="DU212" s="39">
        <v>36.053242884079999</v>
      </c>
      <c r="DV212" s="39">
        <v>37.76349801472</v>
      </c>
      <c r="DW212" s="39">
        <v>43.619331506039998</v>
      </c>
      <c r="DX212" s="39">
        <v>38.924317435500001</v>
      </c>
      <c r="DY212" s="39">
        <v>32.425988469139995</v>
      </c>
      <c r="DZ212" s="39">
        <v>28.552651513900003</v>
      </c>
      <c r="EA212" s="39">
        <v>24.991169102369994</v>
      </c>
      <c r="EB212" s="39">
        <v>19.369890371999997</v>
      </c>
      <c r="EC212" s="39">
        <v>19.176616984480003</v>
      </c>
      <c r="ED212" s="39">
        <v>17.200055336400002</v>
      </c>
      <c r="EE212" s="39">
        <v>16.506826029599999</v>
      </c>
      <c r="EF212" s="39">
        <v>16.638590944499999</v>
      </c>
      <c r="EG212" s="39">
        <v>13.67047430042</v>
      </c>
      <c r="EH212" s="39">
        <v>13.604037396299999</v>
      </c>
      <c r="EI212" s="39">
        <v>17.243842268969999</v>
      </c>
      <c r="EJ212" s="39">
        <v>11.961483175200001</v>
      </c>
      <c r="EK212" s="39">
        <v>11.252126033540002</v>
      </c>
      <c r="EL212" s="39">
        <v>10.163696525500002</v>
      </c>
      <c r="EM212" s="39">
        <v>7.2597723104999998</v>
      </c>
      <c r="EN212" s="39">
        <v>6.0413674509799993</v>
      </c>
      <c r="EP212" s="111">
        <v>46022</v>
      </c>
      <c r="EQ212" s="114">
        <f t="shared" si="310"/>
        <v>0</v>
      </c>
      <c r="ER212" s="114"/>
      <c r="ES212" s="4">
        <f t="shared" si="286"/>
        <v>1279.0999999999999</v>
      </c>
      <c r="ET212" s="4">
        <f t="shared" si="287"/>
        <v>1852.5</v>
      </c>
      <c r="EU212" s="4"/>
      <c r="EV212" s="4">
        <f t="shared" si="257"/>
        <v>2183.1</v>
      </c>
      <c r="EW212" s="4">
        <f t="shared" si="258"/>
        <v>2177.1</v>
      </c>
      <c r="EX212" s="4">
        <f t="shared" si="259"/>
        <v>2294.3000000000002</v>
      </c>
      <c r="EY212" s="4"/>
      <c r="EZ212" s="4">
        <f t="shared" si="260"/>
        <v>2541.4444444444398</v>
      </c>
      <c r="FA212" s="4">
        <f t="shared" si="261"/>
        <v>2420</v>
      </c>
      <c r="FB212" s="4">
        <f t="shared" si="262"/>
        <v>2529.6</v>
      </c>
      <c r="FC212" s="4"/>
      <c r="FD212" s="4">
        <f t="shared" si="288"/>
        <v>2982.8</v>
      </c>
      <c r="FE212" s="4">
        <f t="shared" si="289"/>
        <v>2645.5</v>
      </c>
      <c r="FF212" s="4">
        <f t="shared" si="290"/>
        <v>2851.375</v>
      </c>
      <c r="FH212" s="16">
        <f t="shared" si="291"/>
        <v>1279.0999999999999</v>
      </c>
      <c r="FI212" s="16">
        <f t="shared" si="264"/>
        <v>1852.5</v>
      </c>
      <c r="FJ212" s="16"/>
      <c r="FK212" s="16">
        <f t="shared" si="292"/>
        <v>2183.1</v>
      </c>
      <c r="FL212" s="16">
        <f t="shared" si="293"/>
        <v>2177.1</v>
      </c>
      <c r="FM212" s="16">
        <f t="shared" si="294"/>
        <v>2294.3000000000002</v>
      </c>
      <c r="FN212" s="16"/>
      <c r="FO212" s="16">
        <f t="shared" si="295"/>
        <v>2541.4444444444398</v>
      </c>
      <c r="FP212" s="16">
        <f t="shared" si="296"/>
        <v>2420</v>
      </c>
      <c r="FQ212" s="16">
        <f t="shared" si="297"/>
        <v>2529.6</v>
      </c>
      <c r="FS212" s="4">
        <f t="shared" si="265"/>
        <v>1279.0999999999999</v>
      </c>
      <c r="FT212" s="4">
        <f t="shared" si="266"/>
        <v>1852.5</v>
      </c>
      <c r="FU212" s="4"/>
      <c r="FV212" s="4">
        <f t="shared" si="267"/>
        <v>2097.3333333333298</v>
      </c>
      <c r="FW212" s="4">
        <f t="shared" si="268"/>
        <v>2146.6666666666702</v>
      </c>
      <c r="FX212" s="4">
        <f t="shared" si="269"/>
        <v>2308.7777777777801</v>
      </c>
      <c r="FY212" s="4"/>
      <c r="FZ212" s="4">
        <f t="shared" si="270"/>
        <v>2476.4285714285697</v>
      </c>
      <c r="GA212" s="4">
        <f t="shared" si="271"/>
        <v>2409.7222222222199</v>
      </c>
      <c r="GB212" s="4">
        <f t="shared" si="272"/>
        <v>2588</v>
      </c>
      <c r="GC212" s="4"/>
      <c r="GD212" s="4">
        <f t="shared" si="273"/>
        <v>2905</v>
      </c>
      <c r="GE212" s="4">
        <f t="shared" si="274"/>
        <v>2960.13333333333</v>
      </c>
      <c r="GF212" s="4">
        <f t="shared" si="275"/>
        <v>3004.25</v>
      </c>
      <c r="GH212" s="16">
        <f t="shared" si="298"/>
        <v>1279.0999999999999</v>
      </c>
      <c r="GI212" s="16">
        <f t="shared" si="276"/>
        <v>1852.5</v>
      </c>
      <c r="GJ212" s="16"/>
      <c r="GK212" s="16">
        <f t="shared" si="299"/>
        <v>2097.3333333333298</v>
      </c>
      <c r="GL212" s="16">
        <f t="shared" si="300"/>
        <v>2146.6666666666702</v>
      </c>
      <c r="GM212" s="16">
        <f t="shared" si="301"/>
        <v>2308.7777777777801</v>
      </c>
      <c r="GN212" s="16"/>
      <c r="GO212" s="16">
        <f t="shared" si="277"/>
        <v>2476.4285714285697</v>
      </c>
      <c r="GP212" s="16">
        <f t="shared" si="278"/>
        <v>2409.7222222222199</v>
      </c>
      <c r="GQ212" s="16">
        <f t="shared" si="302"/>
        <v>2588</v>
      </c>
    </row>
    <row r="213" spans="2:199" ht="14.45" customHeight="1" x14ac:dyDescent="0.25">
      <c r="B213" s="28" t="s">
        <v>332</v>
      </c>
      <c r="C213" s="28" t="s">
        <v>707</v>
      </c>
      <c r="D213" s="23" t="str">
        <f>IFERROR(IF(MATCH($B213,Compounders!$A:$A,0),"yes"),"")</f>
        <v/>
      </c>
      <c r="F213" s="66"/>
      <c r="G213" s="66"/>
      <c r="H213" s="66"/>
      <c r="I213" s="66"/>
      <c r="J213" s="121" t="str">
        <f t="shared" si="279"/>
        <v>yes</v>
      </c>
      <c r="K213" s="70">
        <f t="shared" si="303"/>
        <v>6</v>
      </c>
      <c r="L213" s="70">
        <f t="shared" si="304"/>
        <v>38</v>
      </c>
      <c r="M213" s="70">
        <f t="shared" si="305"/>
        <v>4</v>
      </c>
      <c r="N213" s="70">
        <f t="shared" si="306"/>
        <v>4</v>
      </c>
      <c r="O213" s="66"/>
      <c r="P213" s="83"/>
      <c r="Q213" s="70">
        <f t="shared" si="280"/>
        <v>5</v>
      </c>
      <c r="R213" s="70">
        <f t="shared" si="280"/>
        <v>4</v>
      </c>
      <c r="S213" s="70">
        <f t="shared" si="280"/>
        <v>4</v>
      </c>
      <c r="T213" s="70">
        <f t="shared" si="280"/>
        <v>3</v>
      </c>
      <c r="U213" s="70">
        <f t="shared" si="280"/>
        <v>3</v>
      </c>
      <c r="V213" s="70">
        <f t="shared" si="280"/>
        <v>7</v>
      </c>
      <c r="W213" s="70">
        <f t="shared" si="280"/>
        <v>8</v>
      </c>
      <c r="X213" s="70">
        <f t="shared" si="280"/>
        <v>3</v>
      </c>
      <c r="Y213" s="70">
        <f t="shared" si="280"/>
        <v>1</v>
      </c>
      <c r="AA213" s="39">
        <v>37.329135869490003</v>
      </c>
      <c r="AB213" s="39">
        <v>38.4932665392</v>
      </c>
      <c r="AC213" s="40">
        <v>56.935237499999999</v>
      </c>
      <c r="AE213" s="4">
        <f t="shared" si="246"/>
        <v>19.606101630509997</v>
      </c>
      <c r="AF213" s="4">
        <f t="shared" si="247"/>
        <v>18.441970960799999</v>
      </c>
      <c r="AH213" s="11">
        <f t="shared" si="248"/>
        <v>0.5252224883816432</v>
      </c>
      <c r="AI213" s="11">
        <f t="shared" si="249"/>
        <v>0.47909602428828513</v>
      </c>
      <c r="AK213" s="3">
        <v>2000</v>
      </c>
      <c r="AL213" s="7">
        <v>1744</v>
      </c>
      <c r="AM213" s="7"/>
      <c r="AN213" s="3">
        <v>2603.5</v>
      </c>
      <c r="AO213" s="3">
        <v>2875.7142857142903</v>
      </c>
      <c r="AP213" s="7">
        <v>3422.4545454545496</v>
      </c>
      <c r="AQ213" s="113"/>
      <c r="AR213" s="3">
        <v>2886.8333333333303</v>
      </c>
      <c r="AS213" s="3">
        <v>2990.5</v>
      </c>
      <c r="AT213" s="7">
        <v>3722.6</v>
      </c>
      <c r="AU213" s="7"/>
      <c r="AV213" s="3">
        <v>3524.5</v>
      </c>
      <c r="AW213" s="3">
        <v>3179.6666666666697</v>
      </c>
      <c r="AX213" s="7">
        <v>3756.3333333333303</v>
      </c>
      <c r="AY213" s="113"/>
      <c r="AZ213" s="3">
        <v>2000</v>
      </c>
      <c r="BA213" s="7">
        <v>1789</v>
      </c>
      <c r="BB213" s="7"/>
      <c r="BC213" s="3">
        <v>2548.0909090909099</v>
      </c>
      <c r="BD213" s="3">
        <v>2824.8</v>
      </c>
      <c r="BE213" s="7">
        <v>3275.6666666666697</v>
      </c>
      <c r="BF213" s="113"/>
      <c r="BG213" s="3">
        <v>2897.8888888888896</v>
      </c>
      <c r="BH213" s="3">
        <v>3080</v>
      </c>
      <c r="BI213" s="7">
        <v>3605.4285714285697</v>
      </c>
      <c r="BJ213" s="113"/>
      <c r="BK213" s="3">
        <v>3524.5</v>
      </c>
      <c r="BL213" s="3">
        <v>3195.3333333333303</v>
      </c>
      <c r="BM213" s="7">
        <v>3550.6</v>
      </c>
      <c r="BO213" s="2">
        <f t="shared" si="311"/>
        <v>2000</v>
      </c>
      <c r="BP213" s="2">
        <f t="shared" si="312"/>
        <v>1789</v>
      </c>
      <c r="BQ213" s="2"/>
      <c r="BR213" s="2">
        <f t="shared" si="313"/>
        <v>2548.0909090909099</v>
      </c>
      <c r="BS213" s="2">
        <f t="shared" si="314"/>
        <v>2824.8</v>
      </c>
      <c r="BT213" s="2">
        <f t="shared" si="315"/>
        <v>3275.6666666666697</v>
      </c>
      <c r="BU213" s="2"/>
      <c r="BV213" s="2">
        <f t="shared" si="316"/>
        <v>2897.8888888888896</v>
      </c>
      <c r="BW213" s="2">
        <f t="shared" si="317"/>
        <v>3080</v>
      </c>
      <c r="BX213" s="2">
        <f t="shared" si="318"/>
        <v>3605.4285714285697</v>
      </c>
      <c r="BZ213" s="16">
        <f t="shared" si="307"/>
        <v>-211</v>
      </c>
      <c r="CA213" s="16">
        <f t="shared" si="308"/>
        <v>1486.6666666666697</v>
      </c>
      <c r="CB213" s="16">
        <f t="shared" si="309"/>
        <v>329.76190476190004</v>
      </c>
      <c r="CD213" s="5">
        <f t="shared" si="250"/>
        <v>-0.10550000000000004</v>
      </c>
      <c r="CE213" s="5">
        <f t="shared" si="251"/>
        <v>0.83100428544811056</v>
      </c>
      <c r="CF213" s="5">
        <f t="shared" si="252"/>
        <v>0.10067016528805328</v>
      </c>
      <c r="CH213" s="11">
        <f t="shared" si="281"/>
        <v>0.10859466980627186</v>
      </c>
      <c r="CI213" s="11">
        <f t="shared" si="282"/>
        <v>0.28553759796401423</v>
      </c>
      <c r="CK213" s="11">
        <f t="shared" si="283"/>
        <v>6.2842682412483919E-2</v>
      </c>
      <c r="CL213" s="11">
        <f t="shared" si="284"/>
        <v>0.24415693964407503</v>
      </c>
      <c r="CN213" s="16">
        <f t="shared" si="253"/>
        <v>276.70909090909026</v>
      </c>
      <c r="CO213" s="16">
        <f t="shared" si="254"/>
        <v>727.57575757575978</v>
      </c>
      <c r="CP213" s="11"/>
      <c r="CQ213" s="16">
        <f t="shared" si="255"/>
        <v>182.1111111111104</v>
      </c>
      <c r="CR213" s="16">
        <f t="shared" si="256"/>
        <v>707.53968253968014</v>
      </c>
      <c r="CT213" s="106">
        <v>3458.7777777777783</v>
      </c>
      <c r="CU213" s="104">
        <v>2824.8</v>
      </c>
      <c r="CV213" s="104">
        <v>2432.6999999999998</v>
      </c>
      <c r="CW213" s="104">
        <v>2177.5</v>
      </c>
      <c r="CX213" s="104">
        <v>2234.0272727272732</v>
      </c>
      <c r="CY213" s="104">
        <v>1801.4166666666702</v>
      </c>
      <c r="CZ213" s="104">
        <v>1499.6666666666661</v>
      </c>
      <c r="DA213" s="104">
        <v>1851.055555555555</v>
      </c>
      <c r="DB213" s="104">
        <v>2586.394841269841</v>
      </c>
      <c r="DC213" s="104">
        <v>3256.4</v>
      </c>
      <c r="DD213" s="104">
        <v>3156.25</v>
      </c>
      <c r="DE213" s="104">
        <v>3434.3571428571404</v>
      </c>
      <c r="DF213" s="104">
        <v>3964.875</v>
      </c>
      <c r="DG213" s="104">
        <v>3699.4545454545496</v>
      </c>
      <c r="DH213" s="104">
        <v>3824.0416666666661</v>
      </c>
      <c r="DI213" s="104">
        <v>4877.0476190476202</v>
      </c>
      <c r="DJ213" s="104">
        <v>6208.45</v>
      </c>
      <c r="DK213" s="104">
        <v>5423</v>
      </c>
      <c r="DL213" s="104">
        <v>6647.2</v>
      </c>
      <c r="DM213" s="104">
        <v>6823.15</v>
      </c>
      <c r="DN213" s="104">
        <v>4758.4761904761908</v>
      </c>
      <c r="DO213" s="104">
        <v>2746.3333333333303</v>
      </c>
      <c r="DP213" s="104">
        <v>1134.45</v>
      </c>
      <c r="DR213" s="4">
        <f t="shared" si="285"/>
        <v>56.935237499999999</v>
      </c>
      <c r="DS213" s="39">
        <v>38.4932665392</v>
      </c>
      <c r="DT213" s="39">
        <v>37.329135869490003</v>
      </c>
      <c r="DU213" s="39">
        <v>31.085985587210004</v>
      </c>
      <c r="DV213" s="39">
        <v>29.891420547239999</v>
      </c>
      <c r="DW213" s="39">
        <v>27.767989885900001</v>
      </c>
      <c r="DX213" s="39">
        <v>27.405015426359999</v>
      </c>
      <c r="DY213" s="39">
        <v>35.681396122720002</v>
      </c>
      <c r="DZ213" s="39">
        <v>37.901540601600004</v>
      </c>
      <c r="EA213" s="39">
        <v>47.492031511300006</v>
      </c>
      <c r="EB213" s="39">
        <v>42.785819385959996</v>
      </c>
      <c r="EC213" s="39">
        <v>38.887761936899999</v>
      </c>
      <c r="ED213" s="39">
        <v>41.195532453839995</v>
      </c>
      <c r="EE213" s="39">
        <v>38.915514182430002</v>
      </c>
      <c r="EF213" s="39">
        <v>33.8150264151</v>
      </c>
      <c r="EG213" s="39">
        <v>28.00842304871</v>
      </c>
      <c r="EH213" s="39">
        <v>27.773059999999997</v>
      </c>
      <c r="EI213" s="39">
        <v>39.898470588450003</v>
      </c>
      <c r="EJ213" s="39">
        <v>32.623941467100003</v>
      </c>
      <c r="EK213" s="39">
        <v>28.925974653659996</v>
      </c>
      <c r="EL213" s="39">
        <v>28.706280647220002</v>
      </c>
      <c r="EM213" s="39">
        <v>23.95124081582</v>
      </c>
      <c r="EN213" s="39">
        <v>16.059600052650001</v>
      </c>
      <c r="EP213" s="111">
        <v>46022</v>
      </c>
      <c r="EQ213" s="114">
        <f t="shared" si="310"/>
        <v>0</v>
      </c>
      <c r="ER213" s="114"/>
      <c r="ES213" s="4">
        <f t="shared" si="286"/>
        <v>2000</v>
      </c>
      <c r="ET213" s="4">
        <f t="shared" si="287"/>
        <v>1744</v>
      </c>
      <c r="EU213" s="4"/>
      <c r="EV213" s="4">
        <f t="shared" si="257"/>
        <v>2603.5</v>
      </c>
      <c r="EW213" s="4">
        <f t="shared" si="258"/>
        <v>2875.7142857142903</v>
      </c>
      <c r="EX213" s="4">
        <f t="shared" si="259"/>
        <v>3422.4545454545496</v>
      </c>
      <c r="EY213" s="4"/>
      <c r="EZ213" s="4">
        <f t="shared" si="260"/>
        <v>2886.8333333333303</v>
      </c>
      <c r="FA213" s="4">
        <f t="shared" si="261"/>
        <v>2990.5</v>
      </c>
      <c r="FB213" s="4">
        <f t="shared" si="262"/>
        <v>3722.6</v>
      </c>
      <c r="FC213" s="4"/>
      <c r="FD213" s="4">
        <f t="shared" si="288"/>
        <v>3524.5</v>
      </c>
      <c r="FE213" s="4">
        <f t="shared" si="289"/>
        <v>3179.6666666666697</v>
      </c>
      <c r="FF213" s="4">
        <f t="shared" si="290"/>
        <v>3756.3333333333303</v>
      </c>
      <c r="FH213" s="16">
        <f t="shared" si="291"/>
        <v>2000</v>
      </c>
      <c r="FI213" s="16">
        <f t="shared" si="264"/>
        <v>1744</v>
      </c>
      <c r="FJ213" s="16"/>
      <c r="FK213" s="16">
        <f t="shared" si="292"/>
        <v>2603.5</v>
      </c>
      <c r="FL213" s="16">
        <f t="shared" si="293"/>
        <v>2875.7142857142903</v>
      </c>
      <c r="FM213" s="16">
        <f t="shared" si="294"/>
        <v>3422.4545454545496</v>
      </c>
      <c r="FN213" s="16"/>
      <c r="FO213" s="16">
        <f t="shared" si="295"/>
        <v>2886.8333333333303</v>
      </c>
      <c r="FP213" s="16">
        <f t="shared" si="296"/>
        <v>2990.5</v>
      </c>
      <c r="FQ213" s="16">
        <f t="shared" si="297"/>
        <v>3722.6</v>
      </c>
      <c r="FS213" s="4">
        <f t="shared" si="265"/>
        <v>2000</v>
      </c>
      <c r="FT213" s="4">
        <f t="shared" si="266"/>
        <v>1789</v>
      </c>
      <c r="FU213" s="4"/>
      <c r="FV213" s="4">
        <f t="shared" si="267"/>
        <v>2548.0909090909099</v>
      </c>
      <c r="FW213" s="4">
        <f t="shared" si="268"/>
        <v>2824.8</v>
      </c>
      <c r="FX213" s="4">
        <f t="shared" si="269"/>
        <v>3275.6666666666697</v>
      </c>
      <c r="FY213" s="4"/>
      <c r="FZ213" s="4">
        <f t="shared" si="270"/>
        <v>2897.8888888888896</v>
      </c>
      <c r="GA213" s="4">
        <f t="shared" si="271"/>
        <v>3080</v>
      </c>
      <c r="GB213" s="4">
        <f t="shared" si="272"/>
        <v>3605.4285714285697</v>
      </c>
      <c r="GC213" s="4"/>
      <c r="GD213" s="4">
        <f t="shared" si="273"/>
        <v>3524.5</v>
      </c>
      <c r="GE213" s="4">
        <f t="shared" si="274"/>
        <v>3195.3333333333303</v>
      </c>
      <c r="GF213" s="4">
        <f t="shared" si="275"/>
        <v>3550.6</v>
      </c>
      <c r="GH213" s="16">
        <f t="shared" si="298"/>
        <v>2000</v>
      </c>
      <c r="GI213" s="16">
        <f t="shared" si="276"/>
        <v>1789</v>
      </c>
      <c r="GJ213" s="16"/>
      <c r="GK213" s="16">
        <f t="shared" si="299"/>
        <v>2548.0909090909099</v>
      </c>
      <c r="GL213" s="16">
        <f t="shared" si="300"/>
        <v>2824.8</v>
      </c>
      <c r="GM213" s="16">
        <f t="shared" si="301"/>
        <v>3275.6666666666697</v>
      </c>
      <c r="GN213" s="16"/>
      <c r="GO213" s="16">
        <f t="shared" si="277"/>
        <v>2897.8888888888896</v>
      </c>
      <c r="GP213" s="16">
        <f t="shared" si="278"/>
        <v>3080</v>
      </c>
      <c r="GQ213" s="16">
        <f t="shared" si="302"/>
        <v>3605.4285714285697</v>
      </c>
    </row>
    <row r="214" spans="2:199" ht="14.45" customHeight="1" x14ac:dyDescent="0.25">
      <c r="B214" s="28" t="s">
        <v>145</v>
      </c>
      <c r="C214" s="28" t="s">
        <v>708</v>
      </c>
      <c r="D214" s="23" t="str">
        <f>IFERROR(IF(MATCH($B214,Compounders!$A:$A,0),"yes"),"")</f>
        <v>yes</v>
      </c>
      <c r="F214" s="66"/>
      <c r="G214" s="66"/>
      <c r="H214" s="66"/>
      <c r="I214" s="66"/>
      <c r="J214" s="121" t="str">
        <f t="shared" si="279"/>
        <v>yes</v>
      </c>
      <c r="K214" s="70">
        <f t="shared" si="303"/>
        <v>6</v>
      </c>
      <c r="L214" s="70">
        <f t="shared" si="304"/>
        <v>38</v>
      </c>
      <c r="M214" s="70">
        <f t="shared" si="305"/>
        <v>4</v>
      </c>
      <c r="N214" s="70">
        <f t="shared" si="306"/>
        <v>4</v>
      </c>
      <c r="O214" s="66"/>
      <c r="P214" s="83"/>
      <c r="Q214" s="70">
        <f t="shared" si="280"/>
        <v>5</v>
      </c>
      <c r="R214" s="70">
        <f t="shared" si="280"/>
        <v>4</v>
      </c>
      <c r="S214" s="70">
        <f t="shared" si="280"/>
        <v>4</v>
      </c>
      <c r="T214" s="70">
        <f t="shared" si="280"/>
        <v>3</v>
      </c>
      <c r="U214" s="70">
        <f t="shared" si="280"/>
        <v>3</v>
      </c>
      <c r="V214" s="70">
        <f t="shared" si="280"/>
        <v>7</v>
      </c>
      <c r="W214" s="70">
        <f t="shared" si="280"/>
        <v>8</v>
      </c>
      <c r="X214" s="70">
        <f t="shared" si="280"/>
        <v>3</v>
      </c>
      <c r="Y214" s="70">
        <f t="shared" si="280"/>
        <v>1</v>
      </c>
      <c r="AA214" s="39">
        <v>83.542412884320001</v>
      </c>
      <c r="AB214" s="39">
        <v>76.868398616239986</v>
      </c>
      <c r="AC214" s="40">
        <v>80.346593285129998</v>
      </c>
      <c r="AE214" s="4">
        <f t="shared" si="246"/>
        <v>-3.1958195991900027</v>
      </c>
      <c r="AF214" s="4">
        <f t="shared" si="247"/>
        <v>3.4781946688900121</v>
      </c>
      <c r="AH214" s="11">
        <f t="shared" si="248"/>
        <v>-3.8253857996838225E-2</v>
      </c>
      <c r="AI214" s="11">
        <f t="shared" si="249"/>
        <v>4.5248694281438739E-2</v>
      </c>
      <c r="AK214" s="3">
        <v>2648</v>
      </c>
      <c r="AL214" s="7">
        <v>2511</v>
      </c>
      <c r="AM214" s="7"/>
      <c r="AN214" s="3">
        <v>2989.4864864864899</v>
      </c>
      <c r="AO214" s="3">
        <v>3001.4857142857099</v>
      </c>
      <c r="AP214" s="7">
        <v>3096.0909090909099</v>
      </c>
      <c r="AQ214" s="113"/>
      <c r="AR214" s="3">
        <v>3433.4827586206898</v>
      </c>
      <c r="AS214" s="3">
        <v>3418.1764705882401</v>
      </c>
      <c r="AT214" s="7">
        <v>3523.90625</v>
      </c>
      <c r="AU214" s="7"/>
      <c r="AV214" s="3">
        <v>3832</v>
      </c>
      <c r="AW214" s="3">
        <v>3881.2380952381</v>
      </c>
      <c r="AX214" s="7">
        <v>3989.8</v>
      </c>
      <c r="AY214" s="113"/>
      <c r="AZ214" s="3">
        <v>2648</v>
      </c>
      <c r="BA214" s="7">
        <v>2511</v>
      </c>
      <c r="BB214" s="7"/>
      <c r="BC214" s="3">
        <v>3094.1944444444398</v>
      </c>
      <c r="BD214" s="3">
        <v>3008.3823529411802</v>
      </c>
      <c r="BE214" s="7">
        <v>3192.61290322581</v>
      </c>
      <c r="BF214" s="113"/>
      <c r="BG214" s="3">
        <v>3507.25</v>
      </c>
      <c r="BH214" s="3">
        <v>3431.2121212121201</v>
      </c>
      <c r="BI214" s="7">
        <v>3714.9032258064499</v>
      </c>
      <c r="BJ214" s="113"/>
      <c r="BK214" s="3">
        <v>3848.9411764705901</v>
      </c>
      <c r="BL214" s="3">
        <v>3953.2272727272702</v>
      </c>
      <c r="BM214" s="7">
        <v>4278.45</v>
      </c>
      <c r="BO214" s="2">
        <f t="shared" si="311"/>
        <v>2648</v>
      </c>
      <c r="BP214" s="2">
        <f t="shared" si="312"/>
        <v>2511</v>
      </c>
      <c r="BQ214" s="2"/>
      <c r="BR214" s="2">
        <f t="shared" si="313"/>
        <v>3094.1944444444398</v>
      </c>
      <c r="BS214" s="2">
        <f t="shared" si="314"/>
        <v>3008.3823529411802</v>
      </c>
      <c r="BT214" s="2">
        <f t="shared" si="315"/>
        <v>3192.61290322581</v>
      </c>
      <c r="BU214" s="2"/>
      <c r="BV214" s="2">
        <f t="shared" si="316"/>
        <v>3507.25</v>
      </c>
      <c r="BW214" s="2">
        <f t="shared" si="317"/>
        <v>3431.2121212121201</v>
      </c>
      <c r="BX214" s="2">
        <f t="shared" si="318"/>
        <v>3714.9032258064499</v>
      </c>
      <c r="BZ214" s="16">
        <f t="shared" si="307"/>
        <v>-137</v>
      </c>
      <c r="CA214" s="16">
        <f t="shared" si="308"/>
        <v>681.61290322580999</v>
      </c>
      <c r="CB214" s="16">
        <f t="shared" si="309"/>
        <v>522.2903225806399</v>
      </c>
      <c r="CD214" s="5">
        <f t="shared" si="250"/>
        <v>-5.1737160120845949E-2</v>
      </c>
      <c r="CE214" s="5">
        <f t="shared" si="251"/>
        <v>0.27145077786770599</v>
      </c>
      <c r="CF214" s="5">
        <f t="shared" si="252"/>
        <v>0.16359337583736466</v>
      </c>
      <c r="CH214" s="11">
        <f t="shared" si="281"/>
        <v>-2.7733257571234238E-2</v>
      </c>
      <c r="CI214" s="11">
        <f t="shared" si="282"/>
        <v>3.1807457659320137E-2</v>
      </c>
      <c r="CK214" s="11">
        <f t="shared" si="283"/>
        <v>-2.1680199240966536E-2</v>
      </c>
      <c r="CL214" s="11">
        <f t="shared" si="284"/>
        <v>5.9206850326167126E-2</v>
      </c>
      <c r="CN214" s="16">
        <f t="shared" si="253"/>
        <v>-85.81209150325958</v>
      </c>
      <c r="CO214" s="16">
        <f t="shared" si="254"/>
        <v>98.418458781370191</v>
      </c>
      <c r="CP214" s="11"/>
      <c r="CQ214" s="16">
        <f t="shared" si="255"/>
        <v>-76.03787878787989</v>
      </c>
      <c r="CR214" s="16">
        <f t="shared" si="256"/>
        <v>207.65322580644988</v>
      </c>
      <c r="CT214" s="106">
        <v>3236.3738909238891</v>
      </c>
      <c r="CU214" s="104">
        <v>3008.3823529411802</v>
      </c>
      <c r="CV214" s="104">
        <v>2942.875</v>
      </c>
      <c r="CW214" s="104">
        <v>2822.0074193548339</v>
      </c>
      <c r="CX214" s="104">
        <v>2755.8516009852178</v>
      </c>
      <c r="CY214" s="104">
        <v>2889.0857142857099</v>
      </c>
      <c r="CZ214" s="104">
        <v>2712.6491666666698</v>
      </c>
      <c r="DA214" s="104">
        <v>2947.2005681818182</v>
      </c>
      <c r="DB214" s="104">
        <v>3181.7923387096748</v>
      </c>
      <c r="DC214" s="104">
        <v>3051.8888888888896</v>
      </c>
      <c r="DD214" s="104">
        <v>2999.525752508358</v>
      </c>
      <c r="DE214" s="104">
        <v>2933.038569604088</v>
      </c>
      <c r="DF214" s="104">
        <v>2573.619113300495</v>
      </c>
      <c r="DG214" s="104">
        <v>2266.9032258064499</v>
      </c>
      <c r="DH214" s="104">
        <v>1943.5885567632811</v>
      </c>
      <c r="DI214" s="104">
        <v>1679.8102645502677</v>
      </c>
      <c r="DJ214" s="104">
        <v>1399.3559190476185</v>
      </c>
      <c r="DK214" s="104">
        <v>1081.625</v>
      </c>
      <c r="DL214" s="104">
        <v>912.75595558340206</v>
      </c>
      <c r="DM214" s="104">
        <v>343.57207070707102</v>
      </c>
      <c r="DN214" s="104">
        <v>-167.25723320158198</v>
      </c>
      <c r="DO214" s="104">
        <v>-966.5</v>
      </c>
      <c r="DP214" s="104">
        <v>-1340.4</v>
      </c>
      <c r="DR214" s="4">
        <f t="shared" si="285"/>
        <v>80.346593285129998</v>
      </c>
      <c r="DS214" s="39">
        <v>76.868398616239986</v>
      </c>
      <c r="DT214" s="39">
        <v>83.542412884320001</v>
      </c>
      <c r="DU214" s="39">
        <v>75.454719051400005</v>
      </c>
      <c r="DV214" s="39">
        <v>83.089217058900005</v>
      </c>
      <c r="DW214" s="39">
        <v>76.648339128899991</v>
      </c>
      <c r="DX214" s="39">
        <v>84.315739535649996</v>
      </c>
      <c r="DY214" s="39">
        <v>81.364271596650013</v>
      </c>
      <c r="DZ214" s="39">
        <v>97.656363668449998</v>
      </c>
      <c r="EA214" s="39">
        <v>106.73978779824</v>
      </c>
      <c r="EB214" s="39">
        <v>88.278357352259988</v>
      </c>
      <c r="EC214" s="39">
        <v>88.813787146720003</v>
      </c>
      <c r="ED214" s="39">
        <v>81.952522297919998</v>
      </c>
      <c r="EE214" s="39">
        <v>79.681744653599992</v>
      </c>
      <c r="EF214" s="39">
        <v>54.923249146499998</v>
      </c>
      <c r="EG214" s="39">
        <v>68.13930073392001</v>
      </c>
      <c r="EH214" s="39">
        <v>57.515676965199994</v>
      </c>
      <c r="EI214" s="39">
        <v>110.4198561744</v>
      </c>
      <c r="EJ214" s="39">
        <v>105.78590245623</v>
      </c>
      <c r="EK214" s="39">
        <v>105.45483020325</v>
      </c>
      <c r="EL214" s="39">
        <v>94.567404225839994</v>
      </c>
      <c r="EM214" s="39">
        <v>114.34922616323999</v>
      </c>
      <c r="EN214" s="39">
        <v>88.439403246799998</v>
      </c>
      <c r="EP214" s="111">
        <v>46022</v>
      </c>
      <c r="EQ214" s="114">
        <f t="shared" si="310"/>
        <v>0</v>
      </c>
      <c r="ER214" s="114"/>
      <c r="ES214" s="4">
        <f t="shared" si="286"/>
        <v>2648</v>
      </c>
      <c r="ET214" s="4">
        <f t="shared" si="287"/>
        <v>2511</v>
      </c>
      <c r="EU214" s="4"/>
      <c r="EV214" s="4">
        <f t="shared" si="257"/>
        <v>2989.4864864864899</v>
      </c>
      <c r="EW214" s="4">
        <f t="shared" si="258"/>
        <v>3001.4857142857099</v>
      </c>
      <c r="EX214" s="4">
        <f t="shared" si="259"/>
        <v>3096.0909090909099</v>
      </c>
      <c r="EY214" s="4"/>
      <c r="EZ214" s="4">
        <f t="shared" si="260"/>
        <v>3433.4827586206898</v>
      </c>
      <c r="FA214" s="4">
        <f t="shared" si="261"/>
        <v>3418.1764705882401</v>
      </c>
      <c r="FB214" s="4">
        <f t="shared" si="262"/>
        <v>3523.90625</v>
      </c>
      <c r="FC214" s="4"/>
      <c r="FD214" s="4">
        <f t="shared" si="288"/>
        <v>3832</v>
      </c>
      <c r="FE214" s="4">
        <f t="shared" si="289"/>
        <v>3881.2380952381</v>
      </c>
      <c r="FF214" s="4">
        <f t="shared" si="290"/>
        <v>3989.8</v>
      </c>
      <c r="FH214" s="16">
        <f t="shared" si="291"/>
        <v>2648</v>
      </c>
      <c r="FI214" s="16">
        <f t="shared" si="264"/>
        <v>2511</v>
      </c>
      <c r="FJ214" s="16"/>
      <c r="FK214" s="16">
        <f t="shared" si="292"/>
        <v>2989.4864864864899</v>
      </c>
      <c r="FL214" s="16">
        <f t="shared" si="293"/>
        <v>3001.4857142857099</v>
      </c>
      <c r="FM214" s="16">
        <f t="shared" si="294"/>
        <v>3096.0909090909099</v>
      </c>
      <c r="FN214" s="16"/>
      <c r="FO214" s="16">
        <f t="shared" si="295"/>
        <v>3433.4827586206898</v>
      </c>
      <c r="FP214" s="16">
        <f t="shared" si="296"/>
        <v>3418.1764705882401</v>
      </c>
      <c r="FQ214" s="16">
        <f t="shared" si="297"/>
        <v>3523.90625</v>
      </c>
      <c r="FS214" s="4">
        <f t="shared" si="265"/>
        <v>2648</v>
      </c>
      <c r="FT214" s="4">
        <f t="shared" si="266"/>
        <v>2511</v>
      </c>
      <c r="FU214" s="4"/>
      <c r="FV214" s="4">
        <f t="shared" si="267"/>
        <v>3094.1944444444398</v>
      </c>
      <c r="FW214" s="4">
        <f t="shared" si="268"/>
        <v>3008.3823529411802</v>
      </c>
      <c r="FX214" s="4">
        <f t="shared" si="269"/>
        <v>3192.61290322581</v>
      </c>
      <c r="FY214" s="4"/>
      <c r="FZ214" s="4">
        <f t="shared" si="270"/>
        <v>3507.25</v>
      </c>
      <c r="GA214" s="4">
        <f t="shared" si="271"/>
        <v>3431.2121212121201</v>
      </c>
      <c r="GB214" s="4">
        <f t="shared" si="272"/>
        <v>3714.9032258064499</v>
      </c>
      <c r="GC214" s="4"/>
      <c r="GD214" s="4">
        <f t="shared" si="273"/>
        <v>3848.9411764705901</v>
      </c>
      <c r="GE214" s="4">
        <f t="shared" si="274"/>
        <v>3953.2272727272702</v>
      </c>
      <c r="GF214" s="4">
        <f t="shared" si="275"/>
        <v>4278.45</v>
      </c>
      <c r="GH214" s="16">
        <f t="shared" si="298"/>
        <v>2648</v>
      </c>
      <c r="GI214" s="16">
        <f t="shared" si="276"/>
        <v>2511</v>
      </c>
      <c r="GJ214" s="16"/>
      <c r="GK214" s="16">
        <f t="shared" si="299"/>
        <v>3094.1944444444398</v>
      </c>
      <c r="GL214" s="16">
        <f t="shared" si="300"/>
        <v>3008.3823529411802</v>
      </c>
      <c r="GM214" s="16">
        <f t="shared" si="301"/>
        <v>3192.61290322581</v>
      </c>
      <c r="GN214" s="16"/>
      <c r="GO214" s="16">
        <f t="shared" si="277"/>
        <v>3507.25</v>
      </c>
      <c r="GP214" s="16">
        <f t="shared" si="278"/>
        <v>3431.2121212121201</v>
      </c>
      <c r="GQ214" s="16">
        <f t="shared" si="302"/>
        <v>3714.9032258064499</v>
      </c>
    </row>
    <row r="215" spans="2:199" ht="14.45" customHeight="1" x14ac:dyDescent="0.25">
      <c r="B215" s="28" t="s">
        <v>297</v>
      </c>
      <c r="C215" s="28" t="s">
        <v>997</v>
      </c>
      <c r="D215" s="23" t="str">
        <f>IFERROR(IF(MATCH($B215,Compounders!$A:$A,0),"yes"),"")</f>
        <v/>
      </c>
      <c r="F215" s="66"/>
      <c r="G215" s="66"/>
      <c r="H215" s="66"/>
      <c r="I215" s="66"/>
      <c r="J215" s="121" t="str">
        <f t="shared" si="279"/>
        <v>yes</v>
      </c>
      <c r="K215" s="70">
        <f t="shared" si="303"/>
        <v>6</v>
      </c>
      <c r="L215" s="70">
        <f t="shared" si="304"/>
        <v>38</v>
      </c>
      <c r="M215" s="70">
        <f t="shared" si="305"/>
        <v>4</v>
      </c>
      <c r="N215" s="70">
        <f t="shared" si="306"/>
        <v>4</v>
      </c>
      <c r="O215" s="66"/>
      <c r="P215" s="83"/>
      <c r="Q215" s="70">
        <f t="shared" si="280"/>
        <v>5</v>
      </c>
      <c r="R215" s="70">
        <f t="shared" si="280"/>
        <v>4</v>
      </c>
      <c r="S215" s="70">
        <f t="shared" si="280"/>
        <v>4</v>
      </c>
      <c r="T215" s="70">
        <f t="shared" si="280"/>
        <v>3</v>
      </c>
      <c r="U215" s="70">
        <f t="shared" si="280"/>
        <v>3</v>
      </c>
      <c r="V215" s="70">
        <f t="shared" si="280"/>
        <v>7</v>
      </c>
      <c r="W215" s="70">
        <f t="shared" si="280"/>
        <v>8</v>
      </c>
      <c r="X215" s="70">
        <f t="shared" si="280"/>
        <v>3</v>
      </c>
      <c r="Y215" s="70">
        <f t="shared" si="280"/>
        <v>1</v>
      </c>
      <c r="AA215" s="39">
        <v>46.248519439500001</v>
      </c>
      <c r="AB215" s="39">
        <v>56.926142677260003</v>
      </c>
      <c r="AC215" s="40">
        <v>52.884957596880007</v>
      </c>
      <c r="AE215" s="4">
        <f t="shared" si="246"/>
        <v>6.636438157380006</v>
      </c>
      <c r="AF215" s="4">
        <f t="shared" si="247"/>
        <v>-4.0411850803799965</v>
      </c>
      <c r="AH215" s="11">
        <f t="shared" si="248"/>
        <v>0.14349514833791521</v>
      </c>
      <c r="AI215" s="11">
        <f t="shared" si="249"/>
        <v>-7.0989968585985164E-2</v>
      </c>
      <c r="AK215" s="3">
        <v>3112</v>
      </c>
      <c r="AL215" s="7">
        <v>3393</v>
      </c>
      <c r="AM215" s="7"/>
      <c r="AN215" s="3">
        <v>3678.75</v>
      </c>
      <c r="AO215" s="3">
        <v>3540.3333333333303</v>
      </c>
      <c r="AP215" s="7">
        <v>3576.6</v>
      </c>
      <c r="AQ215" s="113"/>
      <c r="AR215" s="3">
        <v>3943.3333333333303</v>
      </c>
      <c r="AS215" s="3">
        <v>3767.2857142857097</v>
      </c>
      <c r="AT215" s="7">
        <v>3848.8</v>
      </c>
      <c r="AU215" s="7"/>
      <c r="AV215" s="3">
        <v>4247</v>
      </c>
      <c r="AW215" s="3">
        <v>4114.6666666666697</v>
      </c>
      <c r="AX215" s="7">
        <v>4144.2352941176505</v>
      </c>
      <c r="AY215" s="113"/>
      <c r="AZ215" s="3">
        <v>3112</v>
      </c>
      <c r="BA215" s="7">
        <v>3393</v>
      </c>
      <c r="BB215" s="7"/>
      <c r="BC215" s="3">
        <v>3692.2941176470599</v>
      </c>
      <c r="BD215" s="3">
        <v>3552.625</v>
      </c>
      <c r="BE215" s="7">
        <v>3585.38095238095</v>
      </c>
      <c r="BF215" s="113"/>
      <c r="BG215" s="3">
        <v>3951.9375</v>
      </c>
      <c r="BH215" s="3">
        <v>3785.6</v>
      </c>
      <c r="BI215" s="7">
        <v>3857.2380952381</v>
      </c>
      <c r="BJ215" s="113"/>
      <c r="BK215" s="3">
        <v>4247</v>
      </c>
      <c r="BL215" s="3">
        <v>4132.8461538461497</v>
      </c>
      <c r="BM215" s="7">
        <v>4158.2222222222199</v>
      </c>
      <c r="BO215" s="2">
        <f t="shared" si="311"/>
        <v>3112</v>
      </c>
      <c r="BP215" s="2">
        <f t="shared" si="312"/>
        <v>3393</v>
      </c>
      <c r="BQ215" s="2"/>
      <c r="BR215" s="2">
        <f t="shared" si="313"/>
        <v>3692.2941176470599</v>
      </c>
      <c r="BS215" s="2">
        <f t="shared" si="314"/>
        <v>3552.625</v>
      </c>
      <c r="BT215" s="2">
        <f t="shared" si="315"/>
        <v>3585.38095238095</v>
      </c>
      <c r="BU215" s="2"/>
      <c r="BV215" s="2">
        <f t="shared" si="316"/>
        <v>3951.9375</v>
      </c>
      <c r="BW215" s="2">
        <f t="shared" si="317"/>
        <v>3785.6</v>
      </c>
      <c r="BX215" s="2">
        <f t="shared" si="318"/>
        <v>3857.2380952381</v>
      </c>
      <c r="BZ215" s="16">
        <f t="shared" si="307"/>
        <v>281</v>
      </c>
      <c r="CA215" s="16">
        <f t="shared" si="308"/>
        <v>192.38095238095002</v>
      </c>
      <c r="CB215" s="16">
        <f t="shared" si="309"/>
        <v>271.85714285714994</v>
      </c>
      <c r="CD215" s="5">
        <f t="shared" si="250"/>
        <v>9.029562982005146E-2</v>
      </c>
      <c r="CE215" s="5">
        <f t="shared" si="251"/>
        <v>5.6699367044193982E-2</v>
      </c>
      <c r="CF215" s="5">
        <f t="shared" si="252"/>
        <v>7.582378175926241E-2</v>
      </c>
      <c r="CH215" s="11">
        <f t="shared" si="281"/>
        <v>-3.7827191766636736E-2</v>
      </c>
      <c r="CI215" s="11">
        <f t="shared" si="282"/>
        <v>-2.8955755381221082E-2</v>
      </c>
      <c r="CK215" s="11">
        <f t="shared" si="283"/>
        <v>-4.209011402634788E-2</v>
      </c>
      <c r="CL215" s="11">
        <f t="shared" si="284"/>
        <v>-2.3962778956372666E-2</v>
      </c>
      <c r="CN215" s="16">
        <f t="shared" si="253"/>
        <v>-139.66911764705992</v>
      </c>
      <c r="CO215" s="16">
        <f t="shared" si="254"/>
        <v>-106.9131652661099</v>
      </c>
      <c r="CP215" s="11"/>
      <c r="CQ215" s="16">
        <f t="shared" si="255"/>
        <v>-166.33750000000009</v>
      </c>
      <c r="CR215" s="16">
        <f t="shared" si="256"/>
        <v>-94.699404761900041</v>
      </c>
      <c r="CT215" s="106">
        <v>3706.7142857142858</v>
      </c>
      <c r="CU215" s="104">
        <v>3551.76470588235</v>
      </c>
      <c r="CV215" s="104">
        <v>3717.3681318681315</v>
      </c>
      <c r="CW215" s="104">
        <v>3785.8251748251741</v>
      </c>
      <c r="CX215" s="104">
        <v>3683.7777777777783</v>
      </c>
      <c r="CY215" s="104">
        <v>3617.8</v>
      </c>
      <c r="CZ215" s="104">
        <v>3738.4189976689977</v>
      </c>
      <c r="DA215" s="104">
        <v>3336.7409090909091</v>
      </c>
      <c r="DB215" s="104">
        <v>3062.6727272727271</v>
      </c>
      <c r="DC215" s="104">
        <v>2932.4666666666699</v>
      </c>
      <c r="DD215" s="104">
        <v>2835.7777777777783</v>
      </c>
      <c r="DE215" s="104">
        <v>2319.081118881119</v>
      </c>
      <c r="DF215" s="104">
        <v>2068.9191919191931</v>
      </c>
      <c r="DG215" s="104">
        <v>2290.85</v>
      </c>
      <c r="DH215" s="104">
        <v>1910.1818181818189</v>
      </c>
      <c r="DI215" s="104">
        <v>1846.3560606060601</v>
      </c>
      <c r="DJ215" s="104">
        <v>1841.5666666666671</v>
      </c>
      <c r="DK215" s="104">
        <v>1740.6111111111099</v>
      </c>
      <c r="DL215" s="104">
        <v>1694.8</v>
      </c>
      <c r="DM215" s="104">
        <v>1566.8461538461543</v>
      </c>
      <c r="DN215" s="104">
        <v>1432.6461538461551</v>
      </c>
      <c r="DO215" s="104">
        <v>1335.92857142857</v>
      </c>
      <c r="DP215" s="104">
        <v>1341.7412587412591</v>
      </c>
      <c r="DR215" s="4">
        <f t="shared" si="285"/>
        <v>52.884957596880007</v>
      </c>
      <c r="DS215" s="39">
        <v>56.926142677260003</v>
      </c>
      <c r="DT215" s="39">
        <v>46.248519439500001</v>
      </c>
      <c r="DU215" s="39">
        <v>45.953293787629995</v>
      </c>
      <c r="DV215" s="39">
        <v>51.389669128409999</v>
      </c>
      <c r="DW215" s="39">
        <v>61.946973921359998</v>
      </c>
      <c r="DX215" s="39">
        <v>58.652092776400011</v>
      </c>
      <c r="DY215" s="39">
        <v>53.226656694120003</v>
      </c>
      <c r="DZ215" s="39">
        <v>47.596405428950007</v>
      </c>
      <c r="EA215" s="39">
        <v>46.751892785820004</v>
      </c>
      <c r="EB215" s="39">
        <v>40.906712541480005</v>
      </c>
      <c r="EC215" s="39">
        <v>36.946236383700004</v>
      </c>
      <c r="ED215" s="39">
        <v>27.61619782204</v>
      </c>
      <c r="EE215" s="39">
        <v>28.416420560880002</v>
      </c>
      <c r="EF215" s="39">
        <v>29.364867419400003</v>
      </c>
      <c r="EG215" s="39">
        <v>22.897220511480004</v>
      </c>
      <c r="EH215" s="39">
        <v>24.787189720500002</v>
      </c>
      <c r="EI215" s="39">
        <v>31.516044319549998</v>
      </c>
      <c r="EJ215" s="39">
        <v>26.203240668279999</v>
      </c>
      <c r="EK215" s="39">
        <v>25.8438767508</v>
      </c>
      <c r="EL215" s="39">
        <v>24.789654866079999</v>
      </c>
      <c r="EM215" s="39">
        <v>22.542868922699999</v>
      </c>
      <c r="EN215" s="39">
        <v>17.055972749320002</v>
      </c>
      <c r="EP215" s="111">
        <v>46022</v>
      </c>
      <c r="EQ215" s="114">
        <f t="shared" si="310"/>
        <v>0</v>
      </c>
      <c r="ER215" s="114"/>
      <c r="ES215" s="4">
        <f t="shared" si="286"/>
        <v>3112</v>
      </c>
      <c r="ET215" s="4">
        <f t="shared" si="287"/>
        <v>3393</v>
      </c>
      <c r="EU215" s="4"/>
      <c r="EV215" s="4">
        <f t="shared" si="257"/>
        <v>3678.75</v>
      </c>
      <c r="EW215" s="4">
        <f t="shared" si="258"/>
        <v>3540.3333333333303</v>
      </c>
      <c r="EX215" s="4">
        <f t="shared" si="259"/>
        <v>3576.6</v>
      </c>
      <c r="EY215" s="4"/>
      <c r="EZ215" s="4">
        <f t="shared" si="260"/>
        <v>3943.3333333333303</v>
      </c>
      <c r="FA215" s="4">
        <f t="shared" si="261"/>
        <v>3767.2857142857097</v>
      </c>
      <c r="FB215" s="4">
        <f t="shared" si="262"/>
        <v>3848.8</v>
      </c>
      <c r="FC215" s="4"/>
      <c r="FD215" s="4">
        <f t="shared" si="288"/>
        <v>4247</v>
      </c>
      <c r="FE215" s="4">
        <f t="shared" si="289"/>
        <v>4114.6666666666697</v>
      </c>
      <c r="FF215" s="4">
        <f t="shared" si="290"/>
        <v>4144.2352941176505</v>
      </c>
      <c r="FH215" s="16">
        <f t="shared" si="291"/>
        <v>3112</v>
      </c>
      <c r="FI215" s="16">
        <f t="shared" si="264"/>
        <v>3393</v>
      </c>
      <c r="FJ215" s="16"/>
      <c r="FK215" s="16">
        <f t="shared" si="292"/>
        <v>3678.75</v>
      </c>
      <c r="FL215" s="16">
        <f t="shared" si="293"/>
        <v>3540.3333333333303</v>
      </c>
      <c r="FM215" s="16">
        <f t="shared" si="294"/>
        <v>3576.6</v>
      </c>
      <c r="FN215" s="16"/>
      <c r="FO215" s="16">
        <f t="shared" si="295"/>
        <v>3943.3333333333303</v>
      </c>
      <c r="FP215" s="16">
        <f t="shared" si="296"/>
        <v>3767.2857142857097</v>
      </c>
      <c r="FQ215" s="16">
        <f t="shared" si="297"/>
        <v>3848.8</v>
      </c>
      <c r="FS215" s="4">
        <f t="shared" si="265"/>
        <v>3112</v>
      </c>
      <c r="FT215" s="4">
        <f t="shared" si="266"/>
        <v>3393</v>
      </c>
      <c r="FU215" s="4"/>
      <c r="FV215" s="4">
        <f t="shared" si="267"/>
        <v>3692.2941176470599</v>
      </c>
      <c r="FW215" s="4">
        <f t="shared" si="268"/>
        <v>3552.625</v>
      </c>
      <c r="FX215" s="4">
        <f t="shared" si="269"/>
        <v>3585.38095238095</v>
      </c>
      <c r="FY215" s="4"/>
      <c r="FZ215" s="4">
        <f t="shared" si="270"/>
        <v>3951.9375</v>
      </c>
      <c r="GA215" s="4">
        <f t="shared" si="271"/>
        <v>3785.6</v>
      </c>
      <c r="GB215" s="4">
        <f t="shared" si="272"/>
        <v>3857.2380952381</v>
      </c>
      <c r="GC215" s="4"/>
      <c r="GD215" s="4">
        <f t="shared" si="273"/>
        <v>4247</v>
      </c>
      <c r="GE215" s="4">
        <f t="shared" si="274"/>
        <v>4132.8461538461497</v>
      </c>
      <c r="GF215" s="4">
        <f t="shared" si="275"/>
        <v>4158.2222222222199</v>
      </c>
      <c r="GH215" s="16">
        <f t="shared" si="298"/>
        <v>3112</v>
      </c>
      <c r="GI215" s="16">
        <f t="shared" si="276"/>
        <v>3393</v>
      </c>
      <c r="GJ215" s="16"/>
      <c r="GK215" s="16">
        <f t="shared" si="299"/>
        <v>3692.2941176470599</v>
      </c>
      <c r="GL215" s="16">
        <f t="shared" si="300"/>
        <v>3552.625</v>
      </c>
      <c r="GM215" s="16">
        <f t="shared" si="301"/>
        <v>3585.38095238095</v>
      </c>
      <c r="GN215" s="16"/>
      <c r="GO215" s="16">
        <f t="shared" si="277"/>
        <v>3951.9375</v>
      </c>
      <c r="GP215" s="16">
        <f t="shared" si="278"/>
        <v>3785.6</v>
      </c>
      <c r="GQ215" s="16">
        <f t="shared" si="302"/>
        <v>3857.2380952381</v>
      </c>
    </row>
    <row r="216" spans="2:199" ht="14.45" customHeight="1" x14ac:dyDescent="0.25">
      <c r="B216" s="28" t="s">
        <v>81</v>
      </c>
      <c r="C216" s="28" t="s">
        <v>998</v>
      </c>
      <c r="D216" s="23" t="str">
        <f>IFERROR(IF(MATCH($B216,Compounders!$A:$A,0),"yes"),"")</f>
        <v/>
      </c>
      <c r="F216" s="66"/>
      <c r="G216" s="66"/>
      <c r="H216" s="66"/>
      <c r="I216" s="66"/>
      <c r="J216" s="121" t="str">
        <f t="shared" si="279"/>
        <v>yes</v>
      </c>
      <c r="K216" s="70">
        <f t="shared" si="303"/>
        <v>6</v>
      </c>
      <c r="L216" s="70">
        <f t="shared" si="304"/>
        <v>38</v>
      </c>
      <c r="M216" s="70">
        <f t="shared" si="305"/>
        <v>4</v>
      </c>
      <c r="N216" s="70">
        <f t="shared" si="306"/>
        <v>4</v>
      </c>
      <c r="O216" s="66"/>
      <c r="P216" s="83"/>
      <c r="Q216" s="70">
        <f t="shared" si="280"/>
        <v>5</v>
      </c>
      <c r="R216" s="70">
        <f t="shared" si="280"/>
        <v>4</v>
      </c>
      <c r="S216" s="70">
        <f t="shared" si="280"/>
        <v>4</v>
      </c>
      <c r="T216" s="70">
        <f t="shared" si="280"/>
        <v>3</v>
      </c>
      <c r="U216" s="70">
        <f t="shared" si="280"/>
        <v>3</v>
      </c>
      <c r="V216" s="70">
        <f t="shared" si="280"/>
        <v>7</v>
      </c>
      <c r="W216" s="70">
        <f t="shared" si="280"/>
        <v>8</v>
      </c>
      <c r="X216" s="70">
        <f t="shared" si="280"/>
        <v>3</v>
      </c>
      <c r="Y216" s="70">
        <f t="shared" si="280"/>
        <v>1</v>
      </c>
      <c r="AA216" s="39">
        <v>94.315226541420017</v>
      </c>
      <c r="AB216" s="39">
        <v>78.193851293640009</v>
      </c>
      <c r="AC216" s="40">
        <v>68.461407535589998</v>
      </c>
      <c r="AE216" s="4">
        <f t="shared" si="246"/>
        <v>-25.853819005830019</v>
      </c>
      <c r="AF216" s="4">
        <f t="shared" si="247"/>
        <v>-9.7324437580500103</v>
      </c>
      <c r="AH216" s="11">
        <f t="shared" si="248"/>
        <v>-0.27412136888072791</v>
      </c>
      <c r="AI216" s="11">
        <f t="shared" si="249"/>
        <v>-0.12446558900778448</v>
      </c>
      <c r="AK216" s="3">
        <v>5700</v>
      </c>
      <c r="AL216" s="7">
        <v>3219</v>
      </c>
      <c r="AM216" s="7"/>
      <c r="AN216" s="3">
        <v>2357.6486486486501</v>
      </c>
      <c r="AO216" s="3">
        <v>2298.8055555555602</v>
      </c>
      <c r="AP216" s="7">
        <v>2217.15625</v>
      </c>
      <c r="AQ216" s="113"/>
      <c r="AR216" s="3">
        <v>3441.2972972972998</v>
      </c>
      <c r="AS216" s="3">
        <v>3188.0833333333303</v>
      </c>
      <c r="AT216" s="7">
        <v>2701.78125</v>
      </c>
      <c r="AU216" s="7"/>
      <c r="AV216" s="3">
        <v>4247.5769230769201</v>
      </c>
      <c r="AW216" s="3">
        <v>3839.0370370370401</v>
      </c>
      <c r="AX216" s="7">
        <v>3559.5925925925899</v>
      </c>
      <c r="AY216" s="113"/>
      <c r="AZ216" s="3">
        <v>6056</v>
      </c>
      <c r="BA216" s="7">
        <v>3219</v>
      </c>
      <c r="BB216" s="7"/>
      <c r="BC216" s="3">
        <v>2352.78947368421</v>
      </c>
      <c r="BD216" s="3">
        <v>2295.40540540541</v>
      </c>
      <c r="BE216" s="7">
        <v>2220</v>
      </c>
      <c r="BF216" s="113"/>
      <c r="BG216" s="3">
        <v>3433.0789473684199</v>
      </c>
      <c r="BH216" s="3">
        <v>3185.8918918918898</v>
      </c>
      <c r="BI216" s="7">
        <v>2703.4545454545496</v>
      </c>
      <c r="BJ216" s="113"/>
      <c r="BK216" s="3">
        <v>4230.6666666666697</v>
      </c>
      <c r="BL216" s="3">
        <v>3836.5</v>
      </c>
      <c r="BM216" s="7">
        <v>3548.3928571428601</v>
      </c>
      <c r="BO216" s="2">
        <f t="shared" si="311"/>
        <v>4392.6630136986296</v>
      </c>
      <c r="BP216" s="2">
        <f t="shared" si="312"/>
        <v>2633.2849315068493</v>
      </c>
      <c r="BQ216" s="2"/>
      <c r="BR216" s="2">
        <f t="shared" si="313"/>
        <v>2986.1646719538562</v>
      </c>
      <c r="BS216" s="2">
        <f t="shared" si="314"/>
        <v>2817.4988522769349</v>
      </c>
      <c r="BT216" s="2">
        <f t="shared" si="315"/>
        <v>2503.4500622665028</v>
      </c>
      <c r="BU216" s="2"/>
      <c r="BV216" s="2">
        <f t="shared" si="316"/>
        <v>3900.7057197789004</v>
      </c>
      <c r="BW216" s="2">
        <f t="shared" si="317"/>
        <v>3567.3443169196585</v>
      </c>
      <c r="BX216" s="2">
        <f t="shared" si="318"/>
        <v>3198.8430350471481</v>
      </c>
      <c r="BZ216" s="16">
        <f t="shared" si="307"/>
        <v>-1759.3780821917803</v>
      </c>
      <c r="CA216" s="16">
        <f t="shared" si="308"/>
        <v>-129.83486924034651</v>
      </c>
      <c r="CB216" s="16">
        <f t="shared" si="309"/>
        <v>695.39297278064532</v>
      </c>
      <c r="CD216" s="5">
        <f t="shared" si="250"/>
        <v>-0.40052653178837427</v>
      </c>
      <c r="CE216" s="5">
        <f t="shared" si="251"/>
        <v>-4.9305286977072704E-2</v>
      </c>
      <c r="CF216" s="5">
        <f t="shared" si="252"/>
        <v>0.27777385427495616</v>
      </c>
      <c r="CH216" s="11">
        <f t="shared" si="281"/>
        <v>-5.6482424181437674E-2</v>
      </c>
      <c r="CI216" s="11">
        <f t="shared" si="282"/>
        <v>-0.16165036517276588</v>
      </c>
      <c r="CK216" s="11">
        <f t="shared" si="283"/>
        <v>-8.5461818144573432E-2</v>
      </c>
      <c r="CL216" s="11">
        <f t="shared" si="284"/>
        <v>-0.17993223153771654</v>
      </c>
      <c r="CN216" s="16">
        <f t="shared" si="253"/>
        <v>-168.66581967692127</v>
      </c>
      <c r="CO216" s="16">
        <f t="shared" si="254"/>
        <v>-482.71460968735346</v>
      </c>
      <c r="CP216" s="11"/>
      <c r="CQ216" s="16">
        <f t="shared" si="255"/>
        <v>-333.36140285924193</v>
      </c>
      <c r="CR216" s="16">
        <f t="shared" si="256"/>
        <v>-701.86268473175232</v>
      </c>
      <c r="CT216" s="106">
        <v>2433.4732919254661</v>
      </c>
      <c r="CU216" s="104">
        <v>2786.087233201582</v>
      </c>
      <c r="CV216" s="104">
        <v>2879.9389880952367</v>
      </c>
      <c r="CW216" s="104">
        <v>2808.8169934640523</v>
      </c>
      <c r="CX216" s="104">
        <v>2538.2285714285699</v>
      </c>
      <c r="CY216" s="104">
        <v>2614.107720797721</v>
      </c>
      <c r="CZ216" s="104">
        <v>3137.5138022541159</v>
      </c>
      <c r="DA216" s="104">
        <v>4557.74285714286</v>
      </c>
      <c r="DB216" s="104">
        <v>5079.6578947368398</v>
      </c>
      <c r="DC216" s="104">
        <v>5795.2572463768101</v>
      </c>
      <c r="DD216" s="104">
        <v>5929.4444444444398</v>
      </c>
      <c r="DE216" s="104">
        <v>5856.8865740740794</v>
      </c>
      <c r="DF216" s="104">
        <v>5952</v>
      </c>
      <c r="DG216" s="104">
        <v>5717.7207556935809</v>
      </c>
      <c r="DH216" s="104">
        <v>5395.680952380947</v>
      </c>
      <c r="DI216" s="104">
        <v>5144.1714285714306</v>
      </c>
      <c r="DJ216" s="104">
        <v>6149.9354838709696</v>
      </c>
      <c r="DK216" s="104">
        <v>6899.9536437246998</v>
      </c>
      <c r="DL216" s="104">
        <v>6556.0485507246303</v>
      </c>
      <c r="DM216" s="104">
        <v>5925.4047619047697</v>
      </c>
      <c r="DN216" s="104">
        <v>6806.8</v>
      </c>
      <c r="DO216" s="104">
        <v>5858</v>
      </c>
      <c r="DP216" s="104">
        <v>5462.4538911381051</v>
      </c>
      <c r="DR216" s="4">
        <f t="shared" si="285"/>
        <v>68.461407535589998</v>
      </c>
      <c r="DS216" s="39">
        <v>78.193851293640009</v>
      </c>
      <c r="DT216" s="39">
        <v>94.315226541420017</v>
      </c>
      <c r="DU216" s="39">
        <v>102.98448049716001</v>
      </c>
      <c r="DV216" s="39">
        <v>104.85436419648001</v>
      </c>
      <c r="DW216" s="39">
        <v>93.894974786759988</v>
      </c>
      <c r="DX216" s="39">
        <v>112.63447234312001</v>
      </c>
      <c r="DY216" s="39">
        <v>132.54333064960002</v>
      </c>
      <c r="DZ216" s="39">
        <v>113.76037328359001</v>
      </c>
      <c r="EA216" s="39">
        <v>142.39117195064003</v>
      </c>
      <c r="EB216" s="39">
        <v>165.23378227124996</v>
      </c>
      <c r="EC216" s="39">
        <v>146.29588515696003</v>
      </c>
      <c r="ED216" s="39">
        <v>169.63745562192005</v>
      </c>
      <c r="EE216" s="39">
        <v>190.16104423511999</v>
      </c>
      <c r="EF216" s="39">
        <v>183.07278600641004</v>
      </c>
      <c r="EG216" s="39">
        <v>130.37836682360003</v>
      </c>
      <c r="EH216" s="39">
        <v>160.83903533179998</v>
      </c>
      <c r="EI216" s="39">
        <v>212.77909193488</v>
      </c>
      <c r="EJ216" s="39">
        <v>263.80822889238993</v>
      </c>
      <c r="EK216" s="39">
        <v>229.91332965626998</v>
      </c>
      <c r="EL216" s="39">
        <v>244.08911326226001</v>
      </c>
      <c r="EM216" s="39">
        <v>209.49975756179001</v>
      </c>
      <c r="EN216" s="39">
        <v>222.08335962351001</v>
      </c>
      <c r="EP216" s="111">
        <v>45808</v>
      </c>
      <c r="EQ216" s="114">
        <f t="shared" si="310"/>
        <v>0.58630136986301373</v>
      </c>
      <c r="ER216" s="114"/>
      <c r="ES216" s="4">
        <f t="shared" si="286"/>
        <v>5700</v>
      </c>
      <c r="ET216" s="4">
        <f t="shared" si="287"/>
        <v>3219</v>
      </c>
      <c r="EU216" s="4"/>
      <c r="EV216" s="4">
        <f t="shared" si="257"/>
        <v>2357.6486486486501</v>
      </c>
      <c r="EW216" s="4">
        <f t="shared" si="258"/>
        <v>2298.8055555555602</v>
      </c>
      <c r="EX216" s="4">
        <f t="shared" si="259"/>
        <v>2217.15625</v>
      </c>
      <c r="EY216" s="4"/>
      <c r="EZ216" s="4">
        <f t="shared" si="260"/>
        <v>3441.2972972972998</v>
      </c>
      <c r="FA216" s="4">
        <f t="shared" si="261"/>
        <v>3188.0833333333303</v>
      </c>
      <c r="FB216" s="4">
        <f t="shared" si="262"/>
        <v>2701.78125</v>
      </c>
      <c r="FC216" s="4"/>
      <c r="FD216" s="4">
        <f t="shared" si="288"/>
        <v>4247.5769230769201</v>
      </c>
      <c r="FE216" s="4">
        <f t="shared" si="289"/>
        <v>3839.0370370370401</v>
      </c>
      <c r="FF216" s="4">
        <f t="shared" si="290"/>
        <v>3559.5925925925899</v>
      </c>
      <c r="FH216" s="16">
        <f t="shared" si="291"/>
        <v>4245.3863013698628</v>
      </c>
      <c r="FI216" s="16">
        <f t="shared" si="264"/>
        <v>2631.6176369863015</v>
      </c>
      <c r="FJ216" s="16"/>
      <c r="FK216" s="16">
        <f t="shared" si="292"/>
        <v>2992.9933358015569</v>
      </c>
      <c r="FL216" s="16">
        <f t="shared" si="293"/>
        <v>2820.1903348554033</v>
      </c>
      <c r="FM216" s="16">
        <f t="shared" si="294"/>
        <v>2501.2925513698628</v>
      </c>
      <c r="FN216" s="16"/>
      <c r="FO216" s="16">
        <f t="shared" si="295"/>
        <v>3914.0201463845292</v>
      </c>
      <c r="FP216" s="16">
        <f t="shared" si="296"/>
        <v>3569.7383815322178</v>
      </c>
      <c r="FQ216" s="16">
        <f t="shared" si="297"/>
        <v>3204.7172152460666</v>
      </c>
      <c r="FS216" s="4">
        <f t="shared" si="265"/>
        <v>6056</v>
      </c>
      <c r="FT216" s="4">
        <f t="shared" si="266"/>
        <v>3219</v>
      </c>
      <c r="FU216" s="4"/>
      <c r="FV216" s="4">
        <f t="shared" si="267"/>
        <v>2352.78947368421</v>
      </c>
      <c r="FW216" s="4">
        <f t="shared" si="268"/>
        <v>2295.40540540541</v>
      </c>
      <c r="FX216" s="4">
        <f t="shared" si="269"/>
        <v>2220</v>
      </c>
      <c r="FY216" s="4"/>
      <c r="FZ216" s="4">
        <f t="shared" si="270"/>
        <v>3433.0789473684199</v>
      </c>
      <c r="GA216" s="4">
        <f t="shared" si="271"/>
        <v>3185.8918918918898</v>
      </c>
      <c r="GB216" s="4">
        <f t="shared" si="272"/>
        <v>2703.4545454545496</v>
      </c>
      <c r="GC216" s="4"/>
      <c r="GD216" s="4">
        <f t="shared" si="273"/>
        <v>4230.6666666666697</v>
      </c>
      <c r="GE216" s="4">
        <f t="shared" si="274"/>
        <v>3836.5</v>
      </c>
      <c r="GF216" s="4">
        <f t="shared" si="275"/>
        <v>3548.3928571428601</v>
      </c>
      <c r="GH216" s="16">
        <f t="shared" si="298"/>
        <v>4392.6630136986296</v>
      </c>
      <c r="GI216" s="16">
        <f t="shared" si="276"/>
        <v>2633.2849315068493</v>
      </c>
      <c r="GJ216" s="16"/>
      <c r="GK216" s="16">
        <f t="shared" si="299"/>
        <v>2986.1646719538562</v>
      </c>
      <c r="GL216" s="16">
        <f t="shared" si="300"/>
        <v>2817.4988522769349</v>
      </c>
      <c r="GM216" s="16">
        <f t="shared" si="301"/>
        <v>2503.4500622665028</v>
      </c>
      <c r="GN216" s="16"/>
      <c r="GO216" s="16">
        <f t="shared" si="277"/>
        <v>3900.7057197789004</v>
      </c>
      <c r="GP216" s="16">
        <f t="shared" si="278"/>
        <v>3567.3443169196585</v>
      </c>
      <c r="GQ216" s="16">
        <f t="shared" si="302"/>
        <v>3198.8430350471481</v>
      </c>
    </row>
    <row r="217" spans="2:199" ht="14.45" customHeight="1" x14ac:dyDescent="0.25">
      <c r="B217" s="28" t="s">
        <v>303</v>
      </c>
      <c r="C217" s="28" t="s">
        <v>999</v>
      </c>
      <c r="D217" s="23" t="str">
        <f>IFERROR(IF(MATCH($B217,Compounders!$A:$A,0),"yes"),"")</f>
        <v>yes</v>
      </c>
      <c r="F217" s="66"/>
      <c r="G217" s="66"/>
      <c r="H217" s="66"/>
      <c r="I217" s="66"/>
      <c r="J217" s="121" t="str">
        <f t="shared" si="279"/>
        <v>yes</v>
      </c>
      <c r="K217" s="70">
        <f t="shared" si="303"/>
        <v>6</v>
      </c>
      <c r="L217" s="70">
        <f t="shared" si="304"/>
        <v>38</v>
      </c>
      <c r="M217" s="70">
        <f t="shared" si="305"/>
        <v>4</v>
      </c>
      <c r="N217" s="70">
        <f t="shared" si="306"/>
        <v>4</v>
      </c>
      <c r="O217" s="66"/>
      <c r="P217" s="83"/>
      <c r="Q217" s="70">
        <f t="shared" si="280"/>
        <v>5</v>
      </c>
      <c r="R217" s="70">
        <f t="shared" si="280"/>
        <v>4</v>
      </c>
      <c r="S217" s="70">
        <f t="shared" si="280"/>
        <v>4</v>
      </c>
      <c r="T217" s="70">
        <f t="shared" si="280"/>
        <v>3</v>
      </c>
      <c r="U217" s="70">
        <f t="shared" si="280"/>
        <v>3</v>
      </c>
      <c r="V217" s="70">
        <f t="shared" si="280"/>
        <v>7</v>
      </c>
      <c r="W217" s="70">
        <f t="shared" si="280"/>
        <v>8</v>
      </c>
      <c r="X217" s="70">
        <f t="shared" si="280"/>
        <v>3</v>
      </c>
      <c r="Y217" s="70">
        <f t="shared" si="280"/>
        <v>1</v>
      </c>
      <c r="AA217" s="39">
        <v>47.979658499849997</v>
      </c>
      <c r="AB217" s="39">
        <v>51.628020937849996</v>
      </c>
      <c r="AC217" s="40">
        <v>58.27231999456</v>
      </c>
      <c r="AE217" s="4">
        <f t="shared" si="246"/>
        <v>10.292661494710003</v>
      </c>
      <c r="AF217" s="4">
        <f t="shared" si="247"/>
        <v>6.644299056710004</v>
      </c>
      <c r="AH217" s="11">
        <f t="shared" si="248"/>
        <v>0.21452135793634675</v>
      </c>
      <c r="AI217" s="11">
        <f t="shared" si="249"/>
        <v>0.12869559855312751</v>
      </c>
      <c r="AK217" s="3">
        <v>1909</v>
      </c>
      <c r="AL217" s="7">
        <v>1706</v>
      </c>
      <c r="AM217" s="7"/>
      <c r="AN217" s="3">
        <v>2073.9375</v>
      </c>
      <c r="AO217" s="3">
        <v>2056.2142857142899</v>
      </c>
      <c r="AP217" s="7">
        <v>2149.76923076923</v>
      </c>
      <c r="AQ217" s="113"/>
      <c r="AR217" s="3">
        <v>2247.0833333333303</v>
      </c>
      <c r="AS217" s="3">
        <v>2236.8461538461497</v>
      </c>
      <c r="AT217" s="7">
        <v>2329.6666666666697</v>
      </c>
      <c r="AU217" s="7"/>
      <c r="AV217" s="3">
        <v>2363.6666666666697</v>
      </c>
      <c r="AW217" s="3">
        <v>2410.2857142857097</v>
      </c>
      <c r="AX217" s="7">
        <v>2505.4285714285697</v>
      </c>
      <c r="AY217" s="113"/>
      <c r="AZ217" s="3">
        <v>1921</v>
      </c>
      <c r="BA217" s="7">
        <v>1902</v>
      </c>
      <c r="BB217" s="7"/>
      <c r="BC217" s="3">
        <v>2075.65</v>
      </c>
      <c r="BD217" s="3">
        <v>2060.3888888888901</v>
      </c>
      <c r="BE217" s="7">
        <v>2154.4705882352901</v>
      </c>
      <c r="BF217" s="113"/>
      <c r="BG217" s="3">
        <v>2252.8125</v>
      </c>
      <c r="BH217" s="3">
        <v>2249.8888888888896</v>
      </c>
      <c r="BI217" s="7">
        <v>2343.5294117647099</v>
      </c>
      <c r="BJ217" s="113"/>
      <c r="BK217" s="3">
        <v>2406.6666666666697</v>
      </c>
      <c r="BL217" s="3">
        <v>2432.2727272727298</v>
      </c>
      <c r="BM217" s="7">
        <v>2527.8181818181802</v>
      </c>
      <c r="BO217" s="2">
        <f t="shared" si="311"/>
        <v>1921</v>
      </c>
      <c r="BP217" s="2">
        <f t="shared" si="312"/>
        <v>1902</v>
      </c>
      <c r="BQ217" s="2"/>
      <c r="BR217" s="2">
        <f t="shared" si="313"/>
        <v>2075.65</v>
      </c>
      <c r="BS217" s="2">
        <f t="shared" si="314"/>
        <v>2060.3888888888901</v>
      </c>
      <c r="BT217" s="2">
        <f t="shared" si="315"/>
        <v>2154.4705882352901</v>
      </c>
      <c r="BU217" s="2"/>
      <c r="BV217" s="2">
        <f t="shared" si="316"/>
        <v>2252.8125</v>
      </c>
      <c r="BW217" s="2">
        <f t="shared" si="317"/>
        <v>2249.8888888888896</v>
      </c>
      <c r="BX217" s="2">
        <f t="shared" si="318"/>
        <v>2343.5294117647099</v>
      </c>
      <c r="BZ217" s="16">
        <f t="shared" si="307"/>
        <v>-19</v>
      </c>
      <c r="CA217" s="16">
        <f t="shared" si="308"/>
        <v>252.47058823529005</v>
      </c>
      <c r="CB217" s="16">
        <f t="shared" si="309"/>
        <v>189.0588235294199</v>
      </c>
      <c r="CD217" s="5">
        <f t="shared" si="250"/>
        <v>-9.8906819364914522E-3</v>
      </c>
      <c r="CE217" s="5">
        <f t="shared" si="251"/>
        <v>0.13273953114368564</v>
      </c>
      <c r="CF217" s="5">
        <f t="shared" si="252"/>
        <v>8.7751870256106201E-2</v>
      </c>
      <c r="CH217" s="11">
        <f t="shared" si="281"/>
        <v>-7.3524491658565339E-3</v>
      </c>
      <c r="CI217" s="11">
        <f t="shared" si="282"/>
        <v>3.7973930207544582E-2</v>
      </c>
      <c r="CK217" s="11">
        <f t="shared" si="283"/>
        <v>-1.2977605154048666E-3</v>
      </c>
      <c r="CL217" s="11">
        <f t="shared" si="284"/>
        <v>4.0268292085874791E-2</v>
      </c>
      <c r="CN217" s="16">
        <f t="shared" si="253"/>
        <v>-15.26111111111004</v>
      </c>
      <c r="CO217" s="16">
        <f t="shared" si="254"/>
        <v>78.820588235289961</v>
      </c>
      <c r="CP217" s="11"/>
      <c r="CQ217" s="16">
        <f t="shared" si="255"/>
        <v>-2.9236111111104037</v>
      </c>
      <c r="CR217" s="16">
        <f t="shared" si="256"/>
        <v>90.716911764709948</v>
      </c>
      <c r="CT217" s="106">
        <v>2186.9333333333329</v>
      </c>
      <c r="CU217" s="104">
        <v>2060.3888888888901</v>
      </c>
      <c r="CV217" s="104">
        <v>2012.5793650793648</v>
      </c>
      <c r="CW217" s="104">
        <v>1969.5</v>
      </c>
      <c r="CX217" s="104">
        <v>1986.799999999999</v>
      </c>
      <c r="CY217" s="104">
        <v>1948.5882352941201</v>
      </c>
      <c r="CZ217" s="104">
        <v>2019.7573529411759</v>
      </c>
      <c r="DA217" s="104">
        <v>1970.3247863247871</v>
      </c>
      <c r="DB217" s="104">
        <v>1968.714285714286</v>
      </c>
      <c r="DC217" s="104">
        <v>1932.6428571428598</v>
      </c>
      <c r="DD217" s="104">
        <v>1872.3452380952369</v>
      </c>
      <c r="DE217" s="104">
        <v>1825.714285714286</v>
      </c>
      <c r="DF217" s="104">
        <v>1807.5</v>
      </c>
      <c r="DG217" s="104">
        <v>1683.6428571428598</v>
      </c>
      <c r="DH217" s="104">
        <v>1549.668831168831</v>
      </c>
      <c r="DI217" s="104">
        <v>1479.2637362637363</v>
      </c>
      <c r="DJ217" s="104">
        <v>1374.1166666666661</v>
      </c>
      <c r="DK217" s="104">
        <v>1275.5999999999999</v>
      </c>
      <c r="DL217" s="104">
        <v>1176.3923076923079</v>
      </c>
      <c r="DM217" s="104">
        <v>1103.895238095238</v>
      </c>
      <c r="DN217" s="104">
        <v>1084.3712121212129</v>
      </c>
      <c r="DO217" s="104">
        <v>985.28571428571399</v>
      </c>
      <c r="DP217" s="104">
        <v>966.34188034187991</v>
      </c>
      <c r="DR217" s="4">
        <f t="shared" si="285"/>
        <v>58.27231999456</v>
      </c>
      <c r="DS217" s="39">
        <v>51.628020937849996</v>
      </c>
      <c r="DT217" s="39">
        <v>47.979658499849997</v>
      </c>
      <c r="DU217" s="39">
        <v>45.582215242240004</v>
      </c>
      <c r="DV217" s="39">
        <v>49.972310931119992</v>
      </c>
      <c r="DW217" s="39">
        <v>47.585182709069997</v>
      </c>
      <c r="DX217" s="39">
        <v>51.332408918249989</v>
      </c>
      <c r="DY217" s="39">
        <v>50.720628533430002</v>
      </c>
      <c r="DZ217" s="39">
        <v>44.271838623199997</v>
      </c>
      <c r="EA217" s="39">
        <v>49.9832124984</v>
      </c>
      <c r="EB217" s="39">
        <v>41.131323763500006</v>
      </c>
      <c r="EC217" s="39">
        <v>34.592610894720004</v>
      </c>
      <c r="ED217" s="39">
        <v>39.561166140760001</v>
      </c>
      <c r="EE217" s="39">
        <v>34.621453831049998</v>
      </c>
      <c r="EF217" s="39">
        <v>28.10690254375</v>
      </c>
      <c r="EG217" s="39">
        <v>24.885679882049999</v>
      </c>
      <c r="EH217" s="39">
        <v>23.222130080380001</v>
      </c>
      <c r="EI217" s="39">
        <v>26.358021790649996</v>
      </c>
      <c r="EJ217" s="39">
        <v>26.699749157279999</v>
      </c>
      <c r="EK217" s="39">
        <v>20.468349120779997</v>
      </c>
      <c r="EL217" s="39">
        <v>22.824243509999999</v>
      </c>
      <c r="EM217" s="39">
        <v>20.98507432349</v>
      </c>
      <c r="EN217" s="39">
        <v>21.914811536999995</v>
      </c>
      <c r="EP217" s="111">
        <v>46022</v>
      </c>
      <c r="EQ217" s="114">
        <f t="shared" si="310"/>
        <v>0</v>
      </c>
      <c r="ER217" s="114"/>
      <c r="ES217" s="4">
        <f t="shared" si="286"/>
        <v>1909</v>
      </c>
      <c r="ET217" s="4">
        <f t="shared" si="287"/>
        <v>1706</v>
      </c>
      <c r="EU217" s="4"/>
      <c r="EV217" s="4">
        <f t="shared" si="257"/>
        <v>2073.9375</v>
      </c>
      <c r="EW217" s="4">
        <f t="shared" si="258"/>
        <v>2056.2142857142899</v>
      </c>
      <c r="EX217" s="4">
        <f t="shared" si="259"/>
        <v>2149.76923076923</v>
      </c>
      <c r="EY217" s="4"/>
      <c r="EZ217" s="4">
        <f t="shared" si="260"/>
        <v>2247.0833333333303</v>
      </c>
      <c r="FA217" s="4">
        <f t="shared" si="261"/>
        <v>2236.8461538461497</v>
      </c>
      <c r="FB217" s="4">
        <f t="shared" si="262"/>
        <v>2329.6666666666697</v>
      </c>
      <c r="FC217" s="4"/>
      <c r="FD217" s="4">
        <f t="shared" si="288"/>
        <v>2363.6666666666697</v>
      </c>
      <c r="FE217" s="4">
        <f t="shared" si="289"/>
        <v>2410.2857142857097</v>
      </c>
      <c r="FF217" s="4">
        <f t="shared" si="290"/>
        <v>2505.4285714285697</v>
      </c>
      <c r="FH217" s="16">
        <f t="shared" si="291"/>
        <v>1909</v>
      </c>
      <c r="FI217" s="16">
        <f t="shared" si="264"/>
        <v>1706</v>
      </c>
      <c r="FJ217" s="16"/>
      <c r="FK217" s="16">
        <f t="shared" si="292"/>
        <v>2073.9375</v>
      </c>
      <c r="FL217" s="16">
        <f t="shared" si="293"/>
        <v>2056.2142857142899</v>
      </c>
      <c r="FM217" s="16">
        <f t="shared" si="294"/>
        <v>2149.76923076923</v>
      </c>
      <c r="FN217" s="16"/>
      <c r="FO217" s="16">
        <f t="shared" si="295"/>
        <v>2247.0833333333303</v>
      </c>
      <c r="FP217" s="16">
        <f t="shared" si="296"/>
        <v>2236.8461538461497</v>
      </c>
      <c r="FQ217" s="16">
        <f t="shared" si="297"/>
        <v>2329.6666666666697</v>
      </c>
      <c r="FS217" s="4">
        <f t="shared" si="265"/>
        <v>1921</v>
      </c>
      <c r="FT217" s="4">
        <f t="shared" si="266"/>
        <v>1902</v>
      </c>
      <c r="FU217" s="4"/>
      <c r="FV217" s="4">
        <f t="shared" si="267"/>
        <v>2075.65</v>
      </c>
      <c r="FW217" s="4">
        <f t="shared" si="268"/>
        <v>2060.3888888888901</v>
      </c>
      <c r="FX217" s="4">
        <f t="shared" si="269"/>
        <v>2154.4705882352901</v>
      </c>
      <c r="FY217" s="4"/>
      <c r="FZ217" s="4">
        <f t="shared" si="270"/>
        <v>2252.8125</v>
      </c>
      <c r="GA217" s="4">
        <f t="shared" si="271"/>
        <v>2249.8888888888896</v>
      </c>
      <c r="GB217" s="4">
        <f t="shared" si="272"/>
        <v>2343.5294117647099</v>
      </c>
      <c r="GC217" s="4"/>
      <c r="GD217" s="4">
        <f t="shared" si="273"/>
        <v>2406.6666666666697</v>
      </c>
      <c r="GE217" s="4">
        <f t="shared" si="274"/>
        <v>2432.2727272727298</v>
      </c>
      <c r="GF217" s="4">
        <f t="shared" si="275"/>
        <v>2527.8181818181802</v>
      </c>
      <c r="GH217" s="16">
        <f t="shared" si="298"/>
        <v>1921</v>
      </c>
      <c r="GI217" s="16">
        <f t="shared" si="276"/>
        <v>1902</v>
      </c>
      <c r="GJ217" s="16"/>
      <c r="GK217" s="16">
        <f t="shared" si="299"/>
        <v>2075.65</v>
      </c>
      <c r="GL217" s="16">
        <f t="shared" si="300"/>
        <v>2060.3888888888901</v>
      </c>
      <c r="GM217" s="16">
        <f t="shared" si="301"/>
        <v>2154.4705882352901</v>
      </c>
      <c r="GN217" s="16"/>
      <c r="GO217" s="16">
        <f t="shared" si="277"/>
        <v>2252.8125</v>
      </c>
      <c r="GP217" s="16">
        <f t="shared" si="278"/>
        <v>2249.8888888888896</v>
      </c>
      <c r="GQ217" s="16">
        <f t="shared" si="302"/>
        <v>2343.5294117647099</v>
      </c>
    </row>
    <row r="218" spans="2:199" ht="14.45" customHeight="1" x14ac:dyDescent="0.25">
      <c r="B218" s="28" t="s">
        <v>294</v>
      </c>
      <c r="C218" s="28" t="s">
        <v>709</v>
      </c>
      <c r="D218" s="23" t="str">
        <f>IFERROR(IF(MATCH($B218,Compounders!$A:$A,0),"yes"),"")</f>
        <v/>
      </c>
      <c r="F218" s="66"/>
      <c r="G218" s="66"/>
      <c r="H218" s="66"/>
      <c r="I218" s="66"/>
      <c r="J218" s="121" t="str">
        <f t="shared" si="279"/>
        <v>yes</v>
      </c>
      <c r="K218" s="70">
        <f t="shared" si="303"/>
        <v>6</v>
      </c>
      <c r="L218" s="70">
        <f t="shared" si="304"/>
        <v>38</v>
      </c>
      <c r="M218" s="70">
        <f t="shared" si="305"/>
        <v>4</v>
      </c>
      <c r="N218" s="70">
        <f t="shared" si="306"/>
        <v>4</v>
      </c>
      <c r="O218" s="66"/>
      <c r="P218" s="83"/>
      <c r="Q218" s="70">
        <f t="shared" si="280"/>
        <v>5</v>
      </c>
      <c r="R218" s="70">
        <f t="shared" si="280"/>
        <v>4</v>
      </c>
      <c r="S218" s="70">
        <f t="shared" si="280"/>
        <v>4</v>
      </c>
      <c r="T218" s="70">
        <f t="shared" si="280"/>
        <v>3</v>
      </c>
      <c r="U218" s="70">
        <f t="shared" si="280"/>
        <v>3</v>
      </c>
      <c r="V218" s="70">
        <f t="shared" si="280"/>
        <v>7</v>
      </c>
      <c r="W218" s="70">
        <f t="shared" si="280"/>
        <v>8</v>
      </c>
      <c r="X218" s="70">
        <f t="shared" si="280"/>
        <v>3</v>
      </c>
      <c r="Y218" s="70">
        <f t="shared" si="280"/>
        <v>1</v>
      </c>
      <c r="AA218" s="39">
        <v>54.469047520200007</v>
      </c>
      <c r="AB218" s="39">
        <v>53.812161480280004</v>
      </c>
      <c r="AC218" s="40">
        <v>53.051879463700004</v>
      </c>
      <c r="AE218" s="4">
        <f t="shared" si="246"/>
        <v>-1.4171680565000031</v>
      </c>
      <c r="AF218" s="4">
        <f t="shared" si="247"/>
        <v>-0.76028201657999972</v>
      </c>
      <c r="AH218" s="11">
        <f t="shared" si="248"/>
        <v>-2.6017860069509013E-2</v>
      </c>
      <c r="AI218" s="11">
        <f t="shared" si="249"/>
        <v>-1.4128442264089602E-2</v>
      </c>
      <c r="AK218" s="3">
        <v>4550</v>
      </c>
      <c r="AL218" s="7">
        <v>10165</v>
      </c>
      <c r="AM218" s="7"/>
      <c r="AN218" s="3">
        <v>6351.8823529411802</v>
      </c>
      <c r="AO218" s="3">
        <v>6758.7368421052597</v>
      </c>
      <c r="AP218" s="7">
        <v>7197.05</v>
      </c>
      <c r="AQ218" s="113"/>
      <c r="AR218" s="3">
        <v>6234.1428571428605</v>
      </c>
      <c r="AS218" s="3">
        <v>6496.4117647058802</v>
      </c>
      <c r="AT218" s="7">
        <v>6460.4444444444398</v>
      </c>
      <c r="AU218" s="7"/>
      <c r="AV218" s="3">
        <v>5227.5</v>
      </c>
      <c r="AW218" s="3">
        <v>5958.8181818181802</v>
      </c>
      <c r="AX218" s="7">
        <v>5810.4615384615399</v>
      </c>
      <c r="AY218" s="113"/>
      <c r="AZ218" s="3">
        <v>4906</v>
      </c>
      <c r="BA218" s="7">
        <v>9304</v>
      </c>
      <c r="BB218" s="7"/>
      <c r="BC218" s="3">
        <v>6311.0588235294108</v>
      </c>
      <c r="BD218" s="3">
        <v>6657.1176470588198</v>
      </c>
      <c r="BE218" s="7">
        <v>7622.5882352941198</v>
      </c>
      <c r="BF218" s="113"/>
      <c r="BG218" s="3">
        <v>6218.5333333333301</v>
      </c>
      <c r="BH218" s="3">
        <v>6456.5625</v>
      </c>
      <c r="BI218" s="7">
        <v>6556.6470588235306</v>
      </c>
      <c r="BJ218" s="113"/>
      <c r="BK218" s="3">
        <v>6383</v>
      </c>
      <c r="BL218" s="3">
        <v>5945.4</v>
      </c>
      <c r="BM218" s="7">
        <v>6107.4545454545496</v>
      </c>
      <c r="BO218" s="2">
        <f t="shared" si="311"/>
        <v>4906</v>
      </c>
      <c r="BP218" s="2">
        <f t="shared" si="312"/>
        <v>9304</v>
      </c>
      <c r="BQ218" s="2"/>
      <c r="BR218" s="2">
        <f t="shared" si="313"/>
        <v>6311.0588235294108</v>
      </c>
      <c r="BS218" s="2">
        <f t="shared" si="314"/>
        <v>6657.1176470588198</v>
      </c>
      <c r="BT218" s="2">
        <f t="shared" si="315"/>
        <v>7622.5882352941198</v>
      </c>
      <c r="BU218" s="2"/>
      <c r="BV218" s="2">
        <f t="shared" si="316"/>
        <v>6218.5333333333301</v>
      </c>
      <c r="BW218" s="2">
        <f t="shared" si="317"/>
        <v>6456.5625</v>
      </c>
      <c r="BX218" s="2">
        <f t="shared" si="318"/>
        <v>6556.6470588235306</v>
      </c>
      <c r="BZ218" s="16">
        <f t="shared" si="307"/>
        <v>4398</v>
      </c>
      <c r="CA218" s="16">
        <f t="shared" si="308"/>
        <v>-1681.4117647058802</v>
      </c>
      <c r="CB218" s="16">
        <f t="shared" si="309"/>
        <v>-1065.9411764705892</v>
      </c>
      <c r="CD218" s="5">
        <f t="shared" si="250"/>
        <v>0.89645332246229104</v>
      </c>
      <c r="CE218" s="5">
        <f t="shared" si="251"/>
        <v>-0.18071923524353828</v>
      </c>
      <c r="CF218" s="5">
        <f t="shared" si="252"/>
        <v>-0.1398397950364243</v>
      </c>
      <c r="CH218" s="11">
        <f t="shared" si="281"/>
        <v>5.4833718589217373E-2</v>
      </c>
      <c r="CI218" s="11">
        <f t="shared" si="282"/>
        <v>0.20781448065021313</v>
      </c>
      <c r="CK218" s="11">
        <f t="shared" si="283"/>
        <v>3.8277380518450865E-2</v>
      </c>
      <c r="CL218" s="11">
        <f t="shared" si="284"/>
        <v>5.4371940675754349E-2</v>
      </c>
      <c r="CN218" s="16">
        <f t="shared" si="253"/>
        <v>346.05882352940898</v>
      </c>
      <c r="CO218" s="16">
        <f t="shared" si="254"/>
        <v>1311.529411764709</v>
      </c>
      <c r="CP218" s="11"/>
      <c r="CQ218" s="16">
        <f t="shared" si="255"/>
        <v>238.02916666666988</v>
      </c>
      <c r="CR218" s="16">
        <f t="shared" si="256"/>
        <v>338.11372549020052</v>
      </c>
      <c r="CT218" s="106">
        <v>6754.1517857142899</v>
      </c>
      <c r="CU218" s="104">
        <v>6657.1176470588198</v>
      </c>
      <c r="CV218" s="104">
        <v>6562.9132352941197</v>
      </c>
      <c r="CW218" s="104">
        <v>6099.1547987616104</v>
      </c>
      <c r="CX218" s="104">
        <v>5506.6495726495768</v>
      </c>
      <c r="CY218" s="104">
        <v>4802.6428571428605</v>
      </c>
      <c r="CZ218" s="104">
        <v>4879.0000000000036</v>
      </c>
      <c r="DA218" s="104">
        <v>4419.6428571428569</v>
      </c>
      <c r="DB218" s="104">
        <v>3451.8413919413938</v>
      </c>
      <c r="DC218" s="104">
        <v>3373.8461538461497</v>
      </c>
      <c r="DD218" s="104">
        <v>2760.7197802197788</v>
      </c>
      <c r="DE218" s="104">
        <v>2290.5988095238099</v>
      </c>
      <c r="DF218" s="104">
        <v>1825.9457013574672</v>
      </c>
      <c r="DG218" s="104">
        <v>1869.4210526315801</v>
      </c>
      <c r="DH218" s="104">
        <v>2151.8809523809527</v>
      </c>
      <c r="DI218" s="104">
        <v>2409.1860805860811</v>
      </c>
      <c r="DJ218" s="104">
        <v>2630.0915384615378</v>
      </c>
      <c r="DK218" s="104">
        <v>2691.9285714285697</v>
      </c>
      <c r="DL218" s="104">
        <v>2824.333333333333</v>
      </c>
      <c r="DM218" s="104">
        <v>3280.3333333333339</v>
      </c>
      <c r="DN218" s="104">
        <v>4233.0000000000073</v>
      </c>
      <c r="DO218" s="104">
        <v>3765.1428571428601</v>
      </c>
      <c r="DP218" s="104">
        <v>3810.5</v>
      </c>
      <c r="DR218" s="4">
        <f t="shared" si="285"/>
        <v>53.051879463700004</v>
      </c>
      <c r="DS218" s="39">
        <v>53.812161480280004</v>
      </c>
      <c r="DT218" s="39">
        <v>54.469047520200007</v>
      </c>
      <c r="DU218" s="39">
        <v>56.561419943099999</v>
      </c>
      <c r="DV218" s="39">
        <v>53.31041193155</v>
      </c>
      <c r="DW218" s="39">
        <v>54.878943759359998</v>
      </c>
      <c r="DX218" s="39">
        <v>51.051458860609991</v>
      </c>
      <c r="DY218" s="39">
        <v>50.075297703850005</v>
      </c>
      <c r="DZ218" s="39">
        <v>42.136721907119998</v>
      </c>
      <c r="EA218" s="39">
        <v>45.513293469149993</v>
      </c>
      <c r="EB218" s="39">
        <v>36.630955218720004</v>
      </c>
      <c r="EC218" s="39">
        <v>29.14193193314</v>
      </c>
      <c r="ED218" s="39">
        <v>28.661372811600003</v>
      </c>
      <c r="EE218" s="39">
        <v>29.179564057</v>
      </c>
      <c r="EF218" s="39">
        <v>35.962418234399991</v>
      </c>
      <c r="EG218" s="39">
        <v>33.65990957364</v>
      </c>
      <c r="EH218" s="39">
        <v>34.848595336540008</v>
      </c>
      <c r="EI218" s="39">
        <v>38.553712770600008</v>
      </c>
      <c r="EJ218" s="39">
        <v>33.727436223650002</v>
      </c>
      <c r="EK218" s="39">
        <v>37.643200052479997</v>
      </c>
      <c r="EL218" s="39">
        <v>39.045737940960002</v>
      </c>
      <c r="EM218" s="39">
        <v>34.800156647400001</v>
      </c>
      <c r="EN218" s="39">
        <v>33.426198098180002</v>
      </c>
      <c r="EP218" s="111">
        <v>46022</v>
      </c>
      <c r="EQ218" s="114">
        <f t="shared" si="310"/>
        <v>0</v>
      </c>
      <c r="ER218" s="114"/>
      <c r="ES218" s="4">
        <f t="shared" si="286"/>
        <v>4550</v>
      </c>
      <c r="ET218" s="4">
        <f t="shared" si="287"/>
        <v>10165</v>
      </c>
      <c r="EU218" s="4"/>
      <c r="EV218" s="4">
        <f t="shared" si="257"/>
        <v>6351.8823529411802</v>
      </c>
      <c r="EW218" s="4">
        <f t="shared" si="258"/>
        <v>6758.7368421052597</v>
      </c>
      <c r="EX218" s="4">
        <f t="shared" si="259"/>
        <v>7197.05</v>
      </c>
      <c r="EY218" s="4"/>
      <c r="EZ218" s="4">
        <f t="shared" si="260"/>
        <v>6234.1428571428605</v>
      </c>
      <c r="FA218" s="4">
        <f t="shared" si="261"/>
        <v>6496.4117647058802</v>
      </c>
      <c r="FB218" s="4">
        <f t="shared" si="262"/>
        <v>6460.4444444444398</v>
      </c>
      <c r="FC218" s="4"/>
      <c r="FD218" s="4">
        <f t="shared" si="288"/>
        <v>5227.5</v>
      </c>
      <c r="FE218" s="4">
        <f t="shared" si="289"/>
        <v>5958.8181818181802</v>
      </c>
      <c r="FF218" s="4">
        <f t="shared" si="290"/>
        <v>5810.4615384615399</v>
      </c>
      <c r="FH218" s="16">
        <f t="shared" si="291"/>
        <v>4550</v>
      </c>
      <c r="FI218" s="16">
        <f t="shared" si="264"/>
        <v>10165</v>
      </c>
      <c r="FJ218" s="16"/>
      <c r="FK218" s="16">
        <f t="shared" si="292"/>
        <v>6351.8823529411802</v>
      </c>
      <c r="FL218" s="16">
        <f t="shared" si="293"/>
        <v>6758.7368421052597</v>
      </c>
      <c r="FM218" s="16">
        <f t="shared" si="294"/>
        <v>7197.05</v>
      </c>
      <c r="FN218" s="16"/>
      <c r="FO218" s="16">
        <f t="shared" si="295"/>
        <v>6234.1428571428605</v>
      </c>
      <c r="FP218" s="16">
        <f t="shared" si="296"/>
        <v>6496.4117647058802</v>
      </c>
      <c r="FQ218" s="16">
        <f t="shared" si="297"/>
        <v>6460.4444444444398</v>
      </c>
      <c r="FS218" s="4">
        <f t="shared" si="265"/>
        <v>4906</v>
      </c>
      <c r="FT218" s="4">
        <f t="shared" si="266"/>
        <v>9304</v>
      </c>
      <c r="FU218" s="4"/>
      <c r="FV218" s="4">
        <f t="shared" si="267"/>
        <v>6311.0588235294108</v>
      </c>
      <c r="FW218" s="4">
        <f t="shared" si="268"/>
        <v>6657.1176470588198</v>
      </c>
      <c r="FX218" s="4">
        <f t="shared" si="269"/>
        <v>7622.5882352941198</v>
      </c>
      <c r="FY218" s="4"/>
      <c r="FZ218" s="4">
        <f t="shared" si="270"/>
        <v>6218.5333333333301</v>
      </c>
      <c r="GA218" s="4">
        <f t="shared" si="271"/>
        <v>6456.5625</v>
      </c>
      <c r="GB218" s="4">
        <f t="shared" si="272"/>
        <v>6556.6470588235306</v>
      </c>
      <c r="GC218" s="4"/>
      <c r="GD218" s="4">
        <f t="shared" si="273"/>
        <v>6383</v>
      </c>
      <c r="GE218" s="4">
        <f t="shared" si="274"/>
        <v>5945.4</v>
      </c>
      <c r="GF218" s="4">
        <f t="shared" si="275"/>
        <v>6107.4545454545496</v>
      </c>
      <c r="GH218" s="16">
        <f t="shared" si="298"/>
        <v>4906</v>
      </c>
      <c r="GI218" s="16">
        <f t="shared" si="276"/>
        <v>9304</v>
      </c>
      <c r="GJ218" s="16"/>
      <c r="GK218" s="16">
        <f t="shared" si="299"/>
        <v>6311.0588235294108</v>
      </c>
      <c r="GL218" s="16">
        <f t="shared" si="300"/>
        <v>6657.1176470588198</v>
      </c>
      <c r="GM218" s="16">
        <f t="shared" si="301"/>
        <v>7622.5882352941198</v>
      </c>
      <c r="GN218" s="16"/>
      <c r="GO218" s="16">
        <f t="shared" si="277"/>
        <v>6218.5333333333301</v>
      </c>
      <c r="GP218" s="16">
        <f t="shared" si="278"/>
        <v>6456.5625</v>
      </c>
      <c r="GQ218" s="16">
        <f t="shared" si="302"/>
        <v>6556.6470588235306</v>
      </c>
    </row>
    <row r="219" spans="2:199" ht="14.45" customHeight="1" x14ac:dyDescent="0.25">
      <c r="B219" s="28" t="s">
        <v>308</v>
      </c>
      <c r="C219" s="28" t="s">
        <v>710</v>
      </c>
      <c r="D219" s="23" t="str">
        <f>IFERROR(IF(MATCH($B219,Compounders!$A:$A,0),"yes"),"")</f>
        <v>yes</v>
      </c>
      <c r="F219" s="66"/>
      <c r="G219" s="66"/>
      <c r="H219" s="66"/>
      <c r="I219" s="66"/>
      <c r="J219" s="121" t="str">
        <f t="shared" si="279"/>
        <v>yes</v>
      </c>
      <c r="K219" s="70">
        <f t="shared" si="303"/>
        <v>6</v>
      </c>
      <c r="L219" s="70">
        <f t="shared" si="304"/>
        <v>38</v>
      </c>
      <c r="M219" s="70">
        <f t="shared" si="305"/>
        <v>4</v>
      </c>
      <c r="N219" s="70">
        <f t="shared" si="306"/>
        <v>4</v>
      </c>
      <c r="O219" s="66"/>
      <c r="P219" s="83"/>
      <c r="Q219" s="70">
        <f t="shared" si="280"/>
        <v>5</v>
      </c>
      <c r="R219" s="70">
        <f t="shared" si="280"/>
        <v>4</v>
      </c>
      <c r="S219" s="70">
        <f t="shared" si="280"/>
        <v>4</v>
      </c>
      <c r="T219" s="70">
        <f t="shared" si="280"/>
        <v>3</v>
      </c>
      <c r="U219" s="70">
        <f t="shared" si="280"/>
        <v>3</v>
      </c>
      <c r="V219" s="70">
        <f t="shared" si="280"/>
        <v>7</v>
      </c>
      <c r="W219" s="70">
        <f t="shared" si="280"/>
        <v>8</v>
      </c>
      <c r="X219" s="70">
        <f t="shared" si="280"/>
        <v>3</v>
      </c>
      <c r="Y219" s="70">
        <f t="shared" si="280"/>
        <v>1</v>
      </c>
      <c r="AA219" s="39">
        <v>45.782467431460006</v>
      </c>
      <c r="AB219" s="39">
        <v>56.19925278241999</v>
      </c>
      <c r="AC219" s="40">
        <v>52.553786976559998</v>
      </c>
      <c r="AE219" s="4">
        <f t="shared" si="246"/>
        <v>6.7713195450999919</v>
      </c>
      <c r="AF219" s="4">
        <f t="shared" si="247"/>
        <v>-3.6454658058599918</v>
      </c>
      <c r="AH219" s="11">
        <f t="shared" si="248"/>
        <v>0.14790202287015641</v>
      </c>
      <c r="AI219" s="11">
        <f t="shared" si="249"/>
        <v>-6.4866802054712513E-2</v>
      </c>
      <c r="AK219" s="3">
        <v>898</v>
      </c>
      <c r="AL219" s="7">
        <v>1094</v>
      </c>
      <c r="AM219" s="7"/>
      <c r="AN219" s="3">
        <v>2043.4</v>
      </c>
      <c r="AO219" s="3">
        <v>1774.25</v>
      </c>
      <c r="AP219" s="7">
        <v>1965.61538461538</v>
      </c>
      <c r="AQ219" s="113"/>
      <c r="AR219" s="3">
        <v>2276.6363636363603</v>
      </c>
      <c r="AS219" s="3">
        <v>2228.6153846153798</v>
      </c>
      <c r="AT219" s="7">
        <v>2300.8333333333303</v>
      </c>
      <c r="AU219" s="7"/>
      <c r="AV219" s="3">
        <v>2428.4</v>
      </c>
      <c r="AW219" s="3">
        <v>2397.5</v>
      </c>
      <c r="AX219" s="7">
        <v>2483.1111111111104</v>
      </c>
      <c r="AY219" s="113"/>
      <c r="AZ219" s="3">
        <v>1788</v>
      </c>
      <c r="BA219" s="7">
        <v>2276</v>
      </c>
      <c r="BB219" s="7"/>
      <c r="BC219" s="3">
        <v>2438.7391304347802</v>
      </c>
      <c r="BD219" s="3">
        <v>2464.25</v>
      </c>
      <c r="BE219" s="7">
        <v>2482.0952380952399</v>
      </c>
      <c r="BF219" s="113"/>
      <c r="BG219" s="3">
        <v>2664.15</v>
      </c>
      <c r="BH219" s="3">
        <v>2660.3333333333303</v>
      </c>
      <c r="BI219" s="7">
        <v>2694.4</v>
      </c>
      <c r="BJ219" s="113"/>
      <c r="BK219" s="3">
        <v>2809.125</v>
      </c>
      <c r="BL219" s="3">
        <v>2868.9333333333302</v>
      </c>
      <c r="BM219" s="7">
        <v>2916.6</v>
      </c>
      <c r="BO219" s="2">
        <f t="shared" si="311"/>
        <v>1788</v>
      </c>
      <c r="BP219" s="2">
        <f t="shared" si="312"/>
        <v>2276</v>
      </c>
      <c r="BQ219" s="2"/>
      <c r="BR219" s="2">
        <f t="shared" si="313"/>
        <v>2438.7391304347802</v>
      </c>
      <c r="BS219" s="2">
        <f t="shared" si="314"/>
        <v>2464.25</v>
      </c>
      <c r="BT219" s="2">
        <f t="shared" si="315"/>
        <v>2482.0952380952399</v>
      </c>
      <c r="BU219" s="2"/>
      <c r="BV219" s="2">
        <f t="shared" si="316"/>
        <v>2664.15</v>
      </c>
      <c r="BW219" s="2">
        <f t="shared" si="317"/>
        <v>2660.3333333333303</v>
      </c>
      <c r="BX219" s="2">
        <f t="shared" si="318"/>
        <v>2694.4</v>
      </c>
      <c r="BZ219" s="16">
        <f t="shared" si="307"/>
        <v>488</v>
      </c>
      <c r="CA219" s="16">
        <f t="shared" si="308"/>
        <v>206.09523809523989</v>
      </c>
      <c r="CB219" s="16">
        <f t="shared" si="309"/>
        <v>212.3047619047602</v>
      </c>
      <c r="CD219" s="5">
        <f t="shared" si="250"/>
        <v>0.27293064876957485</v>
      </c>
      <c r="CE219" s="5">
        <f t="shared" si="251"/>
        <v>9.0551510586660777E-2</v>
      </c>
      <c r="CF219" s="5">
        <f t="shared" si="252"/>
        <v>8.5534494666563488E-2</v>
      </c>
      <c r="CH219" s="11">
        <f t="shared" si="281"/>
        <v>1.0460679966483921E-2</v>
      </c>
      <c r="CI219" s="11">
        <f t="shared" si="282"/>
        <v>1.7778083403586553E-2</v>
      </c>
      <c r="CK219" s="11">
        <f t="shared" si="283"/>
        <v>-1.4326020181557597E-3</v>
      </c>
      <c r="CL219" s="11">
        <f t="shared" si="284"/>
        <v>1.1354465777077216E-2</v>
      </c>
      <c r="CN219" s="16">
        <f t="shared" si="253"/>
        <v>25.510869565219764</v>
      </c>
      <c r="CO219" s="16">
        <f t="shared" si="254"/>
        <v>43.356107660459656</v>
      </c>
      <c r="CP219" s="11"/>
      <c r="CQ219" s="16">
        <f t="shared" si="255"/>
        <v>-3.8166666666697893</v>
      </c>
      <c r="CR219" s="16">
        <f t="shared" si="256"/>
        <v>30.25</v>
      </c>
      <c r="CT219" s="106">
        <v>2417.4298611111112</v>
      </c>
      <c r="CU219" s="104">
        <v>2464.25</v>
      </c>
      <c r="CV219" s="104">
        <v>2295.5176470588249</v>
      </c>
      <c r="CW219" s="104">
        <v>2185.0011363636381</v>
      </c>
      <c r="CX219" s="104">
        <v>2026.6993464052259</v>
      </c>
      <c r="CY219" s="104">
        <v>1964.52173913043</v>
      </c>
      <c r="CZ219" s="104">
        <v>2024.7200000000009</v>
      </c>
      <c r="DA219" s="104">
        <v>2027.6090909090901</v>
      </c>
      <c r="DB219" s="104">
        <v>2027.404761904761</v>
      </c>
      <c r="DC219" s="104">
        <v>1918</v>
      </c>
      <c r="DD219" s="104">
        <v>1986.8102564102528</v>
      </c>
      <c r="DE219" s="104">
        <v>2104.2622222222208</v>
      </c>
      <c r="DF219" s="104">
        <v>2189.2929487179463</v>
      </c>
      <c r="DG219" s="104">
        <v>2054.2777777777801</v>
      </c>
      <c r="DH219" s="104">
        <v>2004.8534090909091</v>
      </c>
      <c r="DI219" s="104">
        <v>2019.659090909091</v>
      </c>
      <c r="DJ219" s="104">
        <v>1958.821428571433</v>
      </c>
      <c r="DK219" s="104">
        <v>1751</v>
      </c>
      <c r="DL219" s="104">
        <v>1784.721367521367</v>
      </c>
      <c r="DM219" s="104">
        <v>1735.891666666666</v>
      </c>
      <c r="DN219" s="104">
        <v>1479.581918081919</v>
      </c>
      <c r="DO219" s="104">
        <v>1389.2666666666701</v>
      </c>
      <c r="DP219" s="104">
        <v>1237.1657142857139</v>
      </c>
      <c r="DR219" s="4">
        <f t="shared" si="285"/>
        <v>52.553786976559998</v>
      </c>
      <c r="DS219" s="39">
        <v>56.19925278241999</v>
      </c>
      <c r="DT219" s="39">
        <v>45.782467431460006</v>
      </c>
      <c r="DU219" s="39">
        <v>46.192276180659995</v>
      </c>
      <c r="DV219" s="39">
        <v>50.905076796460001</v>
      </c>
      <c r="DW219" s="39">
        <v>42.982107645260001</v>
      </c>
      <c r="DX219" s="39">
        <v>39.430389120000001</v>
      </c>
      <c r="DY219" s="39">
        <v>40.697201129999989</v>
      </c>
      <c r="DZ219" s="39">
        <v>37.594885439999999</v>
      </c>
      <c r="EA219" s="39">
        <v>40.471825610000003</v>
      </c>
      <c r="EB219" s="39">
        <v>33.777849600000003</v>
      </c>
      <c r="EC219" s="39">
        <v>36.29883856</v>
      </c>
      <c r="ED219" s="39">
        <v>40.721849400000004</v>
      </c>
      <c r="EE219" s="39">
        <v>42.97723294051</v>
      </c>
      <c r="EF219" s="39">
        <v>42.239308000000008</v>
      </c>
      <c r="EG219" s="39">
        <v>41.452038000000002</v>
      </c>
      <c r="EH219" s="39">
        <v>39.268824799999997</v>
      </c>
      <c r="EI219" s="39">
        <v>41.7749468154</v>
      </c>
      <c r="EJ219" s="39">
        <v>34.527023759999999</v>
      </c>
      <c r="EK219" s="39">
        <v>30.904435680000002</v>
      </c>
      <c r="EL219" s="39">
        <v>32.744536350000004</v>
      </c>
      <c r="EM219" s="39">
        <v>34.52854780242</v>
      </c>
      <c r="EN219" s="39">
        <v>28.981339200000001</v>
      </c>
      <c r="EP219" s="111">
        <v>46022</v>
      </c>
      <c r="EQ219" s="114">
        <f t="shared" si="310"/>
        <v>0</v>
      </c>
      <c r="ER219" s="114"/>
      <c r="ES219" s="4">
        <f t="shared" si="286"/>
        <v>898</v>
      </c>
      <c r="ET219" s="4">
        <f t="shared" si="287"/>
        <v>1094</v>
      </c>
      <c r="EU219" s="4"/>
      <c r="EV219" s="4">
        <f t="shared" si="257"/>
        <v>2043.4</v>
      </c>
      <c r="EW219" s="4">
        <f t="shared" si="258"/>
        <v>1774.25</v>
      </c>
      <c r="EX219" s="4">
        <f t="shared" si="259"/>
        <v>1965.61538461538</v>
      </c>
      <c r="EY219" s="4"/>
      <c r="EZ219" s="4">
        <f t="shared" si="260"/>
        <v>2276.6363636363603</v>
      </c>
      <c r="FA219" s="4">
        <f t="shared" si="261"/>
        <v>2228.6153846153798</v>
      </c>
      <c r="FB219" s="4">
        <f t="shared" si="262"/>
        <v>2300.8333333333303</v>
      </c>
      <c r="FC219" s="4"/>
      <c r="FD219" s="4">
        <f t="shared" si="288"/>
        <v>2428.4</v>
      </c>
      <c r="FE219" s="4">
        <f t="shared" si="289"/>
        <v>2397.5</v>
      </c>
      <c r="FF219" s="4">
        <f t="shared" si="290"/>
        <v>2483.1111111111104</v>
      </c>
      <c r="FH219" s="16">
        <f t="shared" si="291"/>
        <v>898</v>
      </c>
      <c r="FI219" s="16">
        <f t="shared" si="264"/>
        <v>1094</v>
      </c>
      <c r="FJ219" s="16"/>
      <c r="FK219" s="16">
        <f t="shared" si="292"/>
        <v>2043.4</v>
      </c>
      <c r="FL219" s="16">
        <f t="shared" si="293"/>
        <v>1774.25</v>
      </c>
      <c r="FM219" s="16">
        <f t="shared" si="294"/>
        <v>1965.61538461538</v>
      </c>
      <c r="FN219" s="16"/>
      <c r="FO219" s="16">
        <f t="shared" si="295"/>
        <v>2276.6363636363603</v>
      </c>
      <c r="FP219" s="16">
        <f t="shared" si="296"/>
        <v>2228.6153846153798</v>
      </c>
      <c r="FQ219" s="16">
        <f t="shared" si="297"/>
        <v>2300.8333333333303</v>
      </c>
      <c r="FS219" s="4">
        <f t="shared" si="265"/>
        <v>1788</v>
      </c>
      <c r="FT219" s="4">
        <f t="shared" si="266"/>
        <v>2276</v>
      </c>
      <c r="FU219" s="4"/>
      <c r="FV219" s="4">
        <f t="shared" si="267"/>
        <v>2438.7391304347802</v>
      </c>
      <c r="FW219" s="4">
        <f t="shared" si="268"/>
        <v>2464.25</v>
      </c>
      <c r="FX219" s="4">
        <f t="shared" si="269"/>
        <v>2482.0952380952399</v>
      </c>
      <c r="FY219" s="4"/>
      <c r="FZ219" s="4">
        <f t="shared" si="270"/>
        <v>2664.15</v>
      </c>
      <c r="GA219" s="4">
        <f t="shared" si="271"/>
        <v>2660.3333333333303</v>
      </c>
      <c r="GB219" s="4">
        <f t="shared" si="272"/>
        <v>2694.4</v>
      </c>
      <c r="GC219" s="4"/>
      <c r="GD219" s="4">
        <f t="shared" si="273"/>
        <v>2809.125</v>
      </c>
      <c r="GE219" s="4">
        <f t="shared" si="274"/>
        <v>2868.9333333333302</v>
      </c>
      <c r="GF219" s="4">
        <f t="shared" si="275"/>
        <v>2916.6</v>
      </c>
      <c r="GH219" s="16">
        <f t="shared" si="298"/>
        <v>1788</v>
      </c>
      <c r="GI219" s="16">
        <f t="shared" si="276"/>
        <v>2276</v>
      </c>
      <c r="GJ219" s="16"/>
      <c r="GK219" s="16">
        <f t="shared" si="299"/>
        <v>2438.7391304347802</v>
      </c>
      <c r="GL219" s="16">
        <f t="shared" si="300"/>
        <v>2464.25</v>
      </c>
      <c r="GM219" s="16">
        <f t="shared" si="301"/>
        <v>2482.0952380952399</v>
      </c>
      <c r="GN219" s="16"/>
      <c r="GO219" s="16">
        <f t="shared" si="277"/>
        <v>2664.15</v>
      </c>
      <c r="GP219" s="16">
        <f t="shared" si="278"/>
        <v>2660.3333333333303</v>
      </c>
      <c r="GQ219" s="16">
        <f t="shared" si="302"/>
        <v>2694.4</v>
      </c>
    </row>
    <row r="220" spans="2:199" ht="14.45" customHeight="1" x14ac:dyDescent="0.25">
      <c r="B220" s="28" t="s">
        <v>334</v>
      </c>
      <c r="C220" s="28" t="s">
        <v>711</v>
      </c>
      <c r="D220" s="23" t="str">
        <f>IFERROR(IF(MATCH($B220,Compounders!$A:$A,0),"yes"),"")</f>
        <v/>
      </c>
      <c r="F220" s="66"/>
      <c r="G220" s="66"/>
      <c r="H220" s="66"/>
      <c r="I220" s="66"/>
      <c r="J220" s="121" t="str">
        <f t="shared" si="279"/>
        <v>yes</v>
      </c>
      <c r="K220" s="70">
        <f t="shared" si="303"/>
        <v>6</v>
      </c>
      <c r="L220" s="70">
        <f t="shared" si="304"/>
        <v>38</v>
      </c>
      <c r="M220" s="70">
        <f t="shared" si="305"/>
        <v>4</v>
      </c>
      <c r="N220" s="70">
        <f t="shared" si="306"/>
        <v>4</v>
      </c>
      <c r="O220" s="66"/>
      <c r="P220" s="83"/>
      <c r="Q220" s="70">
        <f t="shared" ref="Q220:Y235" si="319">Q219+IF(Q$10=$P220,1)</f>
        <v>5</v>
      </c>
      <c r="R220" s="70">
        <f t="shared" si="319"/>
        <v>4</v>
      </c>
      <c r="S220" s="70">
        <f t="shared" si="319"/>
        <v>4</v>
      </c>
      <c r="T220" s="70">
        <f t="shared" si="319"/>
        <v>3</v>
      </c>
      <c r="U220" s="70">
        <f t="shared" si="319"/>
        <v>3</v>
      </c>
      <c r="V220" s="70">
        <f t="shared" si="319"/>
        <v>7</v>
      </c>
      <c r="W220" s="70">
        <f t="shared" si="319"/>
        <v>8</v>
      </c>
      <c r="X220" s="70">
        <f t="shared" si="319"/>
        <v>3</v>
      </c>
      <c r="Y220" s="70">
        <f t="shared" si="319"/>
        <v>1</v>
      </c>
      <c r="AA220" s="39">
        <v>57.794041627589998</v>
      </c>
      <c r="AB220" s="39">
        <v>56.520800655119999</v>
      </c>
      <c r="AC220" s="40">
        <v>57.220082907680002</v>
      </c>
      <c r="AE220" s="4">
        <f t="shared" si="246"/>
        <v>-0.57395871990999581</v>
      </c>
      <c r="AF220" s="4">
        <f t="shared" si="247"/>
        <v>0.69928225256000331</v>
      </c>
      <c r="AH220" s="11">
        <f t="shared" si="248"/>
        <v>-9.9311054175521551E-3</v>
      </c>
      <c r="AI220" s="11">
        <f t="shared" si="249"/>
        <v>1.2372122200230429E-2</v>
      </c>
      <c r="AK220" s="3">
        <v>5443</v>
      </c>
      <c r="AL220" s="7">
        <v>3646</v>
      </c>
      <c r="AM220" s="7"/>
      <c r="AN220" s="3">
        <v>3710.3636363636397</v>
      </c>
      <c r="AO220" s="3">
        <v>3700.4545454545496</v>
      </c>
      <c r="AP220" s="7">
        <v>3643.6666666666697</v>
      </c>
      <c r="AQ220" s="113"/>
      <c r="AR220" s="3">
        <v>3752.8</v>
      </c>
      <c r="AS220" s="3">
        <v>3721.1</v>
      </c>
      <c r="AT220" s="7">
        <v>3605.7777777777801</v>
      </c>
      <c r="AU220" s="7"/>
      <c r="AV220" s="3">
        <v>3867</v>
      </c>
      <c r="AW220" s="3">
        <v>3744.4</v>
      </c>
      <c r="AX220" s="7">
        <v>3572.2</v>
      </c>
      <c r="AY220" s="113"/>
      <c r="AZ220" s="3">
        <v>4072</v>
      </c>
      <c r="BA220" s="7">
        <v>4008</v>
      </c>
      <c r="BB220" s="7"/>
      <c r="BC220" s="3">
        <v>3741.5384615384596</v>
      </c>
      <c r="BD220" s="3">
        <v>3717.3846153846202</v>
      </c>
      <c r="BE220" s="7">
        <v>3554.5384615384596</v>
      </c>
      <c r="BF220" s="113"/>
      <c r="BG220" s="3">
        <v>3769.2727272727298</v>
      </c>
      <c r="BH220" s="3">
        <v>3743</v>
      </c>
      <c r="BI220" s="7">
        <v>3629.4615384615404</v>
      </c>
      <c r="BJ220" s="113"/>
      <c r="BK220" s="3">
        <v>3792.5</v>
      </c>
      <c r="BL220" s="3">
        <v>3743.5</v>
      </c>
      <c r="BM220" s="7">
        <v>3618.625</v>
      </c>
      <c r="BO220" s="2">
        <f t="shared" si="311"/>
        <v>4072</v>
      </c>
      <c r="BP220" s="2">
        <f t="shared" si="312"/>
        <v>4008</v>
      </c>
      <c r="BQ220" s="2"/>
      <c r="BR220" s="2">
        <f t="shared" si="313"/>
        <v>3741.5384615384596</v>
      </c>
      <c r="BS220" s="2">
        <f t="shared" si="314"/>
        <v>3717.3846153846202</v>
      </c>
      <c r="BT220" s="2">
        <f t="shared" si="315"/>
        <v>3554.5384615384596</v>
      </c>
      <c r="BU220" s="2"/>
      <c r="BV220" s="2">
        <f t="shared" si="316"/>
        <v>3769.2727272727298</v>
      </c>
      <c r="BW220" s="2">
        <f t="shared" si="317"/>
        <v>3743</v>
      </c>
      <c r="BX220" s="2">
        <f t="shared" si="318"/>
        <v>3629.4615384615404</v>
      </c>
      <c r="BZ220" s="16">
        <f t="shared" si="307"/>
        <v>-64</v>
      </c>
      <c r="CA220" s="16">
        <f t="shared" si="308"/>
        <v>-453.46153846154039</v>
      </c>
      <c r="CB220" s="16">
        <f t="shared" si="309"/>
        <v>74.923076923080771</v>
      </c>
      <c r="CD220" s="5">
        <f t="shared" si="250"/>
        <v>-1.5717092337917515E-2</v>
      </c>
      <c r="CE220" s="5">
        <f t="shared" si="251"/>
        <v>-0.11313910640257996</v>
      </c>
      <c r="CF220" s="5">
        <f t="shared" si="252"/>
        <v>2.1078144950118949E-2</v>
      </c>
      <c r="CH220" s="11">
        <f t="shared" si="281"/>
        <v>-6.4555921052613652E-3</v>
      </c>
      <c r="CI220" s="11">
        <f t="shared" si="282"/>
        <v>-4.9979440789473695E-2</v>
      </c>
      <c r="CK220" s="11">
        <f t="shared" si="283"/>
        <v>-6.9702378081141214E-3</v>
      </c>
      <c r="CL220" s="11">
        <f t="shared" si="284"/>
        <v>-3.7092351476607055E-2</v>
      </c>
      <c r="CN220" s="16">
        <f t="shared" si="253"/>
        <v>-24.153846153839368</v>
      </c>
      <c r="CO220" s="16">
        <f t="shared" si="254"/>
        <v>-187</v>
      </c>
      <c r="CP220" s="11"/>
      <c r="CQ220" s="16">
        <f t="shared" si="255"/>
        <v>-26.272727272729753</v>
      </c>
      <c r="CR220" s="16">
        <f t="shared" si="256"/>
        <v>-139.81118881118937</v>
      </c>
      <c r="CT220" s="106">
        <v>3571.462121212121</v>
      </c>
      <c r="CU220" s="104">
        <v>3717.3846153846202</v>
      </c>
      <c r="CV220" s="104">
        <v>3732.569696969696</v>
      </c>
      <c r="CW220" s="104">
        <v>3735.878787878788</v>
      </c>
      <c r="CX220" s="104">
        <v>3653.65</v>
      </c>
      <c r="CY220" s="104">
        <v>3648.5714285714303</v>
      </c>
      <c r="CZ220" s="104">
        <v>3803.560606060606</v>
      </c>
      <c r="DA220" s="104">
        <v>3768.8472222222222</v>
      </c>
      <c r="DB220" s="104">
        <v>3632.3555555555563</v>
      </c>
      <c r="DC220" s="104">
        <v>3642.5</v>
      </c>
      <c r="DD220" s="104">
        <v>3626.8472222222231</v>
      </c>
      <c r="DE220" s="104">
        <v>3507.2111111111112</v>
      </c>
      <c r="DF220" s="104">
        <v>3456.3397435897441</v>
      </c>
      <c r="DG220" s="104">
        <v>3400.6428571428601</v>
      </c>
      <c r="DH220" s="104">
        <v>3249.5</v>
      </c>
      <c r="DI220" s="104">
        <v>3242.666666666667</v>
      </c>
      <c r="DJ220" s="104">
        <v>3229.3055555555547</v>
      </c>
      <c r="DK220" s="104">
        <v>3372.5</v>
      </c>
      <c r="DL220" s="104">
        <v>3415.4444444444439</v>
      </c>
      <c r="DM220" s="104">
        <v>3352.5357142857151</v>
      </c>
      <c r="DN220" s="104">
        <v>3315.25</v>
      </c>
      <c r="DO220" s="104">
        <v>3331.2</v>
      </c>
      <c r="DP220" s="104">
        <v>3273.4642857142858</v>
      </c>
      <c r="DR220" s="4">
        <f t="shared" si="285"/>
        <v>57.220082907680002</v>
      </c>
      <c r="DS220" s="39">
        <v>56.520800655119999</v>
      </c>
      <c r="DT220" s="39">
        <v>57.794041627589998</v>
      </c>
      <c r="DU220" s="39">
        <v>59.740677433000009</v>
      </c>
      <c r="DV220" s="39">
        <v>57.016424652879998</v>
      </c>
      <c r="DW220" s="39">
        <v>60.689125374</v>
      </c>
      <c r="DX220" s="39">
        <v>57.463859454480001</v>
      </c>
      <c r="DY220" s="39">
        <v>62.610941569799998</v>
      </c>
      <c r="DZ220" s="39">
        <v>50.747946741569997</v>
      </c>
      <c r="EA220" s="39">
        <v>49.404540324599999</v>
      </c>
      <c r="EB220" s="39">
        <v>48.2113408425</v>
      </c>
      <c r="EC220" s="39">
        <v>45.594295186500005</v>
      </c>
      <c r="ED220" s="39">
        <v>42.175044251000003</v>
      </c>
      <c r="EE220" s="39">
        <v>39.467425387319999</v>
      </c>
      <c r="EF220" s="39">
        <v>44.73146900639999</v>
      </c>
      <c r="EG220" s="39">
        <v>35.513706063600004</v>
      </c>
      <c r="EH220" s="39">
        <v>35.64162388754</v>
      </c>
      <c r="EI220" s="39">
        <v>41.812806035120005</v>
      </c>
      <c r="EJ220" s="39">
        <v>38.626632707410003</v>
      </c>
      <c r="EK220" s="39">
        <v>34.965746523370001</v>
      </c>
      <c r="EL220" s="39">
        <v>36.470943776440002</v>
      </c>
      <c r="EM220" s="39">
        <v>35.191375984079997</v>
      </c>
      <c r="EN220" s="39">
        <v>31.237740045150002</v>
      </c>
      <c r="EP220" s="111">
        <v>46022</v>
      </c>
      <c r="EQ220" s="114">
        <f t="shared" si="310"/>
        <v>0</v>
      </c>
      <c r="ER220" s="114"/>
      <c r="ES220" s="4">
        <f t="shared" si="286"/>
        <v>5443</v>
      </c>
      <c r="ET220" s="4">
        <f t="shared" si="287"/>
        <v>3646</v>
      </c>
      <c r="EU220" s="4"/>
      <c r="EV220" s="4">
        <f t="shared" si="257"/>
        <v>3710.3636363636397</v>
      </c>
      <c r="EW220" s="4">
        <f t="shared" si="258"/>
        <v>3700.4545454545496</v>
      </c>
      <c r="EX220" s="4">
        <f t="shared" si="259"/>
        <v>3643.6666666666697</v>
      </c>
      <c r="EY220" s="4"/>
      <c r="EZ220" s="4">
        <f t="shared" si="260"/>
        <v>3752.8</v>
      </c>
      <c r="FA220" s="4">
        <f t="shared" si="261"/>
        <v>3721.1</v>
      </c>
      <c r="FB220" s="4">
        <f t="shared" si="262"/>
        <v>3605.7777777777801</v>
      </c>
      <c r="FC220" s="4"/>
      <c r="FD220" s="4">
        <f t="shared" si="288"/>
        <v>3867</v>
      </c>
      <c r="FE220" s="4">
        <f t="shared" si="289"/>
        <v>3744.4</v>
      </c>
      <c r="FF220" s="4">
        <f t="shared" si="290"/>
        <v>3572.2</v>
      </c>
      <c r="FH220" s="16">
        <f t="shared" si="291"/>
        <v>5443</v>
      </c>
      <c r="FI220" s="16">
        <f t="shared" si="264"/>
        <v>3646</v>
      </c>
      <c r="FJ220" s="16"/>
      <c r="FK220" s="16">
        <f t="shared" si="292"/>
        <v>3710.3636363636397</v>
      </c>
      <c r="FL220" s="16">
        <f t="shared" si="293"/>
        <v>3700.4545454545496</v>
      </c>
      <c r="FM220" s="16">
        <f t="shared" si="294"/>
        <v>3643.6666666666697</v>
      </c>
      <c r="FN220" s="16"/>
      <c r="FO220" s="16">
        <f t="shared" si="295"/>
        <v>3752.8</v>
      </c>
      <c r="FP220" s="16">
        <f t="shared" si="296"/>
        <v>3721.1</v>
      </c>
      <c r="FQ220" s="16">
        <f t="shared" si="297"/>
        <v>3605.7777777777801</v>
      </c>
      <c r="FS220" s="4">
        <f t="shared" si="265"/>
        <v>4072</v>
      </c>
      <c r="FT220" s="4">
        <f t="shared" si="266"/>
        <v>4008</v>
      </c>
      <c r="FU220" s="4"/>
      <c r="FV220" s="4">
        <f t="shared" si="267"/>
        <v>3741.5384615384596</v>
      </c>
      <c r="FW220" s="4">
        <f t="shared" si="268"/>
        <v>3717.3846153846202</v>
      </c>
      <c r="FX220" s="4">
        <f t="shared" si="269"/>
        <v>3554.5384615384596</v>
      </c>
      <c r="FY220" s="4"/>
      <c r="FZ220" s="4">
        <f t="shared" si="270"/>
        <v>3769.2727272727298</v>
      </c>
      <c r="GA220" s="4">
        <f t="shared" si="271"/>
        <v>3743</v>
      </c>
      <c r="GB220" s="4">
        <f t="shared" si="272"/>
        <v>3629.4615384615404</v>
      </c>
      <c r="GC220" s="4"/>
      <c r="GD220" s="4">
        <f t="shared" si="273"/>
        <v>3792.5</v>
      </c>
      <c r="GE220" s="4">
        <f t="shared" si="274"/>
        <v>3743.5</v>
      </c>
      <c r="GF220" s="4">
        <f t="shared" si="275"/>
        <v>3618.625</v>
      </c>
      <c r="GH220" s="16">
        <f t="shared" si="298"/>
        <v>4072</v>
      </c>
      <c r="GI220" s="16">
        <f t="shared" si="276"/>
        <v>4008</v>
      </c>
      <c r="GJ220" s="16"/>
      <c r="GK220" s="16">
        <f t="shared" si="299"/>
        <v>3741.5384615384596</v>
      </c>
      <c r="GL220" s="16">
        <f t="shared" si="300"/>
        <v>3717.3846153846202</v>
      </c>
      <c r="GM220" s="16">
        <f t="shared" si="301"/>
        <v>3554.5384615384596</v>
      </c>
      <c r="GN220" s="16"/>
      <c r="GO220" s="16">
        <f t="shared" si="277"/>
        <v>3769.2727272727298</v>
      </c>
      <c r="GP220" s="16">
        <f t="shared" si="278"/>
        <v>3743</v>
      </c>
      <c r="GQ220" s="16">
        <f t="shared" si="302"/>
        <v>3629.4615384615404</v>
      </c>
    </row>
    <row r="221" spans="2:199" ht="14.45" customHeight="1" x14ac:dyDescent="0.25">
      <c r="B221" s="28" t="s">
        <v>178</v>
      </c>
      <c r="C221" s="28" t="s">
        <v>712</v>
      </c>
      <c r="D221" s="23" t="str">
        <f>IFERROR(IF(MATCH($B221,Compounders!$A:$A,0),"yes"),"")</f>
        <v/>
      </c>
      <c r="F221" s="66"/>
      <c r="G221" s="66"/>
      <c r="H221" s="66"/>
      <c r="I221" s="66"/>
      <c r="J221" s="121" t="str">
        <f t="shared" si="279"/>
        <v>yes</v>
      </c>
      <c r="K221" s="70">
        <f t="shared" si="303"/>
        <v>6</v>
      </c>
      <c r="L221" s="70">
        <f t="shared" si="304"/>
        <v>38</v>
      </c>
      <c r="M221" s="70">
        <f t="shared" si="305"/>
        <v>4</v>
      </c>
      <c r="N221" s="70">
        <f t="shared" si="306"/>
        <v>4</v>
      </c>
      <c r="O221" s="66"/>
      <c r="P221" s="83"/>
      <c r="Q221" s="70">
        <f t="shared" si="319"/>
        <v>5</v>
      </c>
      <c r="R221" s="70">
        <f t="shared" si="319"/>
        <v>4</v>
      </c>
      <c r="S221" s="70">
        <f t="shared" si="319"/>
        <v>4</v>
      </c>
      <c r="T221" s="70">
        <f t="shared" si="319"/>
        <v>3</v>
      </c>
      <c r="U221" s="70">
        <f t="shared" si="319"/>
        <v>3</v>
      </c>
      <c r="V221" s="70">
        <f t="shared" si="319"/>
        <v>7</v>
      </c>
      <c r="W221" s="70">
        <f t="shared" si="319"/>
        <v>8</v>
      </c>
      <c r="X221" s="70">
        <f t="shared" si="319"/>
        <v>3</v>
      </c>
      <c r="Y221" s="70">
        <f t="shared" si="319"/>
        <v>1</v>
      </c>
      <c r="AA221" s="39">
        <v>45.3156160992</v>
      </c>
      <c r="AB221" s="39">
        <v>43.420129467840006</v>
      </c>
      <c r="AC221" s="40">
        <v>54.188893163200007</v>
      </c>
      <c r="AE221" s="4">
        <f t="shared" si="246"/>
        <v>8.8732770640000069</v>
      </c>
      <c r="AF221" s="4">
        <f t="shared" si="247"/>
        <v>10.768763695360001</v>
      </c>
      <c r="AH221" s="11">
        <f t="shared" si="248"/>
        <v>0.19581057983578098</v>
      </c>
      <c r="AI221" s="11">
        <f t="shared" si="249"/>
        <v>0.24801316410942764</v>
      </c>
      <c r="AK221" s="3">
        <v>3457</v>
      </c>
      <c r="AL221" s="7">
        <v>5005</v>
      </c>
      <c r="AM221" s="7"/>
      <c r="AN221" s="3">
        <v>4589.5</v>
      </c>
      <c r="AO221" s="3">
        <v>4070.5714285714303</v>
      </c>
      <c r="AP221" s="7">
        <v>2969.8</v>
      </c>
      <c r="AQ221" s="113"/>
      <c r="AR221" s="3">
        <v>5230.5555555555602</v>
      </c>
      <c r="AS221" s="3">
        <v>5164.4285714285697</v>
      </c>
      <c r="AT221" s="7">
        <v>5041.2666666666701</v>
      </c>
      <c r="AU221" s="7"/>
      <c r="AV221" s="3">
        <v>5722.25</v>
      </c>
      <c r="AW221" s="3">
        <v>5797.8</v>
      </c>
      <c r="AX221" s="7">
        <v>5839.2222222222208</v>
      </c>
      <c r="AY221" s="113"/>
      <c r="AZ221" s="3">
        <v>3990</v>
      </c>
      <c r="BA221" s="7">
        <v>3802</v>
      </c>
      <c r="BB221" s="7"/>
      <c r="BC221" s="3">
        <v>4644.5625</v>
      </c>
      <c r="BD221" s="3">
        <v>3986.3076923076901</v>
      </c>
      <c r="BE221" s="7">
        <v>3565.1428571428601</v>
      </c>
      <c r="BF221" s="113"/>
      <c r="BG221" s="3">
        <v>5268.8</v>
      </c>
      <c r="BH221" s="3">
        <v>5214.0769230769192</v>
      </c>
      <c r="BI221" s="7">
        <v>5215.0952380952394</v>
      </c>
      <c r="BJ221" s="113"/>
      <c r="BK221" s="3">
        <v>5729.6</v>
      </c>
      <c r="BL221" s="3">
        <v>5944.4444444444398</v>
      </c>
      <c r="BM221" s="7">
        <v>5992.4285714285697</v>
      </c>
      <c r="BO221" s="2">
        <f t="shared" si="311"/>
        <v>3990</v>
      </c>
      <c r="BP221" s="2">
        <f t="shared" si="312"/>
        <v>3802</v>
      </c>
      <c r="BQ221" s="2"/>
      <c r="BR221" s="2">
        <f t="shared" si="313"/>
        <v>4644.5625</v>
      </c>
      <c r="BS221" s="2">
        <f t="shared" si="314"/>
        <v>3986.3076923076901</v>
      </c>
      <c r="BT221" s="2">
        <f t="shared" si="315"/>
        <v>3565.1428571428601</v>
      </c>
      <c r="BU221" s="2"/>
      <c r="BV221" s="2">
        <f t="shared" si="316"/>
        <v>5268.8</v>
      </c>
      <c r="BW221" s="2">
        <f t="shared" si="317"/>
        <v>5214.0769230769192</v>
      </c>
      <c r="BX221" s="2">
        <f t="shared" si="318"/>
        <v>5215.0952380952394</v>
      </c>
      <c r="BZ221" s="16">
        <f t="shared" si="307"/>
        <v>-188</v>
      </c>
      <c r="CA221" s="16">
        <f t="shared" si="308"/>
        <v>-236.85714285713993</v>
      </c>
      <c r="CB221" s="16">
        <f t="shared" si="309"/>
        <v>1649.9523809523794</v>
      </c>
      <c r="CD221" s="5">
        <f t="shared" si="250"/>
        <v>-4.7117794486215558E-2</v>
      </c>
      <c r="CE221" s="5">
        <f t="shared" si="251"/>
        <v>-6.2298038626286134E-2</v>
      </c>
      <c r="CF221" s="5">
        <f t="shared" si="252"/>
        <v>0.46280119677298637</v>
      </c>
      <c r="CH221" s="11">
        <f t="shared" si="281"/>
        <v>-0.1417259015660377</v>
      </c>
      <c r="CI221" s="11">
        <f t="shared" si="282"/>
        <v>-0.23240502046363676</v>
      </c>
      <c r="CK221" s="11">
        <f t="shared" si="283"/>
        <v>-1.0386250554790699E-2</v>
      </c>
      <c r="CL221" s="11">
        <f t="shared" si="284"/>
        <v>-1.0192977889606936E-2</v>
      </c>
      <c r="CN221" s="16">
        <f t="shared" si="253"/>
        <v>-658.2548076923099</v>
      </c>
      <c r="CO221" s="16">
        <f t="shared" si="254"/>
        <v>-1079.4196428571399</v>
      </c>
      <c r="CP221" s="11"/>
      <c r="CQ221" s="16">
        <f t="shared" si="255"/>
        <v>-54.723076923080953</v>
      </c>
      <c r="CR221" s="16">
        <f t="shared" si="256"/>
        <v>-53.704761904760744</v>
      </c>
      <c r="CT221" s="106">
        <v>3604.0875000000001</v>
      </c>
      <c r="CU221" s="104">
        <v>3986.3076923076901</v>
      </c>
      <c r="CV221" s="104">
        <v>4385.4696969696997</v>
      </c>
      <c r="CW221" s="104">
        <v>4088.7249999999999</v>
      </c>
      <c r="CX221" s="104">
        <v>3519.1777777777738</v>
      </c>
      <c r="CY221" s="104">
        <v>4635.8125</v>
      </c>
      <c r="CZ221" s="104">
        <v>4781.3155080213892</v>
      </c>
      <c r="DA221" s="104">
        <v>4280.3</v>
      </c>
      <c r="DB221" s="104">
        <v>4368.1666666666697</v>
      </c>
      <c r="DC221" s="104">
        <v>4144.1000000000004</v>
      </c>
      <c r="DD221" s="104">
        <v>3830.9523809523812</v>
      </c>
      <c r="DE221" s="104">
        <v>3999.727777777774</v>
      </c>
      <c r="DF221" s="104">
        <v>4404.7333333333327</v>
      </c>
      <c r="DG221" s="104">
        <v>3347.2222222222199</v>
      </c>
      <c r="DH221" s="104">
        <v>3166.909645909644</v>
      </c>
      <c r="DI221" s="104">
        <v>3535.1071428571472</v>
      </c>
      <c r="DJ221" s="104">
        <v>3181.8249999999971</v>
      </c>
      <c r="DK221" s="104">
        <v>962.91666666666697</v>
      </c>
      <c r="DL221" s="104">
        <v>1287.895833333333</v>
      </c>
      <c r="DM221" s="104">
        <v>1225.9096153846149</v>
      </c>
      <c r="DN221" s="104">
        <v>-406.64413919413886</v>
      </c>
      <c r="DO221" s="104">
        <v>-2081.0625</v>
      </c>
      <c r="DP221" s="104">
        <v>-1794.5839160839143</v>
      </c>
      <c r="DR221" s="4">
        <f t="shared" si="285"/>
        <v>54.188893163200007</v>
      </c>
      <c r="DS221" s="39">
        <v>43.420129467840006</v>
      </c>
      <c r="DT221" s="39">
        <v>45.3156160992</v>
      </c>
      <c r="DU221" s="39">
        <v>37.054821813499998</v>
      </c>
      <c r="DV221" s="39">
        <v>32.112231933419999</v>
      </c>
      <c r="DW221" s="39">
        <v>28.163943461599999</v>
      </c>
      <c r="DX221" s="39">
        <v>39.039513870500002</v>
      </c>
      <c r="DY221" s="39">
        <v>32.78084766912</v>
      </c>
      <c r="DZ221" s="39">
        <v>30.613614705519996</v>
      </c>
      <c r="EA221" s="39">
        <v>30.79591274737</v>
      </c>
      <c r="EB221" s="39">
        <v>25.886533909589996</v>
      </c>
      <c r="EC221" s="39">
        <v>23.806479874999997</v>
      </c>
      <c r="ED221" s="39">
        <v>30.554671813099997</v>
      </c>
      <c r="EE221" s="39">
        <v>22.392053832600002</v>
      </c>
      <c r="EF221" s="39">
        <v>21.06944957532</v>
      </c>
      <c r="EG221" s="39">
        <v>17.992013579079998</v>
      </c>
      <c r="EH221" s="39">
        <v>18.571450694549998</v>
      </c>
      <c r="EI221" s="39">
        <v>25.322020603199999</v>
      </c>
      <c r="EJ221" s="39">
        <v>25.01174000744</v>
      </c>
      <c r="EK221" s="39">
        <v>27.266772951580002</v>
      </c>
      <c r="EL221" s="39">
        <v>27.671123725979999</v>
      </c>
      <c r="EM221" s="39">
        <v>30.809720986200002</v>
      </c>
      <c r="EN221" s="39">
        <v>25.643296243209999</v>
      </c>
      <c r="EP221" s="111">
        <v>46022</v>
      </c>
      <c r="EQ221" s="114">
        <f t="shared" si="310"/>
        <v>0</v>
      </c>
      <c r="ER221" s="114"/>
      <c r="ES221" s="4">
        <f t="shared" si="286"/>
        <v>3457</v>
      </c>
      <c r="ET221" s="4">
        <f t="shared" si="287"/>
        <v>5005</v>
      </c>
      <c r="EU221" s="4"/>
      <c r="EV221" s="4">
        <f t="shared" si="257"/>
        <v>4589.5</v>
      </c>
      <c r="EW221" s="4">
        <f t="shared" si="258"/>
        <v>4070.5714285714303</v>
      </c>
      <c r="EX221" s="4">
        <f t="shared" si="259"/>
        <v>2969.8</v>
      </c>
      <c r="EY221" s="4"/>
      <c r="EZ221" s="4">
        <f t="shared" si="260"/>
        <v>5230.5555555555602</v>
      </c>
      <c r="FA221" s="4">
        <f t="shared" si="261"/>
        <v>5164.4285714285697</v>
      </c>
      <c r="FB221" s="4">
        <f t="shared" si="262"/>
        <v>5041.2666666666701</v>
      </c>
      <c r="FC221" s="4"/>
      <c r="FD221" s="4">
        <f t="shared" si="288"/>
        <v>5722.25</v>
      </c>
      <c r="FE221" s="4">
        <f t="shared" si="289"/>
        <v>5797.8</v>
      </c>
      <c r="FF221" s="4">
        <f t="shared" si="290"/>
        <v>5839.2222222222208</v>
      </c>
      <c r="FH221" s="16">
        <f t="shared" si="291"/>
        <v>3457</v>
      </c>
      <c r="FI221" s="16">
        <f t="shared" si="264"/>
        <v>5005</v>
      </c>
      <c r="FJ221" s="16"/>
      <c r="FK221" s="16">
        <f t="shared" si="292"/>
        <v>4589.5</v>
      </c>
      <c r="FL221" s="16">
        <f t="shared" si="293"/>
        <v>4070.5714285714303</v>
      </c>
      <c r="FM221" s="16">
        <f t="shared" si="294"/>
        <v>2969.8</v>
      </c>
      <c r="FN221" s="16"/>
      <c r="FO221" s="16">
        <f t="shared" si="295"/>
        <v>5230.5555555555602</v>
      </c>
      <c r="FP221" s="16">
        <f t="shared" si="296"/>
        <v>5164.4285714285697</v>
      </c>
      <c r="FQ221" s="16">
        <f t="shared" si="297"/>
        <v>5041.2666666666701</v>
      </c>
      <c r="FS221" s="4">
        <f t="shared" si="265"/>
        <v>3990</v>
      </c>
      <c r="FT221" s="4">
        <f t="shared" si="266"/>
        <v>3802</v>
      </c>
      <c r="FU221" s="4"/>
      <c r="FV221" s="4">
        <f t="shared" si="267"/>
        <v>4644.5625</v>
      </c>
      <c r="FW221" s="4">
        <f t="shared" si="268"/>
        <v>3986.3076923076901</v>
      </c>
      <c r="FX221" s="4">
        <f t="shared" si="269"/>
        <v>3565.1428571428601</v>
      </c>
      <c r="FY221" s="4"/>
      <c r="FZ221" s="4">
        <f t="shared" si="270"/>
        <v>5268.8</v>
      </c>
      <c r="GA221" s="4">
        <f t="shared" si="271"/>
        <v>5214.0769230769192</v>
      </c>
      <c r="GB221" s="4">
        <f t="shared" si="272"/>
        <v>5215.0952380952394</v>
      </c>
      <c r="GC221" s="4"/>
      <c r="GD221" s="4">
        <f t="shared" si="273"/>
        <v>5729.6</v>
      </c>
      <c r="GE221" s="4">
        <f t="shared" si="274"/>
        <v>5944.4444444444398</v>
      </c>
      <c r="GF221" s="4">
        <f t="shared" si="275"/>
        <v>5992.4285714285697</v>
      </c>
      <c r="GH221" s="16">
        <f t="shared" si="298"/>
        <v>3990</v>
      </c>
      <c r="GI221" s="16">
        <f t="shared" si="276"/>
        <v>3802</v>
      </c>
      <c r="GJ221" s="16"/>
      <c r="GK221" s="16">
        <f t="shared" si="299"/>
        <v>4644.5625</v>
      </c>
      <c r="GL221" s="16">
        <f t="shared" si="300"/>
        <v>3986.3076923076901</v>
      </c>
      <c r="GM221" s="16">
        <f t="shared" si="301"/>
        <v>3565.1428571428601</v>
      </c>
      <c r="GN221" s="16"/>
      <c r="GO221" s="16">
        <f t="shared" si="277"/>
        <v>5268.8</v>
      </c>
      <c r="GP221" s="16">
        <f t="shared" si="278"/>
        <v>5214.0769230769192</v>
      </c>
      <c r="GQ221" s="16">
        <f t="shared" si="302"/>
        <v>5215.0952380952394</v>
      </c>
    </row>
    <row r="222" spans="2:199" ht="14.45" customHeight="1" x14ac:dyDescent="0.25">
      <c r="B222" s="28" t="s">
        <v>157</v>
      </c>
      <c r="C222" s="28" t="s">
        <v>713</v>
      </c>
      <c r="D222" s="23" t="str">
        <f>IFERROR(IF(MATCH($B222,Compounders!$A:$A,0),"yes"),"")</f>
        <v>yes</v>
      </c>
      <c r="F222" s="66"/>
      <c r="G222" s="66" t="s">
        <v>544</v>
      </c>
      <c r="H222" s="66"/>
      <c r="I222" s="66"/>
      <c r="J222" s="121" t="str">
        <f t="shared" si="279"/>
        <v/>
      </c>
      <c r="K222" s="70">
        <f t="shared" si="303"/>
        <v>6</v>
      </c>
      <c r="L222" s="70">
        <f t="shared" si="304"/>
        <v>39</v>
      </c>
      <c r="M222" s="70">
        <f t="shared" si="305"/>
        <v>4</v>
      </c>
      <c r="N222" s="70">
        <f t="shared" si="306"/>
        <v>4</v>
      </c>
      <c r="O222" s="66"/>
      <c r="P222" s="83" t="s">
        <v>554</v>
      </c>
      <c r="Q222" s="70">
        <f t="shared" si="319"/>
        <v>5</v>
      </c>
      <c r="R222" s="70">
        <f t="shared" si="319"/>
        <v>4</v>
      </c>
      <c r="S222" s="70">
        <f t="shared" si="319"/>
        <v>4</v>
      </c>
      <c r="T222" s="70">
        <f t="shared" si="319"/>
        <v>4</v>
      </c>
      <c r="U222" s="70">
        <f t="shared" si="319"/>
        <v>3</v>
      </c>
      <c r="V222" s="70">
        <f t="shared" si="319"/>
        <v>7</v>
      </c>
      <c r="W222" s="70">
        <f t="shared" si="319"/>
        <v>8</v>
      </c>
      <c r="X222" s="70">
        <f t="shared" si="319"/>
        <v>3</v>
      </c>
      <c r="Y222" s="70">
        <f t="shared" si="319"/>
        <v>1</v>
      </c>
      <c r="AA222" s="39">
        <v>34.437272262480001</v>
      </c>
      <c r="AB222" s="39">
        <v>34.962761941379995</v>
      </c>
      <c r="AC222" s="40">
        <v>51.307803946650004</v>
      </c>
      <c r="AE222" s="4">
        <f t="shared" si="246"/>
        <v>16.870531684170004</v>
      </c>
      <c r="AF222" s="4">
        <f t="shared" si="247"/>
        <v>16.34504200527001</v>
      </c>
      <c r="AH222" s="11">
        <f t="shared" si="248"/>
        <v>0.48989163704904515</v>
      </c>
      <c r="AI222" s="11">
        <f t="shared" si="249"/>
        <v>0.4674985927220161</v>
      </c>
      <c r="AK222" s="3">
        <v>1906.9</v>
      </c>
      <c r="AL222" s="7">
        <v>-0.5</v>
      </c>
      <c r="AM222" s="7"/>
      <c r="AN222" s="3">
        <v>61.041176470588198</v>
      </c>
      <c r="AO222" s="3">
        <v>99.443749999999994</v>
      </c>
      <c r="AP222" s="7">
        <v>118.8</v>
      </c>
      <c r="AQ222" s="113"/>
      <c r="AR222" s="3">
        <v>665.11111111111109</v>
      </c>
      <c r="AS222" s="3">
        <v>726.5</v>
      </c>
      <c r="AT222" s="7">
        <v>970.5</v>
      </c>
      <c r="AU222" s="7"/>
      <c r="AV222" s="3">
        <v>1290.7692307692298</v>
      </c>
      <c r="AW222" s="3">
        <v>1283.75</v>
      </c>
      <c r="AX222" s="7">
        <v>1528.76470588235</v>
      </c>
      <c r="AY222" s="113"/>
      <c r="AZ222" s="3">
        <v>2697.6</v>
      </c>
      <c r="BA222" s="7">
        <v>708.8</v>
      </c>
      <c r="BB222" s="7"/>
      <c r="BC222" s="3">
        <v>821.57894736842093</v>
      </c>
      <c r="BD222" s="3">
        <v>891.94736842105306</v>
      </c>
      <c r="BE222" s="7">
        <v>118.8</v>
      </c>
      <c r="BF222" s="113"/>
      <c r="BG222" s="3">
        <v>1413.6666666666702</v>
      </c>
      <c r="BH222" s="3">
        <v>1510.85</v>
      </c>
      <c r="BI222" s="7">
        <v>1796.1</v>
      </c>
      <c r="BJ222" s="113"/>
      <c r="BK222" s="3">
        <v>2051.1428571428601</v>
      </c>
      <c r="BL222" s="3">
        <v>2035.11764705882</v>
      </c>
      <c r="BM222" s="7">
        <v>2304.15</v>
      </c>
      <c r="BO222" s="2">
        <f t="shared" si="311"/>
        <v>1199.1890410958904</v>
      </c>
      <c r="BP222" s="2">
        <f t="shared" si="312"/>
        <v>264.27945205479449</v>
      </c>
      <c r="BQ222" s="2"/>
      <c r="BR222" s="2">
        <f t="shared" si="313"/>
        <v>1267.6724345109374</v>
      </c>
      <c r="BS222" s="2">
        <f t="shared" si="314"/>
        <v>1358.2438716654651</v>
      </c>
      <c r="BT222" s="2">
        <f t="shared" si="315"/>
        <v>1382.5191780821917</v>
      </c>
      <c r="BU222" s="2"/>
      <c r="BV222" s="2">
        <f t="shared" si="316"/>
        <v>1893.9569471624295</v>
      </c>
      <c r="BW222" s="2">
        <f t="shared" si="317"/>
        <v>1905.8461724415768</v>
      </c>
      <c r="BX222" s="2">
        <f t="shared" si="318"/>
        <v>2178.8773972602739</v>
      </c>
      <c r="BZ222" s="16">
        <f t="shared" si="307"/>
        <v>-934.90958904109584</v>
      </c>
      <c r="CA222" s="16">
        <f t="shared" si="308"/>
        <v>1118.2397260273972</v>
      </c>
      <c r="CB222" s="16">
        <f t="shared" si="309"/>
        <v>796.35821917808221</v>
      </c>
      <c r="CD222" s="5">
        <f t="shared" si="250"/>
        <v>-0.77961818946137118</v>
      </c>
      <c r="CE222" s="5">
        <f t="shared" si="251"/>
        <v>4.231277601542577</v>
      </c>
      <c r="CF222" s="5">
        <f t="shared" si="252"/>
        <v>0.5760196544128795</v>
      </c>
      <c r="CH222" s="11">
        <f t="shared" si="281"/>
        <v>7.1447035282004689E-2</v>
      </c>
      <c r="CI222" s="11">
        <f t="shared" si="282"/>
        <v>9.059654564119457E-2</v>
      </c>
      <c r="CK222" s="11">
        <f t="shared" si="283"/>
        <v>6.2774527673186142E-3</v>
      </c>
      <c r="CL222" s="11">
        <f t="shared" si="284"/>
        <v>0.15043660338991272</v>
      </c>
      <c r="CN222" s="16">
        <f t="shared" si="253"/>
        <v>90.571437154527757</v>
      </c>
      <c r="CO222" s="16">
        <f t="shared" si="254"/>
        <v>114.84674357125436</v>
      </c>
      <c r="CP222" s="11"/>
      <c r="CQ222" s="16">
        <f t="shared" si="255"/>
        <v>11.88922527914724</v>
      </c>
      <c r="CR222" s="16">
        <f t="shared" si="256"/>
        <v>284.92045009784442</v>
      </c>
      <c r="CT222" s="106">
        <v>1796.1</v>
      </c>
      <c r="CU222" s="104">
        <v>1376.0486111111111</v>
      </c>
      <c r="CV222" s="104">
        <v>1102.2936507936511</v>
      </c>
      <c r="CW222" s="104">
        <v>992.83609022556391</v>
      </c>
      <c r="CX222" s="104">
        <v>787.8</v>
      </c>
      <c r="CY222" s="104">
        <v>492.69417569659515</v>
      </c>
      <c r="CZ222" s="104">
        <v>876.67876241405611</v>
      </c>
      <c r="DA222" s="104">
        <v>1164.1888888888891</v>
      </c>
      <c r="DB222" s="104">
        <v>1402.3333333333298</v>
      </c>
      <c r="DC222" s="104">
        <v>1451.5061274509799</v>
      </c>
      <c r="DD222" s="104">
        <v>2344.6878224974189</v>
      </c>
      <c r="DE222" s="104">
        <v>3224.6111111111127</v>
      </c>
      <c r="DF222" s="104">
        <v>3432.5238095238101</v>
      </c>
      <c r="DG222" s="104">
        <v>3486.4590643274851</v>
      </c>
      <c r="DH222" s="104">
        <v>3397.9941520467846</v>
      </c>
      <c r="DI222" s="104">
        <v>3203.1538461538457</v>
      </c>
      <c r="DJ222" s="104">
        <v>3032.8</v>
      </c>
      <c r="DK222" s="104">
        <v>2902.3277777777766</v>
      </c>
      <c r="DL222" s="104">
        <v>2736.640866873066</v>
      </c>
      <c r="DM222" s="104">
        <v>2477.9281862745106</v>
      </c>
      <c r="DN222" s="104">
        <v>2233.1875</v>
      </c>
      <c r="DO222" s="104">
        <v>2050.48888888889</v>
      </c>
      <c r="DP222" s="104">
        <v>1841.3562091503281</v>
      </c>
      <c r="DR222" s="4">
        <f t="shared" si="285"/>
        <v>51.307803946650004</v>
      </c>
      <c r="DS222" s="39">
        <v>34.962761941379995</v>
      </c>
      <c r="DT222" s="39">
        <v>34.437272262480001</v>
      </c>
      <c r="DU222" s="39">
        <v>34.658228214739999</v>
      </c>
      <c r="DV222" s="39">
        <v>37.957539015020004</v>
      </c>
      <c r="DW222" s="39">
        <v>26.03581628929</v>
      </c>
      <c r="DX222" s="39">
        <v>30.797536919899997</v>
      </c>
      <c r="DY222" s="39">
        <v>43.075992632329999</v>
      </c>
      <c r="DZ222" s="39">
        <v>49.125068633999994</v>
      </c>
      <c r="EA222" s="39">
        <v>48.478202904790002</v>
      </c>
      <c r="EB222" s="39">
        <v>48.791464973639997</v>
      </c>
      <c r="EC222" s="39">
        <v>42.485291022300004</v>
      </c>
      <c r="ED222" s="39">
        <v>48.860955695649999</v>
      </c>
      <c r="EE222" s="39">
        <v>45.894340250659994</v>
      </c>
      <c r="EF222" s="39">
        <v>38.638111877500002</v>
      </c>
      <c r="EG222" s="39">
        <v>33.718110237760001</v>
      </c>
      <c r="EH222" s="39">
        <v>32.205435504</v>
      </c>
      <c r="EI222" s="39">
        <v>41.77714337706</v>
      </c>
      <c r="EJ222" s="39">
        <v>48.307044186720006</v>
      </c>
      <c r="EK222" s="39">
        <v>42.062425846789999</v>
      </c>
      <c r="EL222" s="39">
        <v>40.958593183659993</v>
      </c>
      <c r="EM222" s="39">
        <v>41.794849657859999</v>
      </c>
      <c r="EN222" s="39">
        <v>35.960551181379998</v>
      </c>
      <c r="EP222" s="111">
        <v>46112</v>
      </c>
      <c r="EQ222" s="114">
        <f t="shared" si="310"/>
        <v>-0.24657534246575341</v>
      </c>
      <c r="ER222" s="114"/>
      <c r="ES222" s="4">
        <f t="shared" si="286"/>
        <v>1906.9</v>
      </c>
      <c r="ET222" s="4">
        <f t="shared" si="287"/>
        <v>-0.5</v>
      </c>
      <c r="EU222" s="4"/>
      <c r="EV222" s="4">
        <f t="shared" si="257"/>
        <v>61.041176470588198</v>
      </c>
      <c r="EW222" s="4">
        <f t="shared" si="258"/>
        <v>99.443749999999994</v>
      </c>
      <c r="EX222" s="4">
        <f t="shared" si="259"/>
        <v>118.8</v>
      </c>
      <c r="EY222" s="4"/>
      <c r="EZ222" s="4">
        <f t="shared" si="260"/>
        <v>665.11111111111109</v>
      </c>
      <c r="FA222" s="4">
        <f t="shared" si="261"/>
        <v>726.5</v>
      </c>
      <c r="FB222" s="4">
        <f t="shared" si="262"/>
        <v>970.5</v>
      </c>
      <c r="FC222" s="4"/>
      <c r="FD222" s="4">
        <f t="shared" si="288"/>
        <v>1290.7692307692298</v>
      </c>
      <c r="FE222" s="4">
        <f t="shared" si="289"/>
        <v>1283.75</v>
      </c>
      <c r="FF222" s="4">
        <f t="shared" si="290"/>
        <v>1528.76470588235</v>
      </c>
      <c r="FH222" s="16">
        <f t="shared" si="291"/>
        <v>469.81780821917812</v>
      </c>
      <c r="FI222" s="16">
        <f t="shared" si="264"/>
        <v>89.38356164383562</v>
      </c>
      <c r="FJ222" s="16"/>
      <c r="FK222" s="16">
        <f t="shared" si="292"/>
        <v>516.16236010385887</v>
      </c>
      <c r="FL222" s="16">
        <f t="shared" si="293"/>
        <v>571.88339041095901</v>
      </c>
      <c r="FM222" s="16">
        <f t="shared" si="294"/>
        <v>760.49178082191793</v>
      </c>
      <c r="FN222" s="16"/>
      <c r="FO222" s="16">
        <f t="shared" si="295"/>
        <v>1136.4973656480497</v>
      </c>
      <c r="FP222" s="16">
        <f t="shared" si="296"/>
        <v>1146.3458904109589</v>
      </c>
      <c r="FQ222" s="16">
        <f t="shared" si="297"/>
        <v>1391.1103948428663</v>
      </c>
      <c r="FS222" s="4">
        <f t="shared" si="265"/>
        <v>2697.6</v>
      </c>
      <c r="FT222" s="4">
        <f t="shared" si="266"/>
        <v>708.8</v>
      </c>
      <c r="FU222" s="4"/>
      <c r="FV222" s="4">
        <f t="shared" si="267"/>
        <v>821.57894736842093</v>
      </c>
      <c r="FW222" s="4">
        <f t="shared" si="268"/>
        <v>891.94736842105306</v>
      </c>
      <c r="FX222" s="4">
        <f t="shared" si="269"/>
        <v>118.8</v>
      </c>
      <c r="FY222" s="4"/>
      <c r="FZ222" s="4">
        <f t="shared" si="270"/>
        <v>1413.6666666666702</v>
      </c>
      <c r="GA222" s="4">
        <f t="shared" si="271"/>
        <v>1510.85</v>
      </c>
      <c r="GB222" s="4">
        <f t="shared" si="272"/>
        <v>1796.1</v>
      </c>
      <c r="GC222" s="4"/>
      <c r="GD222" s="4">
        <f t="shared" si="273"/>
        <v>2051.1428571428601</v>
      </c>
      <c r="GE222" s="4">
        <f t="shared" si="274"/>
        <v>2035.11764705882</v>
      </c>
      <c r="GF222" s="4">
        <f t="shared" si="275"/>
        <v>2304.15</v>
      </c>
      <c r="GH222" s="16">
        <f t="shared" si="298"/>
        <v>1199.1890410958904</v>
      </c>
      <c r="GI222" s="16">
        <f t="shared" si="276"/>
        <v>264.27945205479449</v>
      </c>
      <c r="GJ222" s="16"/>
      <c r="GK222" s="16">
        <f t="shared" si="299"/>
        <v>1267.6724345109374</v>
      </c>
      <c r="GL222" s="16">
        <f t="shared" si="300"/>
        <v>1358.2438716654651</v>
      </c>
      <c r="GM222" s="16">
        <f t="shared" si="301"/>
        <v>1382.5191780821917</v>
      </c>
      <c r="GN222" s="16"/>
      <c r="GO222" s="16">
        <f t="shared" si="277"/>
        <v>1893.9569471624295</v>
      </c>
      <c r="GP222" s="16">
        <f t="shared" si="278"/>
        <v>1905.8461724415768</v>
      </c>
      <c r="GQ222" s="16">
        <f t="shared" si="302"/>
        <v>2178.8773972602739</v>
      </c>
    </row>
    <row r="223" spans="2:199" ht="14.45" customHeight="1" x14ac:dyDescent="0.25">
      <c r="B223" s="28" t="s">
        <v>325</v>
      </c>
      <c r="C223" s="28" t="s">
        <v>1000</v>
      </c>
      <c r="D223" s="23" t="str">
        <f>IFERROR(IF(MATCH($B223,Compounders!$A:$A,0),"yes"),"")</f>
        <v>yes</v>
      </c>
      <c r="F223" s="66"/>
      <c r="G223" s="66"/>
      <c r="H223" s="66"/>
      <c r="I223" s="66"/>
      <c r="J223" s="121" t="str">
        <f t="shared" si="279"/>
        <v>yes</v>
      </c>
      <c r="K223" s="70">
        <f t="shared" si="303"/>
        <v>6</v>
      </c>
      <c r="L223" s="70">
        <f t="shared" si="304"/>
        <v>39</v>
      </c>
      <c r="M223" s="70">
        <f t="shared" si="305"/>
        <v>4</v>
      </c>
      <c r="N223" s="70">
        <f t="shared" si="306"/>
        <v>4</v>
      </c>
      <c r="O223" s="66"/>
      <c r="P223" s="83"/>
      <c r="Q223" s="70">
        <f t="shared" si="319"/>
        <v>5</v>
      </c>
      <c r="R223" s="70">
        <f t="shared" si="319"/>
        <v>4</v>
      </c>
      <c r="S223" s="70">
        <f t="shared" si="319"/>
        <v>4</v>
      </c>
      <c r="T223" s="70">
        <f t="shared" si="319"/>
        <v>4</v>
      </c>
      <c r="U223" s="70">
        <f t="shared" si="319"/>
        <v>3</v>
      </c>
      <c r="V223" s="70">
        <f t="shared" si="319"/>
        <v>7</v>
      </c>
      <c r="W223" s="70">
        <f t="shared" si="319"/>
        <v>8</v>
      </c>
      <c r="X223" s="70">
        <f t="shared" si="319"/>
        <v>3</v>
      </c>
      <c r="Y223" s="70">
        <f t="shared" si="319"/>
        <v>1</v>
      </c>
      <c r="AA223" s="39">
        <v>47.263157165629998</v>
      </c>
      <c r="AB223" s="39">
        <v>49.10246536044</v>
      </c>
      <c r="AC223" s="40">
        <v>51.765498001699996</v>
      </c>
      <c r="AE223" s="4">
        <f t="shared" si="246"/>
        <v>4.5023408360699975</v>
      </c>
      <c r="AF223" s="4">
        <f t="shared" si="247"/>
        <v>2.6630326412599956</v>
      </c>
      <c r="AH223" s="11">
        <f t="shared" si="248"/>
        <v>9.5261110473257249E-2</v>
      </c>
      <c r="AI223" s="11">
        <f t="shared" si="249"/>
        <v>5.4234194183771178E-2</v>
      </c>
      <c r="AK223" s="3">
        <v>1376.124</v>
      </c>
      <c r="AL223" s="7">
        <v>1480.1420000000001</v>
      </c>
      <c r="AM223" s="7"/>
      <c r="AN223" s="3">
        <v>1647.5882352941201</v>
      </c>
      <c r="AO223" s="3">
        <v>1651.15789473684</v>
      </c>
      <c r="AP223" s="7">
        <v>1669.78947368421</v>
      </c>
      <c r="AQ223" s="113"/>
      <c r="AR223" s="3">
        <v>1782.1666666666702</v>
      </c>
      <c r="AS223" s="3">
        <v>1800.5263157894699</v>
      </c>
      <c r="AT223" s="7">
        <v>1827.5263157894699</v>
      </c>
      <c r="AU223" s="7"/>
      <c r="AV223" s="3">
        <v>1964.1666666666702</v>
      </c>
      <c r="AW223" s="3">
        <v>1961.9166666666702</v>
      </c>
      <c r="AX223" s="7">
        <v>1992.5833333333298</v>
      </c>
      <c r="AY223" s="113"/>
      <c r="AZ223" s="3">
        <v>1376.124</v>
      </c>
      <c r="BA223" s="7">
        <v>1718.2543700000001</v>
      </c>
      <c r="BB223" s="7"/>
      <c r="BC223" s="3">
        <v>1788.5</v>
      </c>
      <c r="BD223" s="3">
        <v>1757.9047619047599</v>
      </c>
      <c r="BE223" s="7">
        <v>1775.5</v>
      </c>
      <c r="BF223" s="113"/>
      <c r="BG223" s="3">
        <v>1902.5</v>
      </c>
      <c r="BH223" s="3">
        <v>1908.42857142857</v>
      </c>
      <c r="BI223" s="7">
        <v>1929.25</v>
      </c>
      <c r="BJ223" s="113"/>
      <c r="BK223" s="3">
        <v>2092</v>
      </c>
      <c r="BL223" s="3">
        <v>2086.23076923077</v>
      </c>
      <c r="BM223" s="7">
        <v>2116.5</v>
      </c>
      <c r="BO223" s="2">
        <f t="shared" si="311"/>
        <v>1376.124</v>
      </c>
      <c r="BP223" s="2">
        <f t="shared" si="312"/>
        <v>1718.2543700000001</v>
      </c>
      <c r="BQ223" s="2"/>
      <c r="BR223" s="2">
        <f t="shared" si="313"/>
        <v>1788.5</v>
      </c>
      <c r="BS223" s="2">
        <f t="shared" si="314"/>
        <v>1757.9047619047599</v>
      </c>
      <c r="BT223" s="2">
        <f t="shared" si="315"/>
        <v>1775.5</v>
      </c>
      <c r="BU223" s="2"/>
      <c r="BV223" s="2">
        <f t="shared" si="316"/>
        <v>1902.5</v>
      </c>
      <c r="BW223" s="2">
        <f t="shared" si="317"/>
        <v>1908.42857142857</v>
      </c>
      <c r="BX223" s="2">
        <f t="shared" si="318"/>
        <v>1929.25</v>
      </c>
      <c r="BZ223" s="16">
        <f t="shared" si="307"/>
        <v>342.13037000000008</v>
      </c>
      <c r="CA223" s="16">
        <f t="shared" si="308"/>
        <v>57.245629999999892</v>
      </c>
      <c r="CB223" s="16">
        <f t="shared" si="309"/>
        <v>153.75</v>
      </c>
      <c r="CD223" s="5">
        <f t="shared" si="250"/>
        <v>0.24861885266153338</v>
      </c>
      <c r="CE223" s="5">
        <f t="shared" si="251"/>
        <v>3.3316155628342781E-2</v>
      </c>
      <c r="CF223" s="5">
        <f t="shared" si="252"/>
        <v>8.6595325260490075E-2</v>
      </c>
      <c r="CH223" s="11">
        <f t="shared" si="281"/>
        <v>-1.7106646964070493E-2</v>
      </c>
      <c r="CI223" s="11">
        <f t="shared" si="282"/>
        <v>-7.2686608890131232E-3</v>
      </c>
      <c r="CK223" s="11">
        <f t="shared" si="283"/>
        <v>3.116200488078924E-3</v>
      </c>
      <c r="CL223" s="11">
        <f t="shared" si="284"/>
        <v>1.406044678055185E-2</v>
      </c>
      <c r="CN223" s="16">
        <f t="shared" si="253"/>
        <v>-30.59523809524012</v>
      </c>
      <c r="CO223" s="16">
        <f t="shared" si="254"/>
        <v>-13</v>
      </c>
      <c r="CP223" s="11"/>
      <c r="CQ223" s="16">
        <f t="shared" si="255"/>
        <v>5.9285714285699669</v>
      </c>
      <c r="CR223" s="16">
        <f t="shared" si="256"/>
        <v>26.75</v>
      </c>
      <c r="CT223" s="106">
        <v>1798.4093567251471</v>
      </c>
      <c r="CU223" s="104">
        <v>1757.9047619047599</v>
      </c>
      <c r="CV223" s="104">
        <v>1712.1809954751129</v>
      </c>
      <c r="CW223" s="104">
        <v>1568.6017857142861</v>
      </c>
      <c r="CX223" s="104">
        <v>1493.714285714286</v>
      </c>
      <c r="CY223" s="104">
        <v>1483.92857142857</v>
      </c>
      <c r="CZ223" s="104">
        <v>1564.1190476190479</v>
      </c>
      <c r="DA223" s="104">
        <v>1511.9749999999999</v>
      </c>
      <c r="DB223" s="104">
        <v>1491.9333333333329</v>
      </c>
      <c r="DC223" s="104">
        <v>1455.13333333333</v>
      </c>
      <c r="DD223" s="104">
        <v>1448.1071428571429</v>
      </c>
      <c r="DE223" s="104">
        <v>1380.533928571429</v>
      </c>
      <c r="DF223" s="104">
        <v>1284.1282051282051</v>
      </c>
      <c r="DG223" s="104">
        <v>1235.1428571428598</v>
      </c>
      <c r="DH223" s="104">
        <v>1196.8666666666679</v>
      </c>
      <c r="DI223" s="104">
        <v>1173.4761904761901</v>
      </c>
      <c r="DJ223" s="104">
        <v>1140.282051282052</v>
      </c>
      <c r="DK223" s="104">
        <v>1138.25</v>
      </c>
      <c r="DL223" s="104">
        <v>1085.4242424242429</v>
      </c>
      <c r="DM223" s="104">
        <v>1032.2047619047621</v>
      </c>
      <c r="DN223" s="104">
        <v>964.31168831168793</v>
      </c>
      <c r="DO223" s="104">
        <v>898.81818181818198</v>
      </c>
      <c r="DP223" s="104">
        <v>848.03333333333296</v>
      </c>
      <c r="DR223" s="4">
        <f t="shared" si="285"/>
        <v>51.765498001699996</v>
      </c>
      <c r="DS223" s="39">
        <v>49.10246536044</v>
      </c>
      <c r="DT223" s="39">
        <v>47.263157165629998</v>
      </c>
      <c r="DU223" s="39">
        <v>43.419344479999999</v>
      </c>
      <c r="DV223" s="39">
        <v>41.779859858880002</v>
      </c>
      <c r="DW223" s="39">
        <v>39.720773087399991</v>
      </c>
      <c r="DX223" s="39">
        <v>41.695522396799994</v>
      </c>
      <c r="DY223" s="39">
        <v>39.757040550150002</v>
      </c>
      <c r="DZ223" s="39">
        <v>38.588293848510006</v>
      </c>
      <c r="EA223" s="39">
        <v>42.288582801300002</v>
      </c>
      <c r="EB223" s="39">
        <v>38.056390552729994</v>
      </c>
      <c r="EC223" s="39">
        <v>34.090022407919996</v>
      </c>
      <c r="ED223" s="39">
        <v>37.309322785919996</v>
      </c>
      <c r="EE223" s="39">
        <v>33.439533407300004</v>
      </c>
      <c r="EF223" s="39">
        <v>32.087312348839994</v>
      </c>
      <c r="EG223" s="39">
        <v>26.036476817560001</v>
      </c>
      <c r="EH223" s="39">
        <v>25.374700889010001</v>
      </c>
      <c r="EI223" s="39">
        <v>30.787337798400007</v>
      </c>
      <c r="EJ223" s="39">
        <v>34.014052408639998</v>
      </c>
      <c r="EK223" s="39">
        <v>28.671808812190001</v>
      </c>
      <c r="EL223" s="39">
        <v>30.827709995999996</v>
      </c>
      <c r="EM223" s="39">
        <v>29.480060753139998</v>
      </c>
      <c r="EN223" s="39">
        <v>27.824043684639996</v>
      </c>
      <c r="EP223" s="111">
        <v>46022</v>
      </c>
      <c r="EQ223" s="114">
        <f t="shared" si="310"/>
        <v>0</v>
      </c>
      <c r="ER223" s="114"/>
      <c r="ES223" s="4">
        <f t="shared" si="286"/>
        <v>1376.124</v>
      </c>
      <c r="ET223" s="4">
        <f t="shared" si="287"/>
        <v>1480.1420000000001</v>
      </c>
      <c r="EU223" s="4"/>
      <c r="EV223" s="4">
        <f t="shared" si="257"/>
        <v>1647.5882352941201</v>
      </c>
      <c r="EW223" s="4">
        <f t="shared" si="258"/>
        <v>1651.15789473684</v>
      </c>
      <c r="EX223" s="4">
        <f t="shared" si="259"/>
        <v>1669.78947368421</v>
      </c>
      <c r="EY223" s="4"/>
      <c r="EZ223" s="4">
        <f t="shared" si="260"/>
        <v>1782.1666666666702</v>
      </c>
      <c r="FA223" s="4">
        <f t="shared" si="261"/>
        <v>1800.5263157894699</v>
      </c>
      <c r="FB223" s="4">
        <f t="shared" si="262"/>
        <v>1827.5263157894699</v>
      </c>
      <c r="FC223" s="4"/>
      <c r="FD223" s="4">
        <f t="shared" si="288"/>
        <v>1964.1666666666702</v>
      </c>
      <c r="FE223" s="4">
        <f t="shared" si="289"/>
        <v>1961.9166666666702</v>
      </c>
      <c r="FF223" s="4">
        <f t="shared" si="290"/>
        <v>1992.5833333333298</v>
      </c>
      <c r="FH223" s="16">
        <f t="shared" si="291"/>
        <v>1376.124</v>
      </c>
      <c r="FI223" s="16">
        <f t="shared" si="264"/>
        <v>1480.1420000000001</v>
      </c>
      <c r="FJ223" s="16"/>
      <c r="FK223" s="16">
        <f t="shared" si="292"/>
        <v>1647.5882352941201</v>
      </c>
      <c r="FL223" s="16">
        <f t="shared" si="293"/>
        <v>1651.15789473684</v>
      </c>
      <c r="FM223" s="16">
        <f t="shared" si="294"/>
        <v>1669.78947368421</v>
      </c>
      <c r="FN223" s="16"/>
      <c r="FO223" s="16">
        <f t="shared" si="295"/>
        <v>1782.1666666666702</v>
      </c>
      <c r="FP223" s="16">
        <f t="shared" si="296"/>
        <v>1800.5263157894699</v>
      </c>
      <c r="FQ223" s="16">
        <f t="shared" si="297"/>
        <v>1827.5263157894699</v>
      </c>
      <c r="FS223" s="4">
        <f t="shared" si="265"/>
        <v>1376.124</v>
      </c>
      <c r="FT223" s="4">
        <f t="shared" si="266"/>
        <v>1718.2543700000001</v>
      </c>
      <c r="FU223" s="4"/>
      <c r="FV223" s="4">
        <f t="shared" si="267"/>
        <v>1788.5</v>
      </c>
      <c r="FW223" s="4">
        <f t="shared" si="268"/>
        <v>1757.9047619047599</v>
      </c>
      <c r="FX223" s="4">
        <f t="shared" si="269"/>
        <v>1775.5</v>
      </c>
      <c r="FY223" s="4"/>
      <c r="FZ223" s="4">
        <f t="shared" si="270"/>
        <v>1902.5</v>
      </c>
      <c r="GA223" s="4">
        <f t="shared" si="271"/>
        <v>1908.42857142857</v>
      </c>
      <c r="GB223" s="4">
        <f t="shared" si="272"/>
        <v>1929.25</v>
      </c>
      <c r="GC223" s="4"/>
      <c r="GD223" s="4">
        <f t="shared" si="273"/>
        <v>2092</v>
      </c>
      <c r="GE223" s="4">
        <f t="shared" si="274"/>
        <v>2086.23076923077</v>
      </c>
      <c r="GF223" s="4">
        <f t="shared" si="275"/>
        <v>2116.5</v>
      </c>
      <c r="GH223" s="16">
        <f t="shared" si="298"/>
        <v>1376.124</v>
      </c>
      <c r="GI223" s="16">
        <f t="shared" si="276"/>
        <v>1718.2543700000001</v>
      </c>
      <c r="GJ223" s="16"/>
      <c r="GK223" s="16">
        <f t="shared" si="299"/>
        <v>1788.5</v>
      </c>
      <c r="GL223" s="16">
        <f t="shared" si="300"/>
        <v>1757.9047619047599</v>
      </c>
      <c r="GM223" s="16">
        <f t="shared" si="301"/>
        <v>1775.5</v>
      </c>
      <c r="GN223" s="16"/>
      <c r="GO223" s="16">
        <f t="shared" si="277"/>
        <v>1902.5</v>
      </c>
      <c r="GP223" s="16">
        <f t="shared" si="278"/>
        <v>1908.42857142857</v>
      </c>
      <c r="GQ223" s="16">
        <f t="shared" si="302"/>
        <v>1929.25</v>
      </c>
    </row>
    <row r="224" spans="2:199" ht="14.45" customHeight="1" x14ac:dyDescent="0.25">
      <c r="B224" s="28" t="s">
        <v>196</v>
      </c>
      <c r="C224" s="28" t="s">
        <v>714</v>
      </c>
      <c r="D224" s="23" t="str">
        <f>IFERROR(IF(MATCH($B224,Compounders!$A:$A,0),"yes"),"")</f>
        <v>yes</v>
      </c>
      <c r="F224" s="66"/>
      <c r="G224" s="66"/>
      <c r="H224" s="66"/>
      <c r="I224" s="66"/>
      <c r="J224" s="121" t="str">
        <f t="shared" si="279"/>
        <v>yes</v>
      </c>
      <c r="K224" s="70">
        <f t="shared" si="303"/>
        <v>6</v>
      </c>
      <c r="L224" s="70">
        <f t="shared" si="304"/>
        <v>39</v>
      </c>
      <c r="M224" s="70">
        <f t="shared" si="305"/>
        <v>4</v>
      </c>
      <c r="N224" s="70">
        <f t="shared" si="306"/>
        <v>4</v>
      </c>
      <c r="O224" s="66"/>
      <c r="P224" s="83"/>
      <c r="Q224" s="70">
        <f t="shared" si="319"/>
        <v>5</v>
      </c>
      <c r="R224" s="70">
        <f t="shared" si="319"/>
        <v>4</v>
      </c>
      <c r="S224" s="70">
        <f t="shared" si="319"/>
        <v>4</v>
      </c>
      <c r="T224" s="70">
        <f t="shared" si="319"/>
        <v>4</v>
      </c>
      <c r="U224" s="70">
        <f t="shared" si="319"/>
        <v>3</v>
      </c>
      <c r="V224" s="70">
        <f t="shared" si="319"/>
        <v>7</v>
      </c>
      <c r="W224" s="70">
        <f t="shared" si="319"/>
        <v>8</v>
      </c>
      <c r="X224" s="70">
        <f t="shared" si="319"/>
        <v>3</v>
      </c>
      <c r="Y224" s="70">
        <f t="shared" si="319"/>
        <v>1</v>
      </c>
      <c r="AA224" s="39">
        <v>66.457272000000017</v>
      </c>
      <c r="AB224" s="39">
        <v>55.636816467959996</v>
      </c>
      <c r="AC224" s="40">
        <v>51.665159000000003</v>
      </c>
      <c r="AE224" s="4">
        <f t="shared" si="246"/>
        <v>-14.792113000000015</v>
      </c>
      <c r="AF224" s="4">
        <f t="shared" si="247"/>
        <v>-3.971657467959993</v>
      </c>
      <c r="AH224" s="11">
        <f t="shared" si="248"/>
        <v>-0.22258080349732101</v>
      </c>
      <c r="AI224" s="11">
        <f t="shared" si="249"/>
        <v>-7.1385419225903801E-2</v>
      </c>
      <c r="AK224" s="3">
        <v>1462.7</v>
      </c>
      <c r="AL224" s="7">
        <v>1494</v>
      </c>
      <c r="AM224" s="7"/>
      <c r="AN224" s="3">
        <v>2476.2727272727298</v>
      </c>
      <c r="AO224" s="3">
        <v>2253.1999999999998</v>
      </c>
      <c r="AP224" s="7">
        <v>2277</v>
      </c>
      <c r="AQ224" s="113"/>
      <c r="AR224" s="3">
        <v>2944.1818181818198</v>
      </c>
      <c r="AS224" s="3">
        <v>2852.7</v>
      </c>
      <c r="AT224" s="7">
        <v>2887.1538461538503</v>
      </c>
      <c r="AU224" s="7"/>
      <c r="AV224" s="3">
        <v>3822.5</v>
      </c>
      <c r="AW224" s="3">
        <v>3571.5714285714303</v>
      </c>
      <c r="AX224" s="7">
        <v>3779.4</v>
      </c>
      <c r="AY224" s="113"/>
      <c r="AZ224" s="3">
        <v>2278.6999999999998</v>
      </c>
      <c r="BA224" s="7">
        <v>2793</v>
      </c>
      <c r="BB224" s="7"/>
      <c r="BC224" s="3">
        <v>3430.9473684210502</v>
      </c>
      <c r="BD224" s="3">
        <v>3433</v>
      </c>
      <c r="BE224" s="7">
        <v>3385.10526315789</v>
      </c>
      <c r="BF224" s="113"/>
      <c r="BG224" s="3">
        <v>3864.2631578947403</v>
      </c>
      <c r="BH224" s="3">
        <v>3881.3684210526299</v>
      </c>
      <c r="BI224" s="7">
        <v>3889.9444444444398</v>
      </c>
      <c r="BJ224" s="113"/>
      <c r="BK224" s="3">
        <v>4757.25</v>
      </c>
      <c r="BL224" s="3">
        <v>4293.0769230769201</v>
      </c>
      <c r="BM224" s="7">
        <v>4361.5384615384601</v>
      </c>
      <c r="BO224" s="2">
        <f t="shared" si="311"/>
        <v>2278.6999999999998</v>
      </c>
      <c r="BP224" s="2">
        <f t="shared" si="312"/>
        <v>2793</v>
      </c>
      <c r="BQ224" s="2"/>
      <c r="BR224" s="2">
        <f t="shared" si="313"/>
        <v>3430.9473684210502</v>
      </c>
      <c r="BS224" s="2">
        <f t="shared" si="314"/>
        <v>3433</v>
      </c>
      <c r="BT224" s="2">
        <f t="shared" si="315"/>
        <v>3385.10526315789</v>
      </c>
      <c r="BU224" s="2"/>
      <c r="BV224" s="2">
        <f t="shared" si="316"/>
        <v>3864.2631578947403</v>
      </c>
      <c r="BW224" s="2">
        <f t="shared" si="317"/>
        <v>3881.3684210526299</v>
      </c>
      <c r="BX224" s="2">
        <f t="shared" si="318"/>
        <v>3889.9444444444398</v>
      </c>
      <c r="BZ224" s="16">
        <f t="shared" si="307"/>
        <v>514.30000000000018</v>
      </c>
      <c r="CA224" s="16">
        <f t="shared" si="308"/>
        <v>592.10526315789002</v>
      </c>
      <c r="CB224" s="16">
        <f t="shared" si="309"/>
        <v>504.83918128654977</v>
      </c>
      <c r="CD224" s="5">
        <f t="shared" si="250"/>
        <v>0.22569886338701894</v>
      </c>
      <c r="CE224" s="5">
        <f t="shared" si="251"/>
        <v>0.21199615580303965</v>
      </c>
      <c r="CF224" s="5">
        <f t="shared" si="252"/>
        <v>0.14913544544124346</v>
      </c>
      <c r="CH224" s="11">
        <f t="shared" si="281"/>
        <v>5.9826962017628382E-4</v>
      </c>
      <c r="CI224" s="11">
        <f t="shared" si="282"/>
        <v>-1.3361354850586649E-2</v>
      </c>
      <c r="CK224" s="11">
        <f t="shared" si="283"/>
        <v>4.4265264706269125E-3</v>
      </c>
      <c r="CL224" s="11">
        <f t="shared" si="284"/>
        <v>6.6458430754727793E-3</v>
      </c>
      <c r="CN224" s="16">
        <f t="shared" si="253"/>
        <v>2.0526315789497858</v>
      </c>
      <c r="CO224" s="16">
        <f t="shared" si="254"/>
        <v>-45.842105263160192</v>
      </c>
      <c r="CP224" s="11"/>
      <c r="CQ224" s="16">
        <f t="shared" si="255"/>
        <v>17.105263157889567</v>
      </c>
      <c r="CR224" s="16">
        <f t="shared" si="256"/>
        <v>25.681286549699507</v>
      </c>
      <c r="CT224" s="106">
        <v>3586.2352941176518</v>
      </c>
      <c r="CU224" s="104">
        <v>3433</v>
      </c>
      <c r="CV224" s="104">
        <v>3348</v>
      </c>
      <c r="CW224" s="104">
        <v>3336.357142857144</v>
      </c>
      <c r="CX224" s="104">
        <v>3095.6294871794871</v>
      </c>
      <c r="CY224" s="104">
        <v>2896.9375</v>
      </c>
      <c r="CZ224" s="104">
        <v>2639.2756410256411</v>
      </c>
      <c r="DA224" s="104">
        <v>2358.0285714285706</v>
      </c>
      <c r="DB224" s="104">
        <v>2333.7547619047623</v>
      </c>
      <c r="DC224" s="104">
        <v>2225.7222222222199</v>
      </c>
      <c r="DD224" s="104">
        <v>2191.301960784313</v>
      </c>
      <c r="DE224" s="104">
        <v>2067.8035714285711</v>
      </c>
      <c r="DF224" s="104">
        <v>1958.3779761904759</v>
      </c>
      <c r="DG224" s="104">
        <v>1910.3333333333298</v>
      </c>
      <c r="DH224" s="104">
        <v>1787.160256410255</v>
      </c>
      <c r="DI224" s="104">
        <v>1722.045454545454</v>
      </c>
      <c r="DJ224" s="104">
        <v>1699.090909090909</v>
      </c>
      <c r="DK224" s="104">
        <v>1343.5555555555602</v>
      </c>
      <c r="DL224" s="104">
        <v>1245.5999999999999</v>
      </c>
      <c r="DM224" s="104">
        <v>1187.25</v>
      </c>
      <c r="DN224" s="104">
        <v>1094.285714285714</v>
      </c>
      <c r="DO224" s="104">
        <v>965</v>
      </c>
      <c r="DP224" s="104">
        <v>932</v>
      </c>
      <c r="DR224" s="4">
        <f t="shared" si="285"/>
        <v>51.665159000000003</v>
      </c>
      <c r="DS224" s="39">
        <v>55.636816467959996</v>
      </c>
      <c r="DT224" s="39">
        <v>66.457272000000017</v>
      </c>
      <c r="DU224" s="39">
        <v>79.417336000000006</v>
      </c>
      <c r="DV224" s="39">
        <v>81.982731999999999</v>
      </c>
      <c r="DW224" s="39">
        <v>88.28988304248</v>
      </c>
      <c r="DX224" s="39">
        <v>70.906482202500001</v>
      </c>
      <c r="DY224" s="39">
        <v>61.648167000000001</v>
      </c>
      <c r="DZ224" s="39">
        <v>56.659235000000002</v>
      </c>
      <c r="EA224" s="39">
        <v>54.208672</v>
      </c>
      <c r="EB224" s="39">
        <v>48.551591999999999</v>
      </c>
      <c r="EC224" s="39">
        <v>49.120282580000001</v>
      </c>
      <c r="ED224" s="39">
        <v>47.041994219999999</v>
      </c>
      <c r="EE224" s="39">
        <v>40.95471331161</v>
      </c>
      <c r="EF224" s="39">
        <v>39.7517736</v>
      </c>
      <c r="EG224" s="39">
        <v>36.01372992000001</v>
      </c>
      <c r="EH224" s="39">
        <v>34.24948672</v>
      </c>
      <c r="EI224" s="39">
        <v>36.598631113799996</v>
      </c>
      <c r="EJ224" s="39">
        <v>35.168858259999993</v>
      </c>
      <c r="EK224" s="39">
        <v>30.733387499999999</v>
      </c>
      <c r="EL224" s="39">
        <v>28.8896761584</v>
      </c>
      <c r="EM224" s="39">
        <v>24.353398269329997</v>
      </c>
      <c r="EN224" s="39">
        <v>23.792154619999994</v>
      </c>
      <c r="EP224" s="111">
        <v>46022</v>
      </c>
      <c r="EQ224" s="114">
        <f t="shared" si="310"/>
        <v>0</v>
      </c>
      <c r="ER224" s="114"/>
      <c r="ES224" s="4">
        <f t="shared" si="286"/>
        <v>1462.7</v>
      </c>
      <c r="ET224" s="4">
        <f t="shared" si="287"/>
        <v>1494</v>
      </c>
      <c r="EU224" s="4"/>
      <c r="EV224" s="4">
        <f t="shared" si="257"/>
        <v>2476.2727272727298</v>
      </c>
      <c r="EW224" s="4">
        <f t="shared" si="258"/>
        <v>2253.1999999999998</v>
      </c>
      <c r="EX224" s="4">
        <f t="shared" si="259"/>
        <v>2277</v>
      </c>
      <c r="EY224" s="4"/>
      <c r="EZ224" s="4">
        <f t="shared" si="260"/>
        <v>2944.1818181818198</v>
      </c>
      <c r="FA224" s="4">
        <f t="shared" si="261"/>
        <v>2852.7</v>
      </c>
      <c r="FB224" s="4">
        <f t="shared" si="262"/>
        <v>2887.1538461538503</v>
      </c>
      <c r="FC224" s="4"/>
      <c r="FD224" s="4">
        <f t="shared" si="288"/>
        <v>3822.5</v>
      </c>
      <c r="FE224" s="4">
        <f t="shared" si="289"/>
        <v>3571.5714285714303</v>
      </c>
      <c r="FF224" s="4">
        <f t="shared" si="290"/>
        <v>3779.4</v>
      </c>
      <c r="FH224" s="16">
        <f t="shared" si="291"/>
        <v>1462.7</v>
      </c>
      <c r="FI224" s="16">
        <f t="shared" si="264"/>
        <v>1494</v>
      </c>
      <c r="FJ224" s="16"/>
      <c r="FK224" s="16">
        <f t="shared" si="292"/>
        <v>2476.2727272727298</v>
      </c>
      <c r="FL224" s="16">
        <f t="shared" si="293"/>
        <v>2253.1999999999998</v>
      </c>
      <c r="FM224" s="16">
        <f t="shared" si="294"/>
        <v>2277</v>
      </c>
      <c r="FN224" s="16"/>
      <c r="FO224" s="16">
        <f t="shared" si="295"/>
        <v>2944.1818181818198</v>
      </c>
      <c r="FP224" s="16">
        <f t="shared" si="296"/>
        <v>2852.7</v>
      </c>
      <c r="FQ224" s="16">
        <f t="shared" si="297"/>
        <v>2887.1538461538503</v>
      </c>
      <c r="FS224" s="4">
        <f t="shared" si="265"/>
        <v>2278.6999999999998</v>
      </c>
      <c r="FT224" s="4">
        <f t="shared" si="266"/>
        <v>2793</v>
      </c>
      <c r="FU224" s="4"/>
      <c r="FV224" s="4">
        <f t="shared" si="267"/>
        <v>3430.9473684210502</v>
      </c>
      <c r="FW224" s="4">
        <f t="shared" si="268"/>
        <v>3433</v>
      </c>
      <c r="FX224" s="4">
        <f t="shared" si="269"/>
        <v>3385.10526315789</v>
      </c>
      <c r="FY224" s="4"/>
      <c r="FZ224" s="4">
        <f t="shared" si="270"/>
        <v>3864.2631578947403</v>
      </c>
      <c r="GA224" s="4">
        <f t="shared" si="271"/>
        <v>3881.3684210526299</v>
      </c>
      <c r="GB224" s="4">
        <f t="shared" si="272"/>
        <v>3889.9444444444398</v>
      </c>
      <c r="GC224" s="4"/>
      <c r="GD224" s="4">
        <f t="shared" si="273"/>
        <v>4757.25</v>
      </c>
      <c r="GE224" s="4">
        <f t="shared" si="274"/>
        <v>4293.0769230769201</v>
      </c>
      <c r="GF224" s="4">
        <f t="shared" si="275"/>
        <v>4361.5384615384601</v>
      </c>
      <c r="GH224" s="16">
        <f t="shared" si="298"/>
        <v>2278.6999999999998</v>
      </c>
      <c r="GI224" s="16">
        <f t="shared" si="276"/>
        <v>2793</v>
      </c>
      <c r="GJ224" s="16"/>
      <c r="GK224" s="16">
        <f t="shared" si="299"/>
        <v>3430.9473684210502</v>
      </c>
      <c r="GL224" s="16">
        <f t="shared" si="300"/>
        <v>3433</v>
      </c>
      <c r="GM224" s="16">
        <f t="shared" si="301"/>
        <v>3385.10526315789</v>
      </c>
      <c r="GN224" s="16"/>
      <c r="GO224" s="16">
        <f t="shared" si="277"/>
        <v>3864.2631578947403</v>
      </c>
      <c r="GP224" s="16">
        <f t="shared" si="278"/>
        <v>3881.3684210526299</v>
      </c>
      <c r="GQ224" s="16">
        <f t="shared" si="302"/>
        <v>3889.9444444444398</v>
      </c>
    </row>
    <row r="225" spans="2:199" ht="14.45" customHeight="1" x14ac:dyDescent="0.25">
      <c r="B225" s="28" t="s">
        <v>200</v>
      </c>
      <c r="C225" s="28" t="s">
        <v>715</v>
      </c>
      <c r="D225" s="23" t="str">
        <f>IFERROR(IF(MATCH($B225,Compounders!$A:$A,0),"yes"),"")</f>
        <v/>
      </c>
      <c r="F225" s="66"/>
      <c r="G225" s="66"/>
      <c r="H225" s="66"/>
      <c r="I225" s="66"/>
      <c r="J225" s="121" t="str">
        <f t="shared" si="279"/>
        <v>yes</v>
      </c>
      <c r="K225" s="70">
        <f t="shared" si="303"/>
        <v>6</v>
      </c>
      <c r="L225" s="70">
        <f t="shared" si="304"/>
        <v>39</v>
      </c>
      <c r="M225" s="70">
        <f t="shared" si="305"/>
        <v>4</v>
      </c>
      <c r="N225" s="70">
        <f t="shared" si="306"/>
        <v>4</v>
      </c>
      <c r="O225" s="66"/>
      <c r="P225" s="83"/>
      <c r="Q225" s="70">
        <f t="shared" si="319"/>
        <v>5</v>
      </c>
      <c r="R225" s="70">
        <f t="shared" si="319"/>
        <v>4</v>
      </c>
      <c r="S225" s="70">
        <f t="shared" si="319"/>
        <v>4</v>
      </c>
      <c r="T225" s="70">
        <f t="shared" si="319"/>
        <v>4</v>
      </c>
      <c r="U225" s="70">
        <f t="shared" si="319"/>
        <v>3</v>
      </c>
      <c r="V225" s="70">
        <f t="shared" si="319"/>
        <v>7</v>
      </c>
      <c r="W225" s="70">
        <f t="shared" si="319"/>
        <v>8</v>
      </c>
      <c r="X225" s="70">
        <f t="shared" si="319"/>
        <v>3</v>
      </c>
      <c r="Y225" s="70">
        <f t="shared" si="319"/>
        <v>1</v>
      </c>
      <c r="AA225" s="39">
        <v>65.521285711000004</v>
      </c>
      <c r="AB225" s="39">
        <v>61.109868443480003</v>
      </c>
      <c r="AC225" s="40">
        <v>52.406967121599997</v>
      </c>
      <c r="AE225" s="4">
        <f t="shared" si="246"/>
        <v>-13.114318589400007</v>
      </c>
      <c r="AF225" s="4">
        <f t="shared" si="247"/>
        <v>-8.702901321880006</v>
      </c>
      <c r="AH225" s="11">
        <f t="shared" si="248"/>
        <v>-0.20015355997811746</v>
      </c>
      <c r="AI225" s="11">
        <f t="shared" si="249"/>
        <v>-0.14241400846623076</v>
      </c>
      <c r="AK225" s="3">
        <v>1509.12</v>
      </c>
      <c r="AL225" s="7">
        <v>1554.1690000000001</v>
      </c>
      <c r="AM225" s="7"/>
      <c r="AN225" s="3">
        <v>2682.5</v>
      </c>
      <c r="AO225" s="3">
        <v>2925</v>
      </c>
      <c r="AP225" s="7">
        <v>3518.75</v>
      </c>
      <c r="AQ225" s="113"/>
      <c r="AR225" s="3">
        <v>3228</v>
      </c>
      <c r="AS225" s="3">
        <v>3326.75</v>
      </c>
      <c r="AT225" s="7">
        <v>3440.25</v>
      </c>
      <c r="AU225" s="7"/>
      <c r="AV225" s="3">
        <v>3570.6</v>
      </c>
      <c r="AW225" s="3">
        <v>3677</v>
      </c>
      <c r="AX225" s="7">
        <v>3665.5</v>
      </c>
      <c r="AY225" s="113"/>
      <c r="AZ225" s="3">
        <v>2756.5709999999999</v>
      </c>
      <c r="BA225" s="7">
        <v>3122.578</v>
      </c>
      <c r="BB225" s="7"/>
      <c r="BC225" s="3">
        <v>3418.4545454545496</v>
      </c>
      <c r="BD225" s="3">
        <v>3441.7272727272702</v>
      </c>
      <c r="BE225" s="7">
        <v>3459.3333333333303</v>
      </c>
      <c r="BF225" s="113"/>
      <c r="BG225" s="3">
        <v>3730.4285714285697</v>
      </c>
      <c r="BH225" s="3">
        <v>3784.5454545454504</v>
      </c>
      <c r="BI225" s="7">
        <v>3783.5</v>
      </c>
      <c r="BJ225" s="113"/>
      <c r="BK225" s="3">
        <v>4093.3076923076901</v>
      </c>
      <c r="BL225" s="3">
        <v>4139.3</v>
      </c>
      <c r="BM225" s="7">
        <v>4123</v>
      </c>
      <c r="BO225" s="2">
        <f t="shared" si="311"/>
        <v>2848.8248191780822</v>
      </c>
      <c r="BP225" s="2">
        <f t="shared" si="312"/>
        <v>3207.4587963470312</v>
      </c>
      <c r="BQ225" s="2"/>
      <c r="BR225" s="2">
        <f t="shared" si="313"/>
        <v>3497.0890944671792</v>
      </c>
      <c r="BS225" s="2">
        <f t="shared" si="314"/>
        <v>3528.136239103359</v>
      </c>
      <c r="BT225" s="2">
        <f t="shared" si="315"/>
        <v>3541.0410958904085</v>
      </c>
      <c r="BU225" s="2"/>
      <c r="BV225" s="2">
        <f t="shared" si="316"/>
        <v>3821.8939936775532</v>
      </c>
      <c r="BW225" s="2">
        <f t="shared" si="317"/>
        <v>3873.9630386052268</v>
      </c>
      <c r="BX225" s="2">
        <f t="shared" si="318"/>
        <v>3869.0726027397259</v>
      </c>
      <c r="BZ225" s="16">
        <f t="shared" si="307"/>
        <v>358.63397716894906</v>
      </c>
      <c r="CA225" s="16">
        <f t="shared" si="308"/>
        <v>333.5822995433773</v>
      </c>
      <c r="CB225" s="16">
        <f t="shared" si="309"/>
        <v>328.03150684931734</v>
      </c>
      <c r="CD225" s="5">
        <f t="shared" si="250"/>
        <v>0.12588839255915318</v>
      </c>
      <c r="CE225" s="5">
        <f t="shared" si="251"/>
        <v>0.10400205294088072</v>
      </c>
      <c r="CF225" s="5">
        <f t="shared" si="252"/>
        <v>9.263702339688118E-2</v>
      </c>
      <c r="CH225" s="11">
        <f t="shared" si="281"/>
        <v>8.8779964700642644E-3</v>
      </c>
      <c r="CI225" s="11">
        <f t="shared" si="282"/>
        <v>1.256816747756484E-2</v>
      </c>
      <c r="CK225" s="11">
        <f t="shared" si="283"/>
        <v>1.3623885176776263E-2</v>
      </c>
      <c r="CL225" s="11">
        <f t="shared" si="284"/>
        <v>1.234430079437554E-2</v>
      </c>
      <c r="CN225" s="16">
        <f t="shared" si="253"/>
        <v>31.047144636179837</v>
      </c>
      <c r="CO225" s="16">
        <f t="shared" si="254"/>
        <v>43.952001423229376</v>
      </c>
      <c r="CP225" s="11"/>
      <c r="CQ225" s="16">
        <f t="shared" si="255"/>
        <v>52.069044927673531</v>
      </c>
      <c r="CR225" s="16">
        <f t="shared" si="256"/>
        <v>47.178609062172654</v>
      </c>
      <c r="CT225" s="106">
        <v>3576.8030303030309</v>
      </c>
      <c r="CU225" s="104">
        <v>3521.4555555555548</v>
      </c>
      <c r="CV225" s="104">
        <v>3418.4545454545496</v>
      </c>
      <c r="CW225" s="104">
        <v>3287.083333333333</v>
      </c>
      <c r="CX225" s="104">
        <v>3218.5641025641021</v>
      </c>
      <c r="CY225" s="104">
        <v>3051.916666666667</v>
      </c>
      <c r="CZ225" s="104">
        <v>2947.3846153846202</v>
      </c>
      <c r="DA225" s="104">
        <v>2874.0519480519479</v>
      </c>
      <c r="DB225" s="104">
        <v>2804.5324675324669</v>
      </c>
      <c r="DC225" s="104">
        <v>2732.1</v>
      </c>
      <c r="DD225" s="104">
        <v>2592.9090909090901</v>
      </c>
      <c r="DE225" s="104">
        <v>2534.5</v>
      </c>
      <c r="DF225" s="104">
        <v>2469.832142857143</v>
      </c>
      <c r="DG225" s="104">
        <v>2412.166666666667</v>
      </c>
      <c r="DH225" s="104">
        <v>2391</v>
      </c>
      <c r="DI225" s="104">
        <v>2367.916666666667</v>
      </c>
      <c r="DJ225" s="104">
        <v>2323.9551282051293</v>
      </c>
      <c r="DK225" s="104">
        <v>2298.9530303030301</v>
      </c>
      <c r="DL225" s="104">
        <v>2247.7777777777801</v>
      </c>
      <c r="DM225" s="104">
        <v>2206.7714285714292</v>
      </c>
      <c r="DN225" s="104">
        <v>1980.2103174603171</v>
      </c>
      <c r="DO225" s="104">
        <v>1751.95</v>
      </c>
      <c r="DP225" s="104">
        <v>1722</v>
      </c>
      <c r="DR225" s="4">
        <f t="shared" si="285"/>
        <v>52.406967121599997</v>
      </c>
      <c r="DS225" s="39">
        <v>61.109868443480003</v>
      </c>
      <c r="DT225" s="39">
        <v>65.521285711000004</v>
      </c>
      <c r="DU225" s="39">
        <v>60.592654148929995</v>
      </c>
      <c r="DV225" s="39">
        <v>58.117972576950002</v>
      </c>
      <c r="DW225" s="39">
        <v>53.869534431189997</v>
      </c>
      <c r="DX225" s="39">
        <v>43.426181855199999</v>
      </c>
      <c r="DY225" s="39">
        <v>44.117387006720001</v>
      </c>
      <c r="DZ225" s="39">
        <v>44.367997133100005</v>
      </c>
      <c r="EA225" s="39">
        <v>48.472129479069999</v>
      </c>
      <c r="EB225" s="39">
        <v>40.95949778424</v>
      </c>
      <c r="EC225" s="39">
        <v>36.385408834319996</v>
      </c>
      <c r="ED225" s="39">
        <v>38.86767047275</v>
      </c>
      <c r="EE225" s="39">
        <v>32.383558480680001</v>
      </c>
      <c r="EF225" s="39">
        <v>33.687180928700009</v>
      </c>
      <c r="EG225" s="39">
        <v>28.048237590360003</v>
      </c>
      <c r="EH225" s="39">
        <v>29.634973793999993</v>
      </c>
      <c r="EI225" s="39">
        <v>32.355651640589997</v>
      </c>
      <c r="EJ225" s="39">
        <v>27.658842343289997</v>
      </c>
      <c r="EK225" s="39">
        <v>24.820171006200002</v>
      </c>
      <c r="EL225" s="39">
        <v>23.746452989329999</v>
      </c>
      <c r="EM225" s="39">
        <v>24.169655130500001</v>
      </c>
      <c r="EN225" s="39">
        <v>19.967455266720005</v>
      </c>
      <c r="EP225" s="111">
        <v>45930</v>
      </c>
      <c r="EQ225" s="114">
        <f t="shared" si="310"/>
        <v>0.25205479452054796</v>
      </c>
      <c r="ER225" s="114"/>
      <c r="ES225" s="4">
        <f t="shared" si="286"/>
        <v>1509.12</v>
      </c>
      <c r="ET225" s="4">
        <f t="shared" si="287"/>
        <v>1554.1690000000001</v>
      </c>
      <c r="EU225" s="4"/>
      <c r="EV225" s="4">
        <f t="shared" si="257"/>
        <v>2682.5</v>
      </c>
      <c r="EW225" s="4">
        <f t="shared" si="258"/>
        <v>2925</v>
      </c>
      <c r="EX225" s="4">
        <f t="shared" si="259"/>
        <v>3518.75</v>
      </c>
      <c r="EY225" s="4"/>
      <c r="EZ225" s="4">
        <f t="shared" si="260"/>
        <v>3228</v>
      </c>
      <c r="FA225" s="4">
        <f t="shared" si="261"/>
        <v>3326.75</v>
      </c>
      <c r="FB225" s="4">
        <f t="shared" si="262"/>
        <v>3440.25</v>
      </c>
      <c r="FC225" s="4"/>
      <c r="FD225" s="4">
        <f t="shared" si="288"/>
        <v>3570.6</v>
      </c>
      <c r="FE225" s="4">
        <f t="shared" si="289"/>
        <v>3677</v>
      </c>
      <c r="FF225" s="4">
        <f t="shared" si="290"/>
        <v>3665.5</v>
      </c>
      <c r="FH225" s="16">
        <f t="shared" si="291"/>
        <v>1520.4748164383559</v>
      </c>
      <c r="FI225" s="16">
        <f t="shared" si="264"/>
        <v>2049.3510602739725</v>
      </c>
      <c r="FJ225" s="16"/>
      <c r="FK225" s="16">
        <f t="shared" si="292"/>
        <v>2819.995890410959</v>
      </c>
      <c r="FL225" s="16">
        <f t="shared" si="293"/>
        <v>3026.2630136986299</v>
      </c>
      <c r="FM225" s="16">
        <f t="shared" si="294"/>
        <v>3498.9636986301366</v>
      </c>
      <c r="FN225" s="16"/>
      <c r="FO225" s="16">
        <f t="shared" si="295"/>
        <v>3314.3539726027393</v>
      </c>
      <c r="FP225" s="16">
        <f t="shared" si="296"/>
        <v>3415.0321917808219</v>
      </c>
      <c r="FQ225" s="16">
        <f t="shared" si="297"/>
        <v>3497.0253424657531</v>
      </c>
      <c r="FS225" s="4">
        <f t="shared" si="265"/>
        <v>2756.5709999999999</v>
      </c>
      <c r="FT225" s="4">
        <f t="shared" si="266"/>
        <v>3122.578</v>
      </c>
      <c r="FU225" s="4"/>
      <c r="FV225" s="4">
        <f t="shared" si="267"/>
        <v>3418.4545454545496</v>
      </c>
      <c r="FW225" s="4">
        <f t="shared" si="268"/>
        <v>3441.7272727272702</v>
      </c>
      <c r="FX225" s="4">
        <f t="shared" si="269"/>
        <v>3459.3333333333303</v>
      </c>
      <c r="FY225" s="4"/>
      <c r="FZ225" s="4">
        <f t="shared" si="270"/>
        <v>3730.4285714285697</v>
      </c>
      <c r="GA225" s="4">
        <f t="shared" si="271"/>
        <v>3784.5454545454504</v>
      </c>
      <c r="GB225" s="4">
        <f t="shared" si="272"/>
        <v>3783.5</v>
      </c>
      <c r="GC225" s="4"/>
      <c r="GD225" s="4">
        <f t="shared" si="273"/>
        <v>4093.3076923076901</v>
      </c>
      <c r="GE225" s="4">
        <f t="shared" si="274"/>
        <v>4139.3</v>
      </c>
      <c r="GF225" s="4">
        <f t="shared" si="275"/>
        <v>4123</v>
      </c>
      <c r="GH225" s="16">
        <f t="shared" si="298"/>
        <v>2848.8248191780822</v>
      </c>
      <c r="GI225" s="16">
        <f t="shared" si="276"/>
        <v>3207.4587963470312</v>
      </c>
      <c r="GJ225" s="16"/>
      <c r="GK225" s="16">
        <f t="shared" si="299"/>
        <v>3497.0890944671792</v>
      </c>
      <c r="GL225" s="16">
        <f t="shared" si="300"/>
        <v>3528.136239103359</v>
      </c>
      <c r="GM225" s="16">
        <f t="shared" si="301"/>
        <v>3541.0410958904085</v>
      </c>
      <c r="GN225" s="16"/>
      <c r="GO225" s="16">
        <f t="shared" si="277"/>
        <v>3821.8939936775532</v>
      </c>
      <c r="GP225" s="16">
        <f t="shared" si="278"/>
        <v>3873.9630386052268</v>
      </c>
      <c r="GQ225" s="16">
        <f t="shared" si="302"/>
        <v>3869.0726027397259</v>
      </c>
    </row>
    <row r="226" spans="2:199" ht="14.45" customHeight="1" x14ac:dyDescent="0.25">
      <c r="B226" s="28" t="s">
        <v>47</v>
      </c>
      <c r="C226" s="28" t="s">
        <v>716</v>
      </c>
      <c r="D226" s="23" t="str">
        <f>IFERROR(IF(MATCH($B226,Compounders!$A:$A,0),"yes"),"")</f>
        <v/>
      </c>
      <c r="F226" s="66"/>
      <c r="G226" s="66"/>
      <c r="H226" s="66"/>
      <c r="I226" s="66"/>
      <c r="J226" s="121" t="str">
        <f t="shared" si="279"/>
        <v>yes</v>
      </c>
      <c r="K226" s="70">
        <f t="shared" si="303"/>
        <v>6</v>
      </c>
      <c r="L226" s="70">
        <f t="shared" si="304"/>
        <v>39</v>
      </c>
      <c r="M226" s="70">
        <f t="shared" si="305"/>
        <v>4</v>
      </c>
      <c r="N226" s="70">
        <f t="shared" si="306"/>
        <v>4</v>
      </c>
      <c r="O226" s="66"/>
      <c r="P226" s="83"/>
      <c r="Q226" s="70">
        <f t="shared" si="319"/>
        <v>5</v>
      </c>
      <c r="R226" s="70">
        <f t="shared" si="319"/>
        <v>4</v>
      </c>
      <c r="S226" s="70">
        <f t="shared" si="319"/>
        <v>4</v>
      </c>
      <c r="T226" s="70">
        <f t="shared" si="319"/>
        <v>4</v>
      </c>
      <c r="U226" s="70">
        <f t="shared" si="319"/>
        <v>3</v>
      </c>
      <c r="V226" s="70">
        <f t="shared" si="319"/>
        <v>7</v>
      </c>
      <c r="W226" s="70">
        <f t="shared" si="319"/>
        <v>8</v>
      </c>
      <c r="X226" s="70">
        <f t="shared" si="319"/>
        <v>3</v>
      </c>
      <c r="Y226" s="70">
        <f t="shared" si="319"/>
        <v>1</v>
      </c>
      <c r="AA226" s="39">
        <v>88.64949796357881</v>
      </c>
      <c r="AB226" s="39">
        <v>66.249674086972192</v>
      </c>
      <c r="AC226" s="40">
        <v>77.013213759349995</v>
      </c>
      <c r="AE226" s="4">
        <f t="shared" si="246"/>
        <v>-11.636284204228815</v>
      </c>
      <c r="AF226" s="4">
        <f t="shared" si="247"/>
        <v>10.763539672377803</v>
      </c>
      <c r="AH226" s="11">
        <f t="shared" si="248"/>
        <v>-0.1312617044826303</v>
      </c>
      <c r="AI226" s="11">
        <f t="shared" si="249"/>
        <v>0.16246932261504399</v>
      </c>
      <c r="AK226" s="3">
        <v>210</v>
      </c>
      <c r="AL226" s="7">
        <v>1407</v>
      </c>
      <c r="AM226" s="7"/>
      <c r="AN226" s="3">
        <v>1155.4375</v>
      </c>
      <c r="AO226" s="3">
        <v>1325.45454545455</v>
      </c>
      <c r="AP226" s="7">
        <v>1257.1666666666702</v>
      </c>
      <c r="AQ226" s="113"/>
      <c r="AR226" s="3">
        <v>1552.75</v>
      </c>
      <c r="AS226" s="3">
        <v>1848.4</v>
      </c>
      <c r="AT226" s="7">
        <v>1676.1818181818198</v>
      </c>
      <c r="AU226" s="7"/>
      <c r="AV226" s="3">
        <v>1933.625</v>
      </c>
      <c r="AW226" s="3">
        <v>2562.4444444444398</v>
      </c>
      <c r="AX226" s="7">
        <v>2260.6666666666697</v>
      </c>
      <c r="AY226" s="113"/>
      <c r="AZ226" s="3">
        <v>210</v>
      </c>
      <c r="BA226" s="7">
        <v>1407</v>
      </c>
      <c r="BB226" s="7"/>
      <c r="BC226" s="3">
        <v>1224.45</v>
      </c>
      <c r="BD226" s="3">
        <v>1317.6111111111099</v>
      </c>
      <c r="BE226" s="7">
        <v>1376.23529411765</v>
      </c>
      <c r="BF226" s="113"/>
      <c r="BG226" s="3">
        <v>1531.625</v>
      </c>
      <c r="BH226" s="3">
        <v>1848.9411764705901</v>
      </c>
      <c r="BI226" s="7">
        <v>1845.11764705882</v>
      </c>
      <c r="BJ226" s="113"/>
      <c r="BK226" s="3">
        <v>1754.7</v>
      </c>
      <c r="BL226" s="3">
        <v>2493.2857142857097</v>
      </c>
      <c r="BM226" s="7">
        <v>2589.3571428571399</v>
      </c>
      <c r="BO226" s="2">
        <f t="shared" si="311"/>
        <v>210</v>
      </c>
      <c r="BP226" s="2">
        <f t="shared" si="312"/>
        <v>1407</v>
      </c>
      <c r="BQ226" s="2"/>
      <c r="BR226" s="2">
        <f t="shared" si="313"/>
        <v>1224.45</v>
      </c>
      <c r="BS226" s="2">
        <f t="shared" si="314"/>
        <v>1317.6111111111099</v>
      </c>
      <c r="BT226" s="2">
        <f t="shared" si="315"/>
        <v>1376.23529411765</v>
      </c>
      <c r="BU226" s="2"/>
      <c r="BV226" s="2">
        <f t="shared" si="316"/>
        <v>1531.625</v>
      </c>
      <c r="BW226" s="2">
        <f t="shared" si="317"/>
        <v>1848.9411764705901</v>
      </c>
      <c r="BX226" s="2">
        <f t="shared" si="318"/>
        <v>1845.11764705882</v>
      </c>
      <c r="BZ226" s="16">
        <f t="shared" si="307"/>
        <v>1197</v>
      </c>
      <c r="CA226" s="16">
        <f t="shared" si="308"/>
        <v>-30.764705882349972</v>
      </c>
      <c r="CB226" s="16">
        <f t="shared" si="309"/>
        <v>468.88235294116998</v>
      </c>
      <c r="CD226" s="5">
        <f t="shared" si="250"/>
        <v>5.7</v>
      </c>
      <c r="CE226" s="5">
        <f t="shared" si="251"/>
        <v>-2.1865462602949526E-2</v>
      </c>
      <c r="CF226" s="5">
        <f t="shared" si="252"/>
        <v>0.34069926483158963</v>
      </c>
      <c r="CH226" s="11">
        <f t="shared" si="281"/>
        <v>7.608404680559433E-2</v>
      </c>
      <c r="CI226" s="11">
        <f t="shared" si="282"/>
        <v>0.12396201896169701</v>
      </c>
      <c r="CK226" s="11">
        <f t="shared" si="283"/>
        <v>0.20717615373906151</v>
      </c>
      <c r="CL226" s="11">
        <f t="shared" si="284"/>
        <v>0.20467976629972751</v>
      </c>
      <c r="CN226" s="16">
        <f t="shared" si="253"/>
        <v>93.161111111109904</v>
      </c>
      <c r="CO226" s="16">
        <f t="shared" si="254"/>
        <v>151.78529411764998</v>
      </c>
      <c r="CP226" s="11"/>
      <c r="CQ226" s="16">
        <f t="shared" si="255"/>
        <v>317.31617647059011</v>
      </c>
      <c r="CR226" s="16">
        <f t="shared" si="256"/>
        <v>313.49264705882001</v>
      </c>
      <c r="CT226" s="106">
        <v>1449.8875</v>
      </c>
      <c r="CU226" s="104">
        <v>1317.6111111111099</v>
      </c>
      <c r="CV226" s="104">
        <v>1060.470476190477</v>
      </c>
      <c r="CW226" s="104">
        <v>898.9</v>
      </c>
      <c r="CX226" s="104">
        <v>859.76269841269902</v>
      </c>
      <c r="CY226" s="104">
        <v>553.17647058823502</v>
      </c>
      <c r="CZ226" s="104">
        <v>386.87556776556806</v>
      </c>
      <c r="DA226" s="104">
        <v>215.29737373737348</v>
      </c>
      <c r="DB226" s="104">
        <v>-182.41211904761897</v>
      </c>
      <c r="DC226" s="104">
        <v>-560.1</v>
      </c>
      <c r="DD226" s="104">
        <v>-635.62905623787901</v>
      </c>
      <c r="DE226" s="104">
        <v>-549.61550505050502</v>
      </c>
      <c r="DF226" s="104">
        <v>-976.60216450216501</v>
      </c>
      <c r="DG226" s="104">
        <v>-1476.6363636363599</v>
      </c>
      <c r="DH226" s="104">
        <v>-1274.4208333333331</v>
      </c>
      <c r="DI226" s="104">
        <v>-996.5277056277049</v>
      </c>
      <c r="DJ226" s="104">
        <v>-917.5419047619049</v>
      </c>
      <c r="DK226" s="104">
        <v>-509.88235294117601</v>
      </c>
      <c r="DL226" s="104">
        <v>-190.66650000000001</v>
      </c>
      <c r="DM226" s="104">
        <v>-111.52849999999999</v>
      </c>
      <c r="DN226" s="104">
        <v>-218.53579831932771</v>
      </c>
      <c r="DO226" s="104">
        <v>-275.88888888888903</v>
      </c>
      <c r="DP226" s="104">
        <v>-227.2852884615385</v>
      </c>
      <c r="DR226" s="4">
        <f t="shared" si="285"/>
        <v>77.013213759349995</v>
      </c>
      <c r="DS226" s="39">
        <v>66.249674086972192</v>
      </c>
      <c r="DT226" s="39">
        <v>88.64949796357881</v>
      </c>
      <c r="DU226" s="39">
        <v>77.98314633288561</v>
      </c>
      <c r="DV226" s="39">
        <v>69.2249829414624</v>
      </c>
      <c r="DW226" s="39">
        <v>42.811011132485206</v>
      </c>
      <c r="DX226" s="39">
        <v>41.630157115438401</v>
      </c>
      <c r="DY226" s="39">
        <v>34.826425212840903</v>
      </c>
      <c r="DZ226" s="39">
        <v>24.8620848558968</v>
      </c>
      <c r="EA226" s="39">
        <v>16.943723395912901</v>
      </c>
      <c r="EB226" s="39">
        <v>10.0708658374786</v>
      </c>
      <c r="EC226" s="39">
        <v>7.570047724867198</v>
      </c>
      <c r="ED226" s="39">
        <v>4.6646574617088001</v>
      </c>
      <c r="EE226" s="39">
        <v>1.7607851065155997</v>
      </c>
      <c r="EF226" s="39">
        <v>0.85191541563360007</v>
      </c>
      <c r="EG226" s="39">
        <v>3.6455465245920005</v>
      </c>
      <c r="EH226" s="39">
        <v>4.0536773143711997</v>
      </c>
      <c r="EI226" s="39">
        <v>19.549510815885601</v>
      </c>
      <c r="EJ226" s="39">
        <v>37.827087411245593</v>
      </c>
      <c r="EK226" s="39">
        <v>49.1191108170758</v>
      </c>
      <c r="EL226" s="39">
        <v>48.993794484871401</v>
      </c>
      <c r="EM226" s="39">
        <v>42.490091192256003</v>
      </c>
      <c r="EN226" s="39">
        <v>38.481378461125601</v>
      </c>
      <c r="EP226" s="111">
        <v>46022</v>
      </c>
      <c r="EQ226" s="114">
        <f t="shared" si="310"/>
        <v>0</v>
      </c>
      <c r="ER226" s="114"/>
      <c r="ES226" s="4">
        <f t="shared" si="286"/>
        <v>210</v>
      </c>
      <c r="ET226" s="4">
        <f t="shared" si="287"/>
        <v>1407</v>
      </c>
      <c r="EU226" s="4"/>
      <c r="EV226" s="4">
        <f t="shared" si="257"/>
        <v>1155.4375</v>
      </c>
      <c r="EW226" s="4">
        <f t="shared" si="258"/>
        <v>1325.45454545455</v>
      </c>
      <c r="EX226" s="4">
        <f t="shared" si="259"/>
        <v>1257.1666666666702</v>
      </c>
      <c r="EY226" s="4"/>
      <c r="EZ226" s="4">
        <f t="shared" si="260"/>
        <v>1552.75</v>
      </c>
      <c r="FA226" s="4">
        <f t="shared" si="261"/>
        <v>1848.4</v>
      </c>
      <c r="FB226" s="4">
        <f t="shared" si="262"/>
        <v>1676.1818181818198</v>
      </c>
      <c r="FC226" s="4"/>
      <c r="FD226" s="4">
        <f t="shared" si="288"/>
        <v>1933.625</v>
      </c>
      <c r="FE226" s="4">
        <f t="shared" si="289"/>
        <v>2562.4444444444398</v>
      </c>
      <c r="FF226" s="4">
        <f t="shared" si="290"/>
        <v>2260.6666666666697</v>
      </c>
      <c r="FH226" s="16">
        <f t="shared" si="291"/>
        <v>210</v>
      </c>
      <c r="FI226" s="16">
        <f t="shared" si="264"/>
        <v>1407</v>
      </c>
      <c r="FJ226" s="16"/>
      <c r="FK226" s="16">
        <f t="shared" si="292"/>
        <v>1155.4375</v>
      </c>
      <c r="FL226" s="16">
        <f t="shared" si="293"/>
        <v>1325.45454545455</v>
      </c>
      <c r="FM226" s="16">
        <f t="shared" si="294"/>
        <v>1257.1666666666702</v>
      </c>
      <c r="FN226" s="16"/>
      <c r="FO226" s="16">
        <f t="shared" si="295"/>
        <v>1552.75</v>
      </c>
      <c r="FP226" s="16">
        <f t="shared" si="296"/>
        <v>1848.4</v>
      </c>
      <c r="FQ226" s="16">
        <f t="shared" si="297"/>
        <v>1676.1818181818198</v>
      </c>
      <c r="FS226" s="4">
        <f t="shared" si="265"/>
        <v>210</v>
      </c>
      <c r="FT226" s="4">
        <f t="shared" si="266"/>
        <v>1407</v>
      </c>
      <c r="FU226" s="4"/>
      <c r="FV226" s="4">
        <f t="shared" si="267"/>
        <v>1224.45</v>
      </c>
      <c r="FW226" s="4">
        <f t="shared" si="268"/>
        <v>1317.6111111111099</v>
      </c>
      <c r="FX226" s="4">
        <f t="shared" si="269"/>
        <v>1376.23529411765</v>
      </c>
      <c r="FY226" s="4"/>
      <c r="FZ226" s="4">
        <f t="shared" si="270"/>
        <v>1531.625</v>
      </c>
      <c r="GA226" s="4">
        <f t="shared" si="271"/>
        <v>1848.9411764705901</v>
      </c>
      <c r="GB226" s="4">
        <f t="shared" si="272"/>
        <v>1845.11764705882</v>
      </c>
      <c r="GC226" s="4"/>
      <c r="GD226" s="4">
        <f t="shared" si="273"/>
        <v>1754.7</v>
      </c>
      <c r="GE226" s="4">
        <f t="shared" si="274"/>
        <v>2493.2857142857097</v>
      </c>
      <c r="GF226" s="4">
        <f t="shared" si="275"/>
        <v>2589.3571428571399</v>
      </c>
      <c r="GH226" s="16">
        <f t="shared" si="298"/>
        <v>210</v>
      </c>
      <c r="GI226" s="16">
        <f t="shared" si="276"/>
        <v>1407</v>
      </c>
      <c r="GJ226" s="16"/>
      <c r="GK226" s="16">
        <f t="shared" si="299"/>
        <v>1224.45</v>
      </c>
      <c r="GL226" s="16">
        <f t="shared" si="300"/>
        <v>1317.6111111111099</v>
      </c>
      <c r="GM226" s="16">
        <f t="shared" si="301"/>
        <v>1376.23529411765</v>
      </c>
      <c r="GN226" s="16"/>
      <c r="GO226" s="16">
        <f t="shared" si="277"/>
        <v>1531.625</v>
      </c>
      <c r="GP226" s="16">
        <f t="shared" si="278"/>
        <v>1848.9411764705901</v>
      </c>
      <c r="GQ226" s="16">
        <f t="shared" si="302"/>
        <v>1845.11764705882</v>
      </c>
    </row>
    <row r="227" spans="2:199" ht="14.45" customHeight="1" x14ac:dyDescent="0.25">
      <c r="B227" s="28" t="s">
        <v>291</v>
      </c>
      <c r="C227" s="28" t="s">
        <v>717</v>
      </c>
      <c r="D227" s="23" t="str">
        <f>IFERROR(IF(MATCH($B227,Compounders!$A:$A,0),"yes"),"")</f>
        <v>yes</v>
      </c>
      <c r="F227" s="66"/>
      <c r="G227" s="66"/>
      <c r="H227" s="66"/>
      <c r="I227" s="66"/>
      <c r="J227" s="121" t="str">
        <f t="shared" si="279"/>
        <v>yes</v>
      </c>
      <c r="K227" s="70">
        <f t="shared" si="303"/>
        <v>6</v>
      </c>
      <c r="L227" s="70">
        <f t="shared" si="304"/>
        <v>39</v>
      </c>
      <c r="M227" s="70">
        <f t="shared" si="305"/>
        <v>4</v>
      </c>
      <c r="N227" s="70">
        <f t="shared" si="306"/>
        <v>4</v>
      </c>
      <c r="O227" s="66"/>
      <c r="P227" s="83"/>
      <c r="Q227" s="70">
        <f t="shared" si="319"/>
        <v>5</v>
      </c>
      <c r="R227" s="70">
        <f t="shared" si="319"/>
        <v>4</v>
      </c>
      <c r="S227" s="70">
        <f t="shared" si="319"/>
        <v>4</v>
      </c>
      <c r="T227" s="70">
        <f t="shared" si="319"/>
        <v>4</v>
      </c>
      <c r="U227" s="70">
        <f t="shared" si="319"/>
        <v>3</v>
      </c>
      <c r="V227" s="70">
        <f t="shared" si="319"/>
        <v>7</v>
      </c>
      <c r="W227" s="70">
        <f t="shared" si="319"/>
        <v>8</v>
      </c>
      <c r="X227" s="70">
        <f t="shared" si="319"/>
        <v>3</v>
      </c>
      <c r="Y227" s="70">
        <f t="shared" si="319"/>
        <v>1</v>
      </c>
      <c r="AA227" s="39">
        <v>46.070673483730005</v>
      </c>
      <c r="AB227" s="39">
        <v>53.282443003199994</v>
      </c>
      <c r="AC227" s="40">
        <v>50.743149696200007</v>
      </c>
      <c r="AE227" s="4">
        <f t="shared" si="246"/>
        <v>4.6724762124700021</v>
      </c>
      <c r="AF227" s="4">
        <f t="shared" si="247"/>
        <v>-2.539293306999987</v>
      </c>
      <c r="AH227" s="11">
        <f t="shared" si="248"/>
        <v>0.10141975055172781</v>
      </c>
      <c r="AI227" s="11">
        <f t="shared" si="249"/>
        <v>-4.76572237284143E-2</v>
      </c>
      <c r="AK227" s="3">
        <v>1150.5999999999999</v>
      </c>
      <c r="AL227" s="7">
        <v>1258.4000000000001</v>
      </c>
      <c r="AM227" s="7"/>
      <c r="AN227" s="3">
        <v>1400</v>
      </c>
      <c r="AO227" s="3">
        <v>1418.0625</v>
      </c>
      <c r="AP227" s="7">
        <v>1422.7142857142899</v>
      </c>
      <c r="AQ227" s="113"/>
      <c r="AR227" s="3">
        <v>1530.07142857143</v>
      </c>
      <c r="AS227" s="3">
        <v>1561.3125</v>
      </c>
      <c r="AT227" s="7">
        <v>1570.7142857142899</v>
      </c>
      <c r="AU227" s="7"/>
      <c r="AV227" s="3">
        <v>1655.57142857143</v>
      </c>
      <c r="AW227" s="3">
        <v>1701.0909090909099</v>
      </c>
      <c r="AX227" s="7">
        <v>1710.2</v>
      </c>
      <c r="AY227" s="113"/>
      <c r="AZ227" s="3">
        <v>1150.5999999999999</v>
      </c>
      <c r="BA227" s="7">
        <v>1258.4000000000001</v>
      </c>
      <c r="BB227" s="7"/>
      <c r="BC227" s="3">
        <v>1400</v>
      </c>
      <c r="BD227" s="3">
        <v>1418.0625</v>
      </c>
      <c r="BE227" s="7">
        <v>1422.7142857142899</v>
      </c>
      <c r="BF227" s="113"/>
      <c r="BG227" s="3">
        <v>1530.07142857143</v>
      </c>
      <c r="BH227" s="3">
        <v>1561.3125</v>
      </c>
      <c r="BI227" s="7">
        <v>1570.7142857142899</v>
      </c>
      <c r="BJ227" s="113"/>
      <c r="BK227" s="3">
        <v>1655.57142857143</v>
      </c>
      <c r="BL227" s="3">
        <v>1701.0909090909099</v>
      </c>
      <c r="BM227" s="7">
        <v>1710.2</v>
      </c>
      <c r="BO227" s="2">
        <f t="shared" si="311"/>
        <v>1150.5999999999999</v>
      </c>
      <c r="BP227" s="2">
        <f t="shared" si="312"/>
        <v>1258.4000000000001</v>
      </c>
      <c r="BQ227" s="2"/>
      <c r="BR227" s="2">
        <f t="shared" si="313"/>
        <v>1400</v>
      </c>
      <c r="BS227" s="2">
        <f t="shared" si="314"/>
        <v>1418.0625</v>
      </c>
      <c r="BT227" s="2">
        <f t="shared" si="315"/>
        <v>1422.7142857142899</v>
      </c>
      <c r="BU227" s="2"/>
      <c r="BV227" s="2">
        <f t="shared" si="316"/>
        <v>1530.07142857143</v>
      </c>
      <c r="BW227" s="2">
        <f t="shared" si="317"/>
        <v>1561.3125</v>
      </c>
      <c r="BX227" s="2">
        <f t="shared" si="318"/>
        <v>1570.7142857142899</v>
      </c>
      <c r="BZ227" s="16">
        <f t="shared" si="307"/>
        <v>107.80000000000018</v>
      </c>
      <c r="CA227" s="16">
        <f t="shared" si="308"/>
        <v>164.31428571428978</v>
      </c>
      <c r="CB227" s="16">
        <f t="shared" si="309"/>
        <v>148</v>
      </c>
      <c r="CD227" s="5">
        <f t="shared" si="250"/>
        <v>9.3690248565965639E-2</v>
      </c>
      <c r="CE227" s="5">
        <f t="shared" si="251"/>
        <v>0.1305739714830656</v>
      </c>
      <c r="CF227" s="5">
        <f t="shared" si="252"/>
        <v>0.1040265086856107</v>
      </c>
      <c r="CH227" s="11">
        <f t="shared" si="281"/>
        <v>1.2901785714285685E-2</v>
      </c>
      <c r="CI227" s="11">
        <f t="shared" si="282"/>
        <v>1.6224489795921393E-2</v>
      </c>
      <c r="CK227" s="11">
        <f t="shared" si="283"/>
        <v>2.0418047710190068E-2</v>
      </c>
      <c r="CL227" s="11">
        <f t="shared" si="284"/>
        <v>2.6562718827320753E-2</v>
      </c>
      <c r="CN227" s="16">
        <f t="shared" si="253"/>
        <v>18.0625</v>
      </c>
      <c r="CO227" s="16">
        <f t="shared" si="254"/>
        <v>22.714285714289872</v>
      </c>
      <c r="CP227" s="11"/>
      <c r="CQ227" s="16">
        <f t="shared" si="255"/>
        <v>31.241071428569967</v>
      </c>
      <c r="CR227" s="16">
        <f t="shared" si="256"/>
        <v>40.642857142859839</v>
      </c>
      <c r="CT227" s="106">
        <v>1464.1249999999991</v>
      </c>
      <c r="CU227" s="104">
        <v>1418.0625</v>
      </c>
      <c r="CV227" s="104">
        <v>1369.6571428571428</v>
      </c>
      <c r="CW227" s="104">
        <v>1357.721153846154</v>
      </c>
      <c r="CX227" s="104">
        <v>1289.285714285714</v>
      </c>
      <c r="CY227" s="104">
        <v>1239.2</v>
      </c>
      <c r="CZ227" s="104">
        <v>1220.4444444444439</v>
      </c>
      <c r="DA227" s="104">
        <v>1185.0727272727279</v>
      </c>
      <c r="DB227" s="104">
        <v>1198.3</v>
      </c>
      <c r="DC227" s="104">
        <v>1233.61538461538</v>
      </c>
      <c r="DD227" s="104">
        <v>1186.75</v>
      </c>
      <c r="DE227" s="104">
        <v>1147.3166666666659</v>
      </c>
      <c r="DF227" s="104">
        <v>1144.9560439560448</v>
      </c>
      <c r="DG227" s="104">
        <v>1122.5384615384601</v>
      </c>
      <c r="DH227" s="104">
        <v>1076.965909090909</v>
      </c>
      <c r="DI227" s="104">
        <v>1096.5999999999999</v>
      </c>
      <c r="DJ227" s="104">
        <v>1106.8484848484859</v>
      </c>
      <c r="DK227" s="104">
        <v>1039.5</v>
      </c>
      <c r="DL227" s="104">
        <v>979.89610389610289</v>
      </c>
      <c r="DM227" s="104">
        <v>943.48809523809496</v>
      </c>
      <c r="DN227" s="104">
        <v>910.48888888888905</v>
      </c>
      <c r="DO227" s="104">
        <v>899.71428571428601</v>
      </c>
      <c r="DP227" s="104">
        <v>861.44444444444503</v>
      </c>
      <c r="DR227" s="4">
        <f t="shared" si="285"/>
        <v>50.743149696200007</v>
      </c>
      <c r="DS227" s="39">
        <v>53.282443003199994</v>
      </c>
      <c r="DT227" s="39">
        <v>46.070673483730005</v>
      </c>
      <c r="DU227" s="39">
        <v>56.280099697679994</v>
      </c>
      <c r="DV227" s="39">
        <v>48.184133592000002</v>
      </c>
      <c r="DW227" s="39">
        <v>44.471133890699996</v>
      </c>
      <c r="DX227" s="39">
        <v>41.196267855449996</v>
      </c>
      <c r="DY227" s="39">
        <v>40.898384747679998</v>
      </c>
      <c r="DZ227" s="39">
        <v>35.971290686000003</v>
      </c>
      <c r="EA227" s="39">
        <v>44.149885181359998</v>
      </c>
      <c r="EB227" s="39">
        <v>37.010430697050005</v>
      </c>
      <c r="EC227" s="39">
        <v>31.217635338559997</v>
      </c>
      <c r="ED227" s="39">
        <v>33.680970690170007</v>
      </c>
      <c r="EE227" s="39">
        <v>30.797619241019998</v>
      </c>
      <c r="EF227" s="39">
        <v>27.102997521599999</v>
      </c>
      <c r="EG227" s="39">
        <v>26.458211813880002</v>
      </c>
      <c r="EH227" s="39">
        <v>28.731637509119999</v>
      </c>
      <c r="EI227" s="39">
        <v>34.187885978400004</v>
      </c>
      <c r="EJ227" s="39">
        <v>36.844964457240003</v>
      </c>
      <c r="EK227" s="39">
        <v>29.662300072729998</v>
      </c>
      <c r="EL227" s="39">
        <v>29.865744427999999</v>
      </c>
      <c r="EM227" s="39">
        <v>28.877877496919997</v>
      </c>
      <c r="EN227" s="39">
        <v>28.031022297189999</v>
      </c>
      <c r="EP227" s="111">
        <v>46022</v>
      </c>
      <c r="EQ227" s="114">
        <f t="shared" si="310"/>
        <v>0</v>
      </c>
      <c r="ER227" s="114"/>
      <c r="ES227" s="4">
        <f t="shared" si="286"/>
        <v>1150.5999999999999</v>
      </c>
      <c r="ET227" s="4">
        <f t="shared" si="287"/>
        <v>1258.4000000000001</v>
      </c>
      <c r="EU227" s="4"/>
      <c r="EV227" s="4">
        <f t="shared" si="257"/>
        <v>1400</v>
      </c>
      <c r="EW227" s="4">
        <f t="shared" si="258"/>
        <v>1418.0625</v>
      </c>
      <c r="EX227" s="4">
        <f t="shared" si="259"/>
        <v>1422.7142857142899</v>
      </c>
      <c r="EY227" s="4"/>
      <c r="EZ227" s="4">
        <f t="shared" si="260"/>
        <v>1530.07142857143</v>
      </c>
      <c r="FA227" s="4">
        <f t="shared" si="261"/>
        <v>1561.3125</v>
      </c>
      <c r="FB227" s="4">
        <f t="shared" si="262"/>
        <v>1570.7142857142899</v>
      </c>
      <c r="FC227" s="4"/>
      <c r="FD227" s="4">
        <f t="shared" si="288"/>
        <v>1655.57142857143</v>
      </c>
      <c r="FE227" s="4">
        <f t="shared" si="289"/>
        <v>1701.0909090909099</v>
      </c>
      <c r="FF227" s="4">
        <f t="shared" si="290"/>
        <v>1710.2</v>
      </c>
      <c r="FH227" s="16">
        <f t="shared" si="291"/>
        <v>1150.5999999999999</v>
      </c>
      <c r="FI227" s="16">
        <f t="shared" si="264"/>
        <v>1258.4000000000001</v>
      </c>
      <c r="FJ227" s="16"/>
      <c r="FK227" s="16">
        <f t="shared" si="292"/>
        <v>1400</v>
      </c>
      <c r="FL227" s="16">
        <f t="shared" si="293"/>
        <v>1418.0625</v>
      </c>
      <c r="FM227" s="16">
        <f t="shared" si="294"/>
        <v>1422.7142857142899</v>
      </c>
      <c r="FN227" s="16"/>
      <c r="FO227" s="16">
        <f t="shared" si="295"/>
        <v>1530.07142857143</v>
      </c>
      <c r="FP227" s="16">
        <f t="shared" si="296"/>
        <v>1561.3125</v>
      </c>
      <c r="FQ227" s="16">
        <f t="shared" si="297"/>
        <v>1570.7142857142899</v>
      </c>
      <c r="FS227" s="4">
        <f t="shared" si="265"/>
        <v>1150.5999999999999</v>
      </c>
      <c r="FT227" s="4">
        <f t="shared" si="266"/>
        <v>1258.4000000000001</v>
      </c>
      <c r="FU227" s="4"/>
      <c r="FV227" s="4">
        <f t="shared" si="267"/>
        <v>1400</v>
      </c>
      <c r="FW227" s="4">
        <f t="shared" si="268"/>
        <v>1418.0625</v>
      </c>
      <c r="FX227" s="4">
        <f t="shared" si="269"/>
        <v>1422.7142857142899</v>
      </c>
      <c r="FY227" s="4"/>
      <c r="FZ227" s="4">
        <f t="shared" si="270"/>
        <v>1530.07142857143</v>
      </c>
      <c r="GA227" s="4">
        <f t="shared" si="271"/>
        <v>1561.3125</v>
      </c>
      <c r="GB227" s="4">
        <f t="shared" si="272"/>
        <v>1570.7142857142899</v>
      </c>
      <c r="GC227" s="4"/>
      <c r="GD227" s="4">
        <f t="shared" si="273"/>
        <v>1655.57142857143</v>
      </c>
      <c r="GE227" s="4">
        <f t="shared" si="274"/>
        <v>1701.0909090909099</v>
      </c>
      <c r="GF227" s="4">
        <f t="shared" si="275"/>
        <v>1710.2</v>
      </c>
      <c r="GH227" s="16">
        <f t="shared" si="298"/>
        <v>1150.5999999999999</v>
      </c>
      <c r="GI227" s="16">
        <f t="shared" si="276"/>
        <v>1258.4000000000001</v>
      </c>
      <c r="GJ227" s="16"/>
      <c r="GK227" s="16">
        <f t="shared" si="299"/>
        <v>1400</v>
      </c>
      <c r="GL227" s="16">
        <f t="shared" si="300"/>
        <v>1418.0625</v>
      </c>
      <c r="GM227" s="16">
        <f t="shared" si="301"/>
        <v>1422.7142857142899</v>
      </c>
      <c r="GN227" s="16"/>
      <c r="GO227" s="16">
        <f t="shared" si="277"/>
        <v>1530.07142857143</v>
      </c>
      <c r="GP227" s="16">
        <f t="shared" si="278"/>
        <v>1561.3125</v>
      </c>
      <c r="GQ227" s="16">
        <f t="shared" si="302"/>
        <v>1570.7142857142899</v>
      </c>
    </row>
    <row r="228" spans="2:199" ht="14.45" customHeight="1" x14ac:dyDescent="0.25">
      <c r="B228" s="28" t="s">
        <v>274</v>
      </c>
      <c r="C228" s="28" t="s">
        <v>718</v>
      </c>
      <c r="D228" s="23" t="str">
        <f>IFERROR(IF(MATCH($B228,Compounders!$A:$A,0),"yes"),"")</f>
        <v>yes</v>
      </c>
      <c r="F228" s="66"/>
      <c r="G228" s="66"/>
      <c r="H228" s="66"/>
      <c r="I228" s="66"/>
      <c r="J228" s="121" t="str">
        <f t="shared" si="279"/>
        <v>yes</v>
      </c>
      <c r="K228" s="70">
        <f t="shared" si="303"/>
        <v>6</v>
      </c>
      <c r="L228" s="70">
        <f t="shared" si="304"/>
        <v>39</v>
      </c>
      <c r="M228" s="70">
        <f t="shared" si="305"/>
        <v>4</v>
      </c>
      <c r="N228" s="70">
        <f t="shared" si="306"/>
        <v>4</v>
      </c>
      <c r="O228" s="66"/>
      <c r="P228" s="83"/>
      <c r="Q228" s="70">
        <f t="shared" si="319"/>
        <v>5</v>
      </c>
      <c r="R228" s="70">
        <f t="shared" si="319"/>
        <v>4</v>
      </c>
      <c r="S228" s="70">
        <f t="shared" si="319"/>
        <v>4</v>
      </c>
      <c r="T228" s="70">
        <f t="shared" si="319"/>
        <v>4</v>
      </c>
      <c r="U228" s="70">
        <f t="shared" si="319"/>
        <v>3</v>
      </c>
      <c r="V228" s="70">
        <f t="shared" si="319"/>
        <v>7</v>
      </c>
      <c r="W228" s="70">
        <f t="shared" si="319"/>
        <v>8</v>
      </c>
      <c r="X228" s="70">
        <f t="shared" si="319"/>
        <v>3</v>
      </c>
      <c r="Y228" s="70">
        <f t="shared" si="319"/>
        <v>1</v>
      </c>
      <c r="AA228" s="39">
        <v>43.744379287949997</v>
      </c>
      <c r="AB228" s="39">
        <v>40.323006023040001</v>
      </c>
      <c r="AC228" s="40">
        <v>50.19122924018</v>
      </c>
      <c r="AE228" s="4">
        <f t="shared" si="246"/>
        <v>6.4468499522300036</v>
      </c>
      <c r="AF228" s="4">
        <f t="shared" si="247"/>
        <v>9.8682232171399988</v>
      </c>
      <c r="AH228" s="11">
        <f t="shared" si="248"/>
        <v>0.14737550417147838</v>
      </c>
      <c r="AI228" s="11">
        <f t="shared" si="249"/>
        <v>0.24472935404422569</v>
      </c>
      <c r="AK228" s="3">
        <v>952.5</v>
      </c>
      <c r="AL228" s="7">
        <v>869</v>
      </c>
      <c r="AM228" s="7"/>
      <c r="AN228" s="3">
        <v>1253.3</v>
      </c>
      <c r="AO228" s="3">
        <v>1290.8636363636401</v>
      </c>
      <c r="AP228" s="7">
        <v>1393.8695652173901</v>
      </c>
      <c r="AQ228" s="113"/>
      <c r="AR228" s="3">
        <v>1429.94736842105</v>
      </c>
      <c r="AS228" s="3">
        <v>1456.6363636363599</v>
      </c>
      <c r="AT228" s="7">
        <v>1538.7272727272698</v>
      </c>
      <c r="AU228" s="7"/>
      <c r="AV228" s="3">
        <v>1596.6</v>
      </c>
      <c r="AW228" s="3">
        <v>1616.1428571428598</v>
      </c>
      <c r="AX228" s="7">
        <v>1689.2142857142899</v>
      </c>
      <c r="AY228" s="113"/>
      <c r="AZ228" s="3">
        <v>1117.2</v>
      </c>
      <c r="BA228" s="7">
        <v>1195</v>
      </c>
      <c r="BB228" s="7"/>
      <c r="BC228" s="3">
        <v>1354.2307692307702</v>
      </c>
      <c r="BD228" s="3">
        <v>1368.95652173913</v>
      </c>
      <c r="BE228" s="7">
        <v>1457.7391304347798</v>
      </c>
      <c r="BF228" s="113"/>
      <c r="BG228" s="3">
        <v>1525.2692307692298</v>
      </c>
      <c r="BH228" s="3">
        <v>1565.9166666666702</v>
      </c>
      <c r="BI228" s="7">
        <v>1616.3913043478301</v>
      </c>
      <c r="BJ228" s="113"/>
      <c r="BK228" s="3">
        <v>1710.0833333333298</v>
      </c>
      <c r="BL228" s="3">
        <v>1716.06666666667</v>
      </c>
      <c r="BM228" s="7">
        <v>1779.4375</v>
      </c>
      <c r="BO228" s="2">
        <f t="shared" si="311"/>
        <v>1136.8098630136985</v>
      </c>
      <c r="BP228" s="2">
        <f t="shared" si="312"/>
        <v>1261.2246575342458</v>
      </c>
      <c r="BQ228" s="2"/>
      <c r="BR228" s="2">
        <f t="shared" si="313"/>
        <v>1397.3418335089573</v>
      </c>
      <c r="BS228" s="2">
        <f t="shared" si="314"/>
        <v>1418.6012705975784</v>
      </c>
      <c r="BT228" s="2">
        <f t="shared" si="315"/>
        <v>1497.7281715306717</v>
      </c>
      <c r="BU228" s="2"/>
      <c r="BV228" s="2">
        <f t="shared" si="316"/>
        <v>1571.8525114155236</v>
      </c>
      <c r="BW228" s="2">
        <f t="shared" si="317"/>
        <v>1603.7626940639302</v>
      </c>
      <c r="BX228" s="2">
        <f t="shared" si="318"/>
        <v>1657.4878796902947</v>
      </c>
      <c r="BZ228" s="16">
        <f t="shared" si="307"/>
        <v>124.41479452054728</v>
      </c>
      <c r="CA228" s="16">
        <f t="shared" si="308"/>
        <v>236.50351399642591</v>
      </c>
      <c r="CB228" s="16">
        <f t="shared" si="309"/>
        <v>159.75970815962296</v>
      </c>
      <c r="CD228" s="5">
        <f t="shared" si="250"/>
        <v>0.10944204353639408</v>
      </c>
      <c r="CE228" s="5">
        <f t="shared" si="251"/>
        <v>0.1875189424688235</v>
      </c>
      <c r="CF228" s="5">
        <f t="shared" si="252"/>
        <v>0.10666802641252926</v>
      </c>
      <c r="CH228" s="11">
        <f t="shared" si="281"/>
        <v>1.5214199259486305E-2</v>
      </c>
      <c r="CI228" s="11">
        <f t="shared" si="282"/>
        <v>7.1840930840542994E-2</v>
      </c>
      <c r="CK228" s="11">
        <f t="shared" si="283"/>
        <v>2.0301003062730194E-2</v>
      </c>
      <c r="CL228" s="11">
        <f t="shared" si="284"/>
        <v>5.4480536597961482E-2</v>
      </c>
      <c r="CN228" s="16">
        <f t="shared" si="253"/>
        <v>21.259437088621098</v>
      </c>
      <c r="CO228" s="16">
        <f t="shared" si="254"/>
        <v>100.38633802171444</v>
      </c>
      <c r="CP228" s="11"/>
      <c r="CQ228" s="16">
        <f t="shared" si="255"/>
        <v>31.91018264840659</v>
      </c>
      <c r="CR228" s="16">
        <f t="shared" si="256"/>
        <v>85.635368274771054</v>
      </c>
      <c r="CT228" s="106">
        <v>1520.2444444444452</v>
      </c>
      <c r="CU228" s="104">
        <v>1432.0736842105259</v>
      </c>
      <c r="CV228" s="104">
        <v>1354.2307692307702</v>
      </c>
      <c r="CW228" s="104">
        <v>1250.5</v>
      </c>
      <c r="CX228" s="104">
        <v>1207.1657894736841</v>
      </c>
      <c r="CY228" s="104">
        <v>1105.869281045751</v>
      </c>
      <c r="CZ228" s="104">
        <v>1051.04545454545</v>
      </c>
      <c r="DA228" s="104">
        <v>1131.448717948718</v>
      </c>
      <c r="DB228" s="104">
        <v>1245.170588235294</v>
      </c>
      <c r="DC228" s="104">
        <v>1457.786764705882</v>
      </c>
      <c r="DD228" s="104">
        <v>1470.48</v>
      </c>
      <c r="DE228" s="104">
        <v>1487.8125</v>
      </c>
      <c r="DF228" s="104">
        <v>1432.042483660131</v>
      </c>
      <c r="DG228" s="104">
        <v>1306.6797385620912</v>
      </c>
      <c r="DH228" s="104">
        <v>1210.3333333333298</v>
      </c>
      <c r="DI228" s="104">
        <v>1250.416666666667</v>
      </c>
      <c r="DJ228" s="104">
        <v>1222.242647058823</v>
      </c>
      <c r="DK228" s="104">
        <v>1293.7830882352941</v>
      </c>
      <c r="DL228" s="104">
        <v>1246.38095238095</v>
      </c>
      <c r="DM228" s="104">
        <v>1157.814285714285</v>
      </c>
      <c r="DN228" s="104">
        <v>1110.9833333333331</v>
      </c>
      <c r="DO228" s="104">
        <v>1026.390476190476</v>
      </c>
      <c r="DP228" s="104">
        <v>1012.2222222222199</v>
      </c>
      <c r="DR228" s="4">
        <f t="shared" si="285"/>
        <v>50.19122924018</v>
      </c>
      <c r="DS228" s="39">
        <v>40.323006023040001</v>
      </c>
      <c r="DT228" s="39">
        <v>43.744379287949997</v>
      </c>
      <c r="DU228" s="39">
        <v>39.299194783409995</v>
      </c>
      <c r="DV228" s="39">
        <v>37.441030172070001</v>
      </c>
      <c r="DW228" s="39">
        <v>29.215788304239997</v>
      </c>
      <c r="DX228" s="39">
        <v>32.266604384840001</v>
      </c>
      <c r="DY228" s="39">
        <v>30.461453640179997</v>
      </c>
      <c r="DZ228" s="39">
        <v>31.382794289279996</v>
      </c>
      <c r="EA228" s="39">
        <v>33.384093769259998</v>
      </c>
      <c r="EB228" s="39">
        <v>35.575338945680002</v>
      </c>
      <c r="EC228" s="39">
        <v>32.83505421417</v>
      </c>
      <c r="ED228" s="39">
        <v>37.845675821249998</v>
      </c>
      <c r="EE228" s="39">
        <v>33.682909072150004</v>
      </c>
      <c r="EF228" s="39">
        <v>29.555144219619997</v>
      </c>
      <c r="EG228" s="39">
        <v>24.831303731360006</v>
      </c>
      <c r="EH228" s="39">
        <v>23.172093118079999</v>
      </c>
      <c r="EI228" s="39">
        <v>32.53840060372</v>
      </c>
      <c r="EJ228" s="39">
        <v>40.471223657900005</v>
      </c>
      <c r="EK228" s="39">
        <v>34.116203296880002</v>
      </c>
      <c r="EL228" s="39">
        <v>33.200256303899998</v>
      </c>
      <c r="EM228" s="39">
        <v>30.832204700639998</v>
      </c>
      <c r="EN228" s="39">
        <v>29.13693955403</v>
      </c>
      <c r="EP228" s="111">
        <v>45930</v>
      </c>
      <c r="EQ228" s="114">
        <f t="shared" si="310"/>
        <v>0.25205479452054796</v>
      </c>
      <c r="ER228" s="114"/>
      <c r="ES228" s="4">
        <f t="shared" si="286"/>
        <v>952.5</v>
      </c>
      <c r="ET228" s="4">
        <f t="shared" si="287"/>
        <v>869</v>
      </c>
      <c r="EU228" s="4"/>
      <c r="EV228" s="4">
        <f t="shared" si="257"/>
        <v>1253.3</v>
      </c>
      <c r="EW228" s="4">
        <f t="shared" si="258"/>
        <v>1290.8636363636401</v>
      </c>
      <c r="EX228" s="4">
        <f t="shared" si="259"/>
        <v>1393.8695652173901</v>
      </c>
      <c r="EY228" s="4"/>
      <c r="EZ228" s="4">
        <f t="shared" si="260"/>
        <v>1429.94736842105</v>
      </c>
      <c r="FA228" s="4">
        <f t="shared" si="261"/>
        <v>1456.6363636363599</v>
      </c>
      <c r="FB228" s="4">
        <f t="shared" si="262"/>
        <v>1538.7272727272698</v>
      </c>
      <c r="FC228" s="4"/>
      <c r="FD228" s="4">
        <f t="shared" si="288"/>
        <v>1596.6</v>
      </c>
      <c r="FE228" s="4">
        <f t="shared" si="289"/>
        <v>1616.1428571428598</v>
      </c>
      <c r="FF228" s="4">
        <f t="shared" si="290"/>
        <v>1689.2142857142899</v>
      </c>
      <c r="FH228" s="16">
        <f t="shared" si="291"/>
        <v>931.45342465753424</v>
      </c>
      <c r="FI228" s="16">
        <f t="shared" si="264"/>
        <v>1001.2958904109586</v>
      </c>
      <c r="FJ228" s="16"/>
      <c r="FK228" s="16">
        <f t="shared" si="292"/>
        <v>1297.8248161499632</v>
      </c>
      <c r="FL228" s="16">
        <f t="shared" si="293"/>
        <v>1332.6474470734763</v>
      </c>
      <c r="FM228" s="16">
        <f t="shared" si="294"/>
        <v>1430.3816449185106</v>
      </c>
      <c r="FN228" s="16"/>
      <c r="FO228" s="16">
        <f t="shared" si="295"/>
        <v>1471.9529632299907</v>
      </c>
      <c r="FP228" s="16">
        <f t="shared" si="296"/>
        <v>1496.8407400818337</v>
      </c>
      <c r="FQ228" s="16">
        <f t="shared" si="297"/>
        <v>1576.658245863724</v>
      </c>
      <c r="FS228" s="4">
        <f t="shared" si="265"/>
        <v>1117.2</v>
      </c>
      <c r="FT228" s="4">
        <f t="shared" si="266"/>
        <v>1195</v>
      </c>
      <c r="FU228" s="4"/>
      <c r="FV228" s="4">
        <f t="shared" si="267"/>
        <v>1354.2307692307702</v>
      </c>
      <c r="FW228" s="4">
        <f t="shared" si="268"/>
        <v>1368.95652173913</v>
      </c>
      <c r="FX228" s="4">
        <f t="shared" si="269"/>
        <v>1457.7391304347798</v>
      </c>
      <c r="FY228" s="4"/>
      <c r="FZ228" s="4">
        <f t="shared" si="270"/>
        <v>1525.2692307692298</v>
      </c>
      <c r="GA228" s="4">
        <f t="shared" si="271"/>
        <v>1565.9166666666702</v>
      </c>
      <c r="GB228" s="4">
        <f t="shared" si="272"/>
        <v>1616.3913043478301</v>
      </c>
      <c r="GC228" s="4"/>
      <c r="GD228" s="4">
        <f t="shared" si="273"/>
        <v>1710.0833333333298</v>
      </c>
      <c r="GE228" s="4">
        <f t="shared" si="274"/>
        <v>1716.06666666667</v>
      </c>
      <c r="GF228" s="4">
        <f t="shared" si="275"/>
        <v>1779.4375</v>
      </c>
      <c r="GH228" s="16">
        <f t="shared" si="298"/>
        <v>1136.8098630136985</v>
      </c>
      <c r="GI228" s="16">
        <f t="shared" si="276"/>
        <v>1261.2246575342458</v>
      </c>
      <c r="GJ228" s="16"/>
      <c r="GK228" s="16">
        <f t="shared" si="299"/>
        <v>1397.3418335089573</v>
      </c>
      <c r="GL228" s="16">
        <f t="shared" si="300"/>
        <v>1418.6012705975784</v>
      </c>
      <c r="GM228" s="16">
        <f t="shared" si="301"/>
        <v>1497.7281715306717</v>
      </c>
      <c r="GN228" s="16"/>
      <c r="GO228" s="16">
        <f t="shared" si="277"/>
        <v>1571.8525114155236</v>
      </c>
      <c r="GP228" s="16">
        <f t="shared" si="278"/>
        <v>1603.7626940639302</v>
      </c>
      <c r="GQ228" s="16">
        <f t="shared" si="302"/>
        <v>1657.4878796902947</v>
      </c>
    </row>
    <row r="229" spans="2:199" ht="14.45" customHeight="1" x14ac:dyDescent="0.25">
      <c r="B229" s="28" t="s">
        <v>104</v>
      </c>
      <c r="C229" s="28" t="s">
        <v>719</v>
      </c>
      <c r="D229" s="23" t="str">
        <f>IFERROR(IF(MATCH($B229,Compounders!$A:$A,0),"yes"),"")</f>
        <v/>
      </c>
      <c r="F229" s="66"/>
      <c r="G229" s="66" t="s">
        <v>544</v>
      </c>
      <c r="H229" s="66"/>
      <c r="I229" s="66"/>
      <c r="J229" s="121" t="str">
        <f t="shared" si="279"/>
        <v/>
      </c>
      <c r="K229" s="70">
        <f t="shared" si="303"/>
        <v>6</v>
      </c>
      <c r="L229" s="70">
        <f t="shared" si="304"/>
        <v>40</v>
      </c>
      <c r="M229" s="70">
        <f t="shared" si="305"/>
        <v>4</v>
      </c>
      <c r="N229" s="70">
        <f t="shared" si="306"/>
        <v>4</v>
      </c>
      <c r="O229" s="66"/>
      <c r="P229" s="83" t="s">
        <v>498</v>
      </c>
      <c r="Q229" s="70">
        <f t="shared" si="319"/>
        <v>5</v>
      </c>
      <c r="R229" s="70">
        <f t="shared" si="319"/>
        <v>4</v>
      </c>
      <c r="S229" s="70">
        <f t="shared" si="319"/>
        <v>4</v>
      </c>
      <c r="T229" s="70">
        <f t="shared" si="319"/>
        <v>4</v>
      </c>
      <c r="U229" s="70">
        <f t="shared" si="319"/>
        <v>4</v>
      </c>
      <c r="V229" s="70">
        <f t="shared" si="319"/>
        <v>7</v>
      </c>
      <c r="W229" s="70">
        <f t="shared" si="319"/>
        <v>8</v>
      </c>
      <c r="X229" s="70">
        <f t="shared" si="319"/>
        <v>3</v>
      </c>
      <c r="Y229" s="70">
        <f t="shared" si="319"/>
        <v>1</v>
      </c>
      <c r="AA229" s="39">
        <v>54.662716301700002</v>
      </c>
      <c r="AB229" s="39">
        <v>50.894115066360001</v>
      </c>
      <c r="AC229" s="40">
        <v>54.026746847639991</v>
      </c>
      <c r="AE229" s="4">
        <f t="shared" si="246"/>
        <v>-0.63596945406001026</v>
      </c>
      <c r="AF229" s="4">
        <f t="shared" si="247"/>
        <v>3.13263178127999</v>
      </c>
      <c r="AH229" s="11">
        <f t="shared" si="248"/>
        <v>-1.163442831032957E-2</v>
      </c>
      <c r="AI229" s="11">
        <f t="shared" si="249"/>
        <v>6.1551945194358915E-2</v>
      </c>
      <c r="AK229" s="3">
        <v>2467</v>
      </c>
      <c r="AL229" s="7">
        <v>752</v>
      </c>
      <c r="AM229" s="7"/>
      <c r="AN229" s="3">
        <v>2990.2857142857097</v>
      </c>
      <c r="AO229" s="3">
        <v>2954</v>
      </c>
      <c r="AP229" s="7">
        <v>3700.6923076923099</v>
      </c>
      <c r="AQ229" s="113"/>
      <c r="AR229" s="3">
        <v>3523.5384615384596</v>
      </c>
      <c r="AS229" s="3">
        <v>3598.6</v>
      </c>
      <c r="AT229" s="7">
        <v>4292.2857142857101</v>
      </c>
      <c r="AU229" s="7"/>
      <c r="AV229" s="3">
        <v>4180.8888888888896</v>
      </c>
      <c r="AW229" s="3">
        <v>4049.6666666666697</v>
      </c>
      <c r="AX229" s="7">
        <v>4762.6153846153902</v>
      </c>
      <c r="AY229" s="113"/>
      <c r="AZ229" s="3">
        <v>2467</v>
      </c>
      <c r="BA229" s="7">
        <v>752</v>
      </c>
      <c r="BB229" s="7"/>
      <c r="BC229" s="3">
        <v>2977.4666666666699</v>
      </c>
      <c r="BD229" s="3">
        <v>3021.2857142857097</v>
      </c>
      <c r="BE229" s="7">
        <v>3073.2857142857097</v>
      </c>
      <c r="BF229" s="113"/>
      <c r="BG229" s="3">
        <v>3483</v>
      </c>
      <c r="BH229" s="3">
        <v>3653.3076923076901</v>
      </c>
      <c r="BI229" s="7">
        <v>3585.5714285714303</v>
      </c>
      <c r="BJ229" s="113"/>
      <c r="BK229" s="3">
        <v>4202.6666666666697</v>
      </c>
      <c r="BL229" s="3">
        <v>4136.2</v>
      </c>
      <c r="BM229" s="7">
        <v>3881.4615384615404</v>
      </c>
      <c r="BO229" s="2">
        <f t="shared" si="311"/>
        <v>2467</v>
      </c>
      <c r="BP229" s="2">
        <f t="shared" si="312"/>
        <v>752</v>
      </c>
      <c r="BQ229" s="2"/>
      <c r="BR229" s="2">
        <f t="shared" si="313"/>
        <v>2977.4666666666699</v>
      </c>
      <c r="BS229" s="2">
        <f t="shared" si="314"/>
        <v>3021.2857142857097</v>
      </c>
      <c r="BT229" s="2">
        <f t="shared" si="315"/>
        <v>3073.2857142857097</v>
      </c>
      <c r="BU229" s="2"/>
      <c r="BV229" s="2">
        <f t="shared" si="316"/>
        <v>3483</v>
      </c>
      <c r="BW229" s="2">
        <f t="shared" si="317"/>
        <v>3653.3076923076901</v>
      </c>
      <c r="BX229" s="2">
        <f t="shared" si="318"/>
        <v>3585.5714285714303</v>
      </c>
      <c r="BZ229" s="16">
        <f t="shared" si="307"/>
        <v>-1715</v>
      </c>
      <c r="CA229" s="16">
        <f t="shared" si="308"/>
        <v>2321.2857142857097</v>
      </c>
      <c r="CB229" s="16">
        <f t="shared" si="309"/>
        <v>512.28571428572059</v>
      </c>
      <c r="CD229" s="5">
        <f t="shared" si="250"/>
        <v>-0.6951763275233076</v>
      </c>
      <c r="CE229" s="5">
        <f t="shared" si="251"/>
        <v>3.086816109422486</v>
      </c>
      <c r="CF229" s="5">
        <f t="shared" si="252"/>
        <v>0.16668990842746467</v>
      </c>
      <c r="CH229" s="11">
        <f t="shared" si="281"/>
        <v>1.4716889397823563E-2</v>
      </c>
      <c r="CI229" s="11">
        <f t="shared" si="282"/>
        <v>3.2181400615413525E-2</v>
      </c>
      <c r="CK229" s="11">
        <f t="shared" si="283"/>
        <v>4.8896839594513297E-2</v>
      </c>
      <c r="CL229" s="11">
        <f t="shared" si="284"/>
        <v>2.9449161232107501E-2</v>
      </c>
      <c r="CN229" s="16">
        <f t="shared" si="253"/>
        <v>43.819047619039793</v>
      </c>
      <c r="CO229" s="16">
        <f t="shared" si="254"/>
        <v>95.819047619039793</v>
      </c>
      <c r="CP229" s="11"/>
      <c r="CQ229" s="16">
        <f t="shared" si="255"/>
        <v>170.3076923076901</v>
      </c>
      <c r="CR229" s="16">
        <f t="shared" si="256"/>
        <v>102.57142857143026</v>
      </c>
      <c r="CT229" s="106">
        <v>3509.166666666667</v>
      </c>
      <c r="CU229" s="104">
        <v>3021.2857142857097</v>
      </c>
      <c r="CV229" s="104">
        <v>3487.9999999999973</v>
      </c>
      <c r="CW229" s="104">
        <v>3002.5</v>
      </c>
      <c r="CX229" s="104">
        <v>2772</v>
      </c>
      <c r="CY229" s="104">
        <v>2128.8461538461497</v>
      </c>
      <c r="CZ229" s="104">
        <v>2591</v>
      </c>
      <c r="DA229" s="104">
        <v>2018.5</v>
      </c>
      <c r="DB229" s="104">
        <v>1787</v>
      </c>
      <c r="DC229" s="104">
        <v>1574.625</v>
      </c>
      <c r="DD229" s="104">
        <v>908.98</v>
      </c>
      <c r="DE229" s="104">
        <v>564.79999999999995</v>
      </c>
      <c r="DF229" s="104">
        <v>1156.3666666666661</v>
      </c>
      <c r="DG229" s="104">
        <v>1070</v>
      </c>
      <c r="DH229" s="104">
        <v>2713.0555555555547</v>
      </c>
      <c r="DI229" s="104">
        <v>2229.5</v>
      </c>
      <c r="DJ229" s="104">
        <v>1475.5</v>
      </c>
      <c r="DK229" s="104">
        <v>767.875</v>
      </c>
      <c r="DL229" s="104">
        <v>2152.3166666666698</v>
      </c>
      <c r="DM229" s="104">
        <v>1558.4</v>
      </c>
      <c r="DN229" s="104">
        <v>1738.75</v>
      </c>
      <c r="DO229" s="104">
        <v>153.49700000000001</v>
      </c>
      <c r="DP229" s="104">
        <v>1283.4000000000001</v>
      </c>
      <c r="DR229" s="4">
        <f t="shared" si="285"/>
        <v>54.026746847639991</v>
      </c>
      <c r="DS229" s="39">
        <v>50.894115066360001</v>
      </c>
      <c r="DT229" s="39">
        <v>54.662716301700002</v>
      </c>
      <c r="DU229" s="39">
        <v>66.381677878079998</v>
      </c>
      <c r="DV229" s="39">
        <v>65.76592600474001</v>
      </c>
      <c r="DW229" s="39">
        <v>39.948046653120002</v>
      </c>
      <c r="DX229" s="39">
        <v>46.906988813530006</v>
      </c>
      <c r="DY229" s="39">
        <v>40.725768711620006</v>
      </c>
      <c r="DZ229" s="39">
        <v>29.874610885980001</v>
      </c>
      <c r="EA229" s="39">
        <v>24.230197911500003</v>
      </c>
      <c r="EB229" s="39">
        <v>13.772916021240002</v>
      </c>
      <c r="EC229" s="39">
        <v>12.19598082864</v>
      </c>
      <c r="ED229" s="39">
        <v>9.791968278749998</v>
      </c>
      <c r="EE229" s="39">
        <v>9.1548720239999994</v>
      </c>
      <c r="EF229" s="39">
        <v>9.2325215016000008</v>
      </c>
      <c r="EG229" s="39">
        <v>8.7433121790000001</v>
      </c>
      <c r="EH229" s="39">
        <v>9.8671384810500005</v>
      </c>
      <c r="EI229" s="39">
        <v>10.434692674500001</v>
      </c>
      <c r="EJ229" s="39">
        <v>10.989428630399999</v>
      </c>
      <c r="EK229" s="39">
        <v>8.2510709328000011</v>
      </c>
      <c r="EL229" s="39">
        <v>8.9421205839000013</v>
      </c>
      <c r="EM229" s="39">
        <v>8.5120318451999992</v>
      </c>
      <c r="EN229" s="39">
        <v>9.6163649245599991</v>
      </c>
      <c r="EP229" s="111">
        <v>46022</v>
      </c>
      <c r="EQ229" s="114">
        <f t="shared" si="310"/>
        <v>0</v>
      </c>
      <c r="ER229" s="114"/>
      <c r="ES229" s="4">
        <f t="shared" si="286"/>
        <v>2467</v>
      </c>
      <c r="ET229" s="4">
        <f t="shared" si="287"/>
        <v>752</v>
      </c>
      <c r="EU229" s="4"/>
      <c r="EV229" s="4">
        <f t="shared" si="257"/>
        <v>2990.2857142857097</v>
      </c>
      <c r="EW229" s="4">
        <f t="shared" si="258"/>
        <v>2954</v>
      </c>
      <c r="EX229" s="4">
        <f t="shared" si="259"/>
        <v>3700.6923076923099</v>
      </c>
      <c r="EY229" s="4"/>
      <c r="EZ229" s="4">
        <f t="shared" si="260"/>
        <v>3523.5384615384596</v>
      </c>
      <c r="FA229" s="4">
        <f t="shared" si="261"/>
        <v>3598.6</v>
      </c>
      <c r="FB229" s="4">
        <f t="shared" si="262"/>
        <v>4292.2857142857101</v>
      </c>
      <c r="FC229" s="4"/>
      <c r="FD229" s="4">
        <f t="shared" si="288"/>
        <v>4180.8888888888896</v>
      </c>
      <c r="FE229" s="4">
        <f t="shared" si="289"/>
        <v>4049.6666666666697</v>
      </c>
      <c r="FF229" s="4">
        <f t="shared" si="290"/>
        <v>4762.6153846153902</v>
      </c>
      <c r="FH229" s="16">
        <f t="shared" si="291"/>
        <v>2467</v>
      </c>
      <c r="FI229" s="16">
        <f t="shared" si="264"/>
        <v>752</v>
      </c>
      <c r="FJ229" s="16"/>
      <c r="FK229" s="16">
        <f t="shared" si="292"/>
        <v>2990.2857142857097</v>
      </c>
      <c r="FL229" s="16">
        <f t="shared" si="293"/>
        <v>2954</v>
      </c>
      <c r="FM229" s="16">
        <f t="shared" si="294"/>
        <v>3700.6923076923099</v>
      </c>
      <c r="FN229" s="16"/>
      <c r="FO229" s="16">
        <f t="shared" si="295"/>
        <v>3523.5384615384596</v>
      </c>
      <c r="FP229" s="16">
        <f t="shared" si="296"/>
        <v>3598.6</v>
      </c>
      <c r="FQ229" s="16">
        <f t="shared" si="297"/>
        <v>4292.2857142857101</v>
      </c>
      <c r="FS229" s="4">
        <f t="shared" si="265"/>
        <v>2467</v>
      </c>
      <c r="FT229" s="4">
        <f t="shared" si="266"/>
        <v>752</v>
      </c>
      <c r="FU229" s="4"/>
      <c r="FV229" s="4">
        <f t="shared" si="267"/>
        <v>2977.4666666666699</v>
      </c>
      <c r="FW229" s="4">
        <f t="shared" si="268"/>
        <v>3021.2857142857097</v>
      </c>
      <c r="FX229" s="4">
        <f t="shared" si="269"/>
        <v>3073.2857142857097</v>
      </c>
      <c r="FY229" s="4"/>
      <c r="FZ229" s="4">
        <f t="shared" si="270"/>
        <v>3483</v>
      </c>
      <c r="GA229" s="4">
        <f t="shared" si="271"/>
        <v>3653.3076923076901</v>
      </c>
      <c r="GB229" s="4">
        <f t="shared" si="272"/>
        <v>3585.5714285714303</v>
      </c>
      <c r="GC229" s="4"/>
      <c r="GD229" s="4">
        <f t="shared" si="273"/>
        <v>4202.6666666666697</v>
      </c>
      <c r="GE229" s="4">
        <f t="shared" si="274"/>
        <v>4136.2</v>
      </c>
      <c r="GF229" s="4">
        <f t="shared" si="275"/>
        <v>3881.4615384615404</v>
      </c>
      <c r="GH229" s="16">
        <f t="shared" si="298"/>
        <v>2467</v>
      </c>
      <c r="GI229" s="16">
        <f t="shared" si="276"/>
        <v>752</v>
      </c>
      <c r="GJ229" s="16"/>
      <c r="GK229" s="16">
        <f t="shared" si="299"/>
        <v>2977.4666666666699</v>
      </c>
      <c r="GL229" s="16">
        <f t="shared" si="300"/>
        <v>3021.2857142857097</v>
      </c>
      <c r="GM229" s="16">
        <f t="shared" si="301"/>
        <v>3073.2857142857097</v>
      </c>
      <c r="GN229" s="16"/>
      <c r="GO229" s="16">
        <f t="shared" si="277"/>
        <v>3483</v>
      </c>
      <c r="GP229" s="16">
        <f t="shared" si="278"/>
        <v>3653.3076923076901</v>
      </c>
      <c r="GQ229" s="16">
        <f t="shared" si="302"/>
        <v>3585.5714285714303</v>
      </c>
    </row>
    <row r="230" spans="2:199" ht="14.45" customHeight="1" x14ac:dyDescent="0.25">
      <c r="B230" s="28" t="s">
        <v>293</v>
      </c>
      <c r="C230" s="28" t="s">
        <v>720</v>
      </c>
      <c r="D230" s="23" t="str">
        <f>IFERROR(IF(MATCH($B230,Compounders!$A:$A,0),"yes"),"")</f>
        <v/>
      </c>
      <c r="F230" s="66"/>
      <c r="G230" s="66"/>
      <c r="H230" s="66"/>
      <c r="I230" s="66"/>
      <c r="J230" s="121" t="str">
        <f t="shared" si="279"/>
        <v>yes</v>
      </c>
      <c r="K230" s="70">
        <f t="shared" si="303"/>
        <v>6</v>
      </c>
      <c r="L230" s="70">
        <f t="shared" si="304"/>
        <v>40</v>
      </c>
      <c r="M230" s="70">
        <f t="shared" si="305"/>
        <v>4</v>
      </c>
      <c r="N230" s="70">
        <f t="shared" si="306"/>
        <v>4</v>
      </c>
      <c r="O230" s="66"/>
      <c r="P230" s="83"/>
      <c r="Q230" s="70">
        <f t="shared" si="319"/>
        <v>5</v>
      </c>
      <c r="R230" s="70">
        <f t="shared" si="319"/>
        <v>4</v>
      </c>
      <c r="S230" s="70">
        <f t="shared" si="319"/>
        <v>4</v>
      </c>
      <c r="T230" s="70">
        <f t="shared" si="319"/>
        <v>4</v>
      </c>
      <c r="U230" s="70">
        <f t="shared" si="319"/>
        <v>4</v>
      </c>
      <c r="V230" s="70">
        <f t="shared" si="319"/>
        <v>7</v>
      </c>
      <c r="W230" s="70">
        <f t="shared" si="319"/>
        <v>8</v>
      </c>
      <c r="X230" s="70">
        <f t="shared" si="319"/>
        <v>3</v>
      </c>
      <c r="Y230" s="70">
        <f t="shared" si="319"/>
        <v>1</v>
      </c>
      <c r="AA230" s="39">
        <v>22.977999000000001</v>
      </c>
      <c r="AB230" s="39">
        <v>31.270875845679999</v>
      </c>
      <c r="AC230" s="40">
        <v>51.31490423043001</v>
      </c>
      <c r="AE230" s="4">
        <f t="shared" si="246"/>
        <v>28.336905230430009</v>
      </c>
      <c r="AF230" s="4">
        <f t="shared" si="247"/>
        <v>20.04402838475001</v>
      </c>
      <c r="AH230" s="11">
        <f t="shared" si="248"/>
        <v>1.2332190122573339</v>
      </c>
      <c r="AI230" s="11">
        <f t="shared" si="249"/>
        <v>0.64098071584774785</v>
      </c>
      <c r="AK230" s="3">
        <v>2891</v>
      </c>
      <c r="AL230" s="7">
        <v>2642</v>
      </c>
      <c r="AM230" s="7"/>
      <c r="AN230" s="3">
        <v>2390.88</v>
      </c>
      <c r="AO230" s="3">
        <v>3524.85</v>
      </c>
      <c r="AP230" s="7">
        <v>4710.9166666666697</v>
      </c>
      <c r="AQ230" s="113"/>
      <c r="AR230" s="3">
        <v>2986.2380952381</v>
      </c>
      <c r="AS230" s="3">
        <v>4550.6499999999996</v>
      </c>
      <c r="AT230" s="7">
        <v>5544.2173913043498</v>
      </c>
      <c r="AU230" s="7"/>
      <c r="AV230" s="3">
        <v>3137.0625</v>
      </c>
      <c r="AW230" s="3">
        <v>5063.2352941176505</v>
      </c>
      <c r="AX230" s="7">
        <v>5613.2</v>
      </c>
      <c r="AY230" s="113"/>
      <c r="AZ230" s="3">
        <v>3054</v>
      </c>
      <c r="BA230" s="7">
        <v>2481</v>
      </c>
      <c r="BB230" s="7"/>
      <c r="BC230" s="3">
        <v>2411.5862068965503</v>
      </c>
      <c r="BD230" s="3">
        <v>3603.6538461538503</v>
      </c>
      <c r="BE230" s="7">
        <v>4898.8275862068995</v>
      </c>
      <c r="BF230" s="113"/>
      <c r="BG230" s="3">
        <v>2978.88</v>
      </c>
      <c r="BH230" s="3">
        <v>4438.4230769230808</v>
      </c>
      <c r="BI230" s="7">
        <v>5456.5714285714303</v>
      </c>
      <c r="BJ230" s="113"/>
      <c r="BK230" s="3">
        <v>3103.1764705882401</v>
      </c>
      <c r="BL230" s="3">
        <v>5009.8</v>
      </c>
      <c r="BM230" s="7">
        <v>5600.6</v>
      </c>
      <c r="BO230" s="2">
        <f t="shared" si="311"/>
        <v>3054</v>
      </c>
      <c r="BP230" s="2">
        <f t="shared" si="312"/>
        <v>2481</v>
      </c>
      <c r="BQ230" s="2"/>
      <c r="BR230" s="2">
        <f t="shared" si="313"/>
        <v>2411.5862068965503</v>
      </c>
      <c r="BS230" s="2">
        <f t="shared" si="314"/>
        <v>3603.6538461538503</v>
      </c>
      <c r="BT230" s="2">
        <f t="shared" si="315"/>
        <v>4898.8275862068995</v>
      </c>
      <c r="BU230" s="2"/>
      <c r="BV230" s="2">
        <f t="shared" si="316"/>
        <v>2978.88</v>
      </c>
      <c r="BW230" s="2">
        <f t="shared" si="317"/>
        <v>4438.4230769230808</v>
      </c>
      <c r="BX230" s="2">
        <f t="shared" si="318"/>
        <v>5456.5714285714303</v>
      </c>
      <c r="BZ230" s="16">
        <f t="shared" si="307"/>
        <v>-573</v>
      </c>
      <c r="CA230" s="16">
        <f t="shared" si="308"/>
        <v>2417.8275862068995</v>
      </c>
      <c r="CB230" s="16">
        <f t="shared" si="309"/>
        <v>557.74384236453079</v>
      </c>
      <c r="CD230" s="5">
        <f t="shared" si="250"/>
        <v>-0.18762278978389002</v>
      </c>
      <c r="CE230" s="5">
        <f t="shared" si="251"/>
        <v>0.97453751963196278</v>
      </c>
      <c r="CF230" s="5">
        <f t="shared" si="252"/>
        <v>0.1138525152293397</v>
      </c>
      <c r="CH230" s="11">
        <f t="shared" si="281"/>
        <v>0.49430853263643515</v>
      </c>
      <c r="CI230" s="11">
        <f t="shared" si="282"/>
        <v>1.0313715396934366</v>
      </c>
      <c r="CK230" s="11">
        <f t="shared" si="283"/>
        <v>0.48996370344662443</v>
      </c>
      <c r="CL230" s="11">
        <f t="shared" si="284"/>
        <v>0.8317526817365688</v>
      </c>
      <c r="CN230" s="16">
        <f t="shared" si="253"/>
        <v>1192.0676392573</v>
      </c>
      <c r="CO230" s="16">
        <f t="shared" si="254"/>
        <v>2487.2413793103492</v>
      </c>
      <c r="CP230" s="11"/>
      <c r="CQ230" s="16">
        <f t="shared" si="255"/>
        <v>1459.5430769230807</v>
      </c>
      <c r="CR230" s="16">
        <f t="shared" si="256"/>
        <v>2477.6914285714302</v>
      </c>
      <c r="CT230" s="106">
        <v>5805.8273809523798</v>
      </c>
      <c r="CU230" s="104">
        <v>3603.6538461538503</v>
      </c>
      <c r="CV230" s="104">
        <v>2281.6428571428569</v>
      </c>
      <c r="CW230" s="104">
        <v>2451.8405797101441</v>
      </c>
      <c r="CX230" s="104">
        <v>2345.3763724198498</v>
      </c>
      <c r="CY230" s="104">
        <v>3053.2068965517201</v>
      </c>
      <c r="CZ230" s="104">
        <v>2687.8</v>
      </c>
      <c r="DA230" s="104">
        <v>3261.4974025974029</v>
      </c>
      <c r="DB230" s="104">
        <v>3400.9614845938377</v>
      </c>
      <c r="DC230" s="104">
        <v>3058.5</v>
      </c>
      <c r="DD230" s="104">
        <v>3786.6948051948052</v>
      </c>
      <c r="DE230" s="104">
        <v>3900.590909090909</v>
      </c>
      <c r="DF230" s="104">
        <v>3909.0108695652179</v>
      </c>
      <c r="DG230" s="104">
        <v>4471.3461538461506</v>
      </c>
      <c r="DH230" s="104">
        <v>5678.3323798626998</v>
      </c>
      <c r="DI230" s="104">
        <v>6295.2872377020904</v>
      </c>
      <c r="DJ230" s="104">
        <v>6061.1161616161608</v>
      </c>
      <c r="DK230" s="104">
        <v>4661.12</v>
      </c>
      <c r="DL230" s="104">
        <v>3567.6315789473674</v>
      </c>
      <c r="DM230" s="104">
        <v>2585.4081871345029</v>
      </c>
      <c r="DN230" s="104">
        <v>1728.2333333333331</v>
      </c>
      <c r="DO230" s="104">
        <v>1200.7272727272698</v>
      </c>
      <c r="DP230" s="104">
        <v>207.01865476190429</v>
      </c>
      <c r="DR230" s="4">
        <f t="shared" si="285"/>
        <v>51.31490423043001</v>
      </c>
      <c r="DS230" s="39">
        <v>31.270875845679999</v>
      </c>
      <c r="DT230" s="39">
        <v>22.977999000000001</v>
      </c>
      <c r="DU230" s="39">
        <v>22.256087999999998</v>
      </c>
      <c r="DV230" s="39">
        <v>20.425201000000001</v>
      </c>
      <c r="DW230" s="39">
        <v>24.272600000000001</v>
      </c>
      <c r="DX230" s="39">
        <v>21.500336999999995</v>
      </c>
      <c r="DY230" s="39">
        <v>24.496943999999999</v>
      </c>
      <c r="DZ230" s="39">
        <v>29.956800000000001</v>
      </c>
      <c r="EA230" s="39">
        <v>31.8643</v>
      </c>
      <c r="EB230" s="39">
        <v>29.023710000000001</v>
      </c>
      <c r="EC230" s="39">
        <v>30.561390000000003</v>
      </c>
      <c r="ED230" s="39">
        <v>31.019778000000002</v>
      </c>
      <c r="EE230" s="39">
        <v>33.098940000000006</v>
      </c>
      <c r="EF230" s="39">
        <v>40.209086999999997</v>
      </c>
      <c r="EG230" s="39">
        <v>39.37312399999999</v>
      </c>
      <c r="EH230" s="39">
        <v>36.372599999999998</v>
      </c>
      <c r="EI230" s="39">
        <v>39.274146000000009</v>
      </c>
      <c r="EJ230" s="39">
        <v>29.821850000000001</v>
      </c>
      <c r="EK230" s="39">
        <v>24.04027</v>
      </c>
      <c r="EL230" s="39">
        <v>19.758711000000002</v>
      </c>
      <c r="EM230" s="39">
        <v>14.707235000000001</v>
      </c>
      <c r="EN230" s="39">
        <v>6.0477673796100007</v>
      </c>
      <c r="EP230" s="111">
        <v>46022</v>
      </c>
      <c r="EQ230" s="114">
        <f t="shared" si="310"/>
        <v>0</v>
      </c>
      <c r="ER230" s="114"/>
      <c r="ES230" s="4">
        <f t="shared" si="286"/>
        <v>2891</v>
      </c>
      <c r="ET230" s="4">
        <f t="shared" si="287"/>
        <v>2642</v>
      </c>
      <c r="EU230" s="4"/>
      <c r="EV230" s="4">
        <f t="shared" si="257"/>
        <v>2390.88</v>
      </c>
      <c r="EW230" s="4">
        <f t="shared" si="258"/>
        <v>3524.85</v>
      </c>
      <c r="EX230" s="4">
        <f t="shared" si="259"/>
        <v>4710.9166666666697</v>
      </c>
      <c r="EY230" s="4"/>
      <c r="EZ230" s="4">
        <f t="shared" si="260"/>
        <v>2986.2380952381</v>
      </c>
      <c r="FA230" s="4">
        <f t="shared" si="261"/>
        <v>4550.6499999999996</v>
      </c>
      <c r="FB230" s="4">
        <f t="shared" si="262"/>
        <v>5544.2173913043498</v>
      </c>
      <c r="FC230" s="4"/>
      <c r="FD230" s="4">
        <f t="shared" si="288"/>
        <v>3137.0625</v>
      </c>
      <c r="FE230" s="4">
        <f t="shared" si="289"/>
        <v>5063.2352941176505</v>
      </c>
      <c r="FF230" s="4">
        <f t="shared" si="290"/>
        <v>5613.2</v>
      </c>
      <c r="FH230" s="16">
        <f t="shared" si="291"/>
        <v>2891</v>
      </c>
      <c r="FI230" s="16">
        <f t="shared" si="264"/>
        <v>2642</v>
      </c>
      <c r="FJ230" s="16"/>
      <c r="FK230" s="16">
        <f t="shared" si="292"/>
        <v>2390.88</v>
      </c>
      <c r="FL230" s="16">
        <f t="shared" si="293"/>
        <v>3524.85</v>
      </c>
      <c r="FM230" s="16">
        <f t="shared" si="294"/>
        <v>4710.9166666666697</v>
      </c>
      <c r="FN230" s="16"/>
      <c r="FO230" s="16">
        <f t="shared" si="295"/>
        <v>2986.2380952381</v>
      </c>
      <c r="FP230" s="16">
        <f t="shared" si="296"/>
        <v>4550.6499999999996</v>
      </c>
      <c r="FQ230" s="16">
        <f t="shared" si="297"/>
        <v>5544.2173913043498</v>
      </c>
      <c r="FS230" s="4">
        <f t="shared" si="265"/>
        <v>3054</v>
      </c>
      <c r="FT230" s="4">
        <f t="shared" si="266"/>
        <v>2481</v>
      </c>
      <c r="FU230" s="4"/>
      <c r="FV230" s="4">
        <f t="shared" si="267"/>
        <v>2411.5862068965503</v>
      </c>
      <c r="FW230" s="4">
        <f t="shared" si="268"/>
        <v>3603.6538461538503</v>
      </c>
      <c r="FX230" s="4">
        <f t="shared" si="269"/>
        <v>4898.8275862068995</v>
      </c>
      <c r="FY230" s="4"/>
      <c r="FZ230" s="4">
        <f t="shared" si="270"/>
        <v>2978.88</v>
      </c>
      <c r="GA230" s="4">
        <f t="shared" si="271"/>
        <v>4438.4230769230808</v>
      </c>
      <c r="GB230" s="4">
        <f t="shared" si="272"/>
        <v>5456.5714285714303</v>
      </c>
      <c r="GC230" s="4"/>
      <c r="GD230" s="4">
        <f t="shared" si="273"/>
        <v>3103.1764705882401</v>
      </c>
      <c r="GE230" s="4">
        <f t="shared" si="274"/>
        <v>5009.8</v>
      </c>
      <c r="GF230" s="4">
        <f t="shared" si="275"/>
        <v>5600.6</v>
      </c>
      <c r="GH230" s="16">
        <f t="shared" si="298"/>
        <v>3054</v>
      </c>
      <c r="GI230" s="16">
        <f t="shared" si="276"/>
        <v>2481</v>
      </c>
      <c r="GJ230" s="16"/>
      <c r="GK230" s="16">
        <f t="shared" si="299"/>
        <v>2411.5862068965503</v>
      </c>
      <c r="GL230" s="16">
        <f t="shared" si="300"/>
        <v>3603.6538461538503</v>
      </c>
      <c r="GM230" s="16">
        <f t="shared" si="301"/>
        <v>4898.8275862068995</v>
      </c>
      <c r="GN230" s="16"/>
      <c r="GO230" s="16">
        <f t="shared" si="277"/>
        <v>2978.88</v>
      </c>
      <c r="GP230" s="16">
        <f t="shared" si="278"/>
        <v>4438.4230769230808</v>
      </c>
      <c r="GQ230" s="16">
        <f t="shared" si="302"/>
        <v>5456.5714285714303</v>
      </c>
    </row>
    <row r="231" spans="2:199" ht="14.45" customHeight="1" x14ac:dyDescent="0.25">
      <c r="B231" s="28" t="s">
        <v>233</v>
      </c>
      <c r="C231" s="28" t="s">
        <v>721</v>
      </c>
      <c r="D231" s="23" t="str">
        <f>IFERROR(IF(MATCH($B231,Compounders!$A:$A,0),"yes"),"")</f>
        <v/>
      </c>
      <c r="F231" s="66"/>
      <c r="G231" s="66" t="s">
        <v>544</v>
      </c>
      <c r="H231" s="66"/>
      <c r="I231" s="66"/>
      <c r="J231" s="121" t="str">
        <f t="shared" si="279"/>
        <v/>
      </c>
      <c r="K231" s="70">
        <f t="shared" si="303"/>
        <v>6</v>
      </c>
      <c r="L231" s="70">
        <f t="shared" si="304"/>
        <v>41</v>
      </c>
      <c r="M231" s="70">
        <f t="shared" si="305"/>
        <v>4</v>
      </c>
      <c r="N231" s="70">
        <f t="shared" si="306"/>
        <v>4</v>
      </c>
      <c r="O231" s="66"/>
      <c r="P231" s="83" t="s">
        <v>941</v>
      </c>
      <c r="Q231" s="70">
        <f t="shared" si="319"/>
        <v>5</v>
      </c>
      <c r="R231" s="70">
        <f t="shared" si="319"/>
        <v>4</v>
      </c>
      <c r="S231" s="70">
        <f t="shared" si="319"/>
        <v>4</v>
      </c>
      <c r="T231" s="70">
        <f t="shared" si="319"/>
        <v>4</v>
      </c>
      <c r="U231" s="70">
        <f t="shared" si="319"/>
        <v>4</v>
      </c>
      <c r="V231" s="70">
        <f t="shared" si="319"/>
        <v>8</v>
      </c>
      <c r="W231" s="70">
        <f t="shared" si="319"/>
        <v>8</v>
      </c>
      <c r="X231" s="70">
        <f t="shared" si="319"/>
        <v>3</v>
      </c>
      <c r="Y231" s="70">
        <f t="shared" si="319"/>
        <v>1</v>
      </c>
      <c r="AA231" s="39">
        <v>44.502364828040001</v>
      </c>
      <c r="AB231" s="39">
        <v>47.043250530750001</v>
      </c>
      <c r="AC231" s="40">
        <v>53.049171617009996</v>
      </c>
      <c r="AE231" s="4">
        <f t="shared" si="246"/>
        <v>8.5468067889699952</v>
      </c>
      <c r="AF231" s="4">
        <f t="shared" si="247"/>
        <v>6.0059210862599954</v>
      </c>
      <c r="AH231" s="11">
        <f t="shared" si="248"/>
        <v>0.19205286779692288</v>
      </c>
      <c r="AI231" s="11">
        <f t="shared" si="249"/>
        <v>0.12766807179563844</v>
      </c>
      <c r="AK231" s="3">
        <v>5604</v>
      </c>
      <c r="AL231" s="7">
        <v>1484</v>
      </c>
      <c r="AM231" s="7"/>
      <c r="AN231" s="3">
        <v>2066.6</v>
      </c>
      <c r="AO231" s="3">
        <v>1782.6363636363599</v>
      </c>
      <c r="AP231" s="7">
        <v>1574.3076923076899</v>
      </c>
      <c r="AQ231" s="113"/>
      <c r="AR231" s="3">
        <v>2259.1</v>
      </c>
      <c r="AS231" s="3">
        <v>2060.0909090909099</v>
      </c>
      <c r="AT231" s="7">
        <v>1923.8461538461499</v>
      </c>
      <c r="AU231" s="7"/>
      <c r="AV231" s="3">
        <v>2548.8000000000002</v>
      </c>
      <c r="AW231" s="3">
        <v>2298.6666666666697</v>
      </c>
      <c r="AX231" s="7">
        <v>2259.25</v>
      </c>
      <c r="AY231" s="113"/>
      <c r="AZ231" s="3">
        <v>2339</v>
      </c>
      <c r="BA231" s="7">
        <v>2230</v>
      </c>
      <c r="BB231" s="7"/>
      <c r="BC231" s="3">
        <v>2403.3181818181802</v>
      </c>
      <c r="BD231" s="3">
        <v>2326.78947368421</v>
      </c>
      <c r="BE231" s="7">
        <v>2331.7142857142903</v>
      </c>
      <c r="BF231" s="113"/>
      <c r="BG231" s="3">
        <v>2740.8</v>
      </c>
      <c r="BH231" s="3">
        <v>2589.8421052631602</v>
      </c>
      <c r="BI231" s="7">
        <v>2610.5238095238101</v>
      </c>
      <c r="BJ231" s="113"/>
      <c r="BK231" s="3">
        <v>3069.6666666666697</v>
      </c>
      <c r="BL231" s="3">
        <v>2812.0909090909099</v>
      </c>
      <c r="BM231" s="7">
        <v>2914</v>
      </c>
      <c r="BO231" s="2">
        <f t="shared" si="311"/>
        <v>2339</v>
      </c>
      <c r="BP231" s="2">
        <f t="shared" si="312"/>
        <v>2230</v>
      </c>
      <c r="BQ231" s="2"/>
      <c r="BR231" s="2">
        <f t="shared" si="313"/>
        <v>2403.3181818181802</v>
      </c>
      <c r="BS231" s="2">
        <f t="shared" si="314"/>
        <v>2326.78947368421</v>
      </c>
      <c r="BT231" s="2">
        <f t="shared" si="315"/>
        <v>2331.7142857142903</v>
      </c>
      <c r="BU231" s="2"/>
      <c r="BV231" s="2">
        <f t="shared" si="316"/>
        <v>2740.8</v>
      </c>
      <c r="BW231" s="2">
        <f t="shared" si="317"/>
        <v>2589.8421052631602</v>
      </c>
      <c r="BX231" s="2">
        <f t="shared" si="318"/>
        <v>2610.5238095238101</v>
      </c>
      <c r="BZ231" s="16">
        <f t="shared" si="307"/>
        <v>-109</v>
      </c>
      <c r="CA231" s="16">
        <f t="shared" si="308"/>
        <v>101.71428571429033</v>
      </c>
      <c r="CB231" s="16">
        <f t="shared" si="309"/>
        <v>278.80952380951976</v>
      </c>
      <c r="CD231" s="5">
        <f t="shared" si="250"/>
        <v>-4.6601111586147881E-2</v>
      </c>
      <c r="CE231" s="5">
        <f t="shared" si="251"/>
        <v>4.561178731582527E-2</v>
      </c>
      <c r="CF231" s="5">
        <f t="shared" si="252"/>
        <v>0.11957276477555667</v>
      </c>
      <c r="CH231" s="11">
        <f t="shared" si="281"/>
        <v>-3.1842936450501069E-2</v>
      </c>
      <c r="CI231" s="11">
        <f t="shared" si="282"/>
        <v>-2.9793764573328163E-2</v>
      </c>
      <c r="CK231" s="11">
        <f t="shared" si="283"/>
        <v>-5.5078040986879739E-2</v>
      </c>
      <c r="CL231" s="11">
        <f t="shared" si="284"/>
        <v>-4.7532176910460522E-2</v>
      </c>
      <c r="CN231" s="16">
        <f t="shared" si="253"/>
        <v>-76.528708133970213</v>
      </c>
      <c r="CO231" s="16">
        <f t="shared" si="254"/>
        <v>-71.603896103889838</v>
      </c>
      <c r="CP231" s="11"/>
      <c r="CQ231" s="16">
        <f t="shared" si="255"/>
        <v>-150.95789473683999</v>
      </c>
      <c r="CR231" s="16">
        <f t="shared" si="256"/>
        <v>-130.2761904761901</v>
      </c>
      <c r="CT231" s="106">
        <v>2327.2500000000009</v>
      </c>
      <c r="CU231" s="104">
        <v>2326.78947368421</v>
      </c>
      <c r="CV231" s="104">
        <v>2254.1882352941179</v>
      </c>
      <c r="CW231" s="104">
        <v>2482.9408422459887</v>
      </c>
      <c r="CX231" s="104">
        <v>2643.3981424148596</v>
      </c>
      <c r="CY231" s="104">
        <v>2603.6666666666697</v>
      </c>
      <c r="CZ231" s="104">
        <v>2547.0634920634925</v>
      </c>
      <c r="DA231" s="104">
        <v>2550.2128267973862</v>
      </c>
      <c r="DB231" s="104">
        <v>2607.310526315789</v>
      </c>
      <c r="DC231" s="104">
        <v>2581.6999999999998</v>
      </c>
      <c r="DD231" s="104">
        <v>2438.7384615384617</v>
      </c>
      <c r="DE231" s="104">
        <v>2339.212280701754</v>
      </c>
      <c r="DF231" s="104">
        <v>2231.5447368421051</v>
      </c>
      <c r="DG231" s="104">
        <v>2151.3043478260897</v>
      </c>
      <c r="DH231" s="104">
        <v>2058.9278846153838</v>
      </c>
      <c r="DI231" s="104">
        <v>2021.25</v>
      </c>
      <c r="DJ231" s="104">
        <v>1992.911764705882</v>
      </c>
      <c r="DK231" s="104">
        <v>1980.95454545455</v>
      </c>
      <c r="DL231" s="104">
        <v>1985.0336134453778</v>
      </c>
      <c r="DM231" s="104">
        <v>2045.270833333333</v>
      </c>
      <c r="DN231" s="104">
        <v>1877.3</v>
      </c>
      <c r="DO231" s="104">
        <v>1708.875</v>
      </c>
      <c r="DP231" s="104">
        <v>1592.455555555556</v>
      </c>
      <c r="DR231" s="4">
        <f t="shared" si="285"/>
        <v>53.049171617009996</v>
      </c>
      <c r="DS231" s="39">
        <v>47.043250530750001</v>
      </c>
      <c r="DT231" s="39">
        <v>44.502364828040001</v>
      </c>
      <c r="DU231" s="39">
        <v>50.806063368899999</v>
      </c>
      <c r="DV231" s="39">
        <v>62.74650770193</v>
      </c>
      <c r="DW231" s="39">
        <v>54.776812064799998</v>
      </c>
      <c r="DX231" s="39">
        <v>61.244739661860002</v>
      </c>
      <c r="DY231" s="39">
        <v>72.662502765209993</v>
      </c>
      <c r="DZ231" s="39">
        <v>56.835867932279989</v>
      </c>
      <c r="EA231" s="39">
        <v>52.322982565210005</v>
      </c>
      <c r="EB231" s="39">
        <v>48.203225963550004</v>
      </c>
      <c r="EC231" s="39">
        <v>46.237061515200004</v>
      </c>
      <c r="ED231" s="39">
        <v>41.499802050420008</v>
      </c>
      <c r="EE231" s="39">
        <v>38.199031079249998</v>
      </c>
      <c r="EF231" s="39">
        <v>34.495787493750001</v>
      </c>
      <c r="EG231" s="39">
        <v>29.926707695360001</v>
      </c>
      <c r="EH231" s="39">
        <v>30.248300876319995</v>
      </c>
      <c r="EI231" s="39">
        <v>39.127412420909998</v>
      </c>
      <c r="EJ231" s="39">
        <v>47.003566711680001</v>
      </c>
      <c r="EK231" s="39">
        <v>44.912224256960002</v>
      </c>
      <c r="EL231" s="39">
        <v>42.233327099999997</v>
      </c>
      <c r="EM231" s="39">
        <v>36.701149918860004</v>
      </c>
      <c r="EN231" s="39">
        <v>32.691443786679997</v>
      </c>
      <c r="EP231" s="111">
        <v>46022</v>
      </c>
      <c r="EQ231" s="114">
        <f t="shared" si="310"/>
        <v>0</v>
      </c>
      <c r="ER231" s="114"/>
      <c r="ES231" s="4">
        <f t="shared" si="286"/>
        <v>5604</v>
      </c>
      <c r="ET231" s="4">
        <f t="shared" si="287"/>
        <v>1484</v>
      </c>
      <c r="EU231" s="4"/>
      <c r="EV231" s="4">
        <f t="shared" si="257"/>
        <v>2066.6</v>
      </c>
      <c r="EW231" s="4">
        <f t="shared" si="258"/>
        <v>1782.6363636363599</v>
      </c>
      <c r="EX231" s="4">
        <f t="shared" si="259"/>
        <v>1574.3076923076899</v>
      </c>
      <c r="EY231" s="4"/>
      <c r="EZ231" s="4">
        <f t="shared" si="260"/>
        <v>2259.1</v>
      </c>
      <c r="FA231" s="4">
        <f t="shared" si="261"/>
        <v>2060.0909090909099</v>
      </c>
      <c r="FB231" s="4">
        <f t="shared" si="262"/>
        <v>1923.8461538461499</v>
      </c>
      <c r="FC231" s="4"/>
      <c r="FD231" s="4">
        <f t="shared" si="288"/>
        <v>2548.8000000000002</v>
      </c>
      <c r="FE231" s="4">
        <f t="shared" si="289"/>
        <v>2298.6666666666697</v>
      </c>
      <c r="FF231" s="4">
        <f t="shared" si="290"/>
        <v>2259.25</v>
      </c>
      <c r="FH231" s="16">
        <f t="shared" si="291"/>
        <v>5604</v>
      </c>
      <c r="FI231" s="16">
        <f t="shared" si="264"/>
        <v>1484</v>
      </c>
      <c r="FJ231" s="16"/>
      <c r="FK231" s="16">
        <f t="shared" si="292"/>
        <v>2066.6</v>
      </c>
      <c r="FL231" s="16">
        <f t="shared" si="293"/>
        <v>1782.6363636363599</v>
      </c>
      <c r="FM231" s="16">
        <f t="shared" si="294"/>
        <v>1574.3076923076899</v>
      </c>
      <c r="FN231" s="16"/>
      <c r="FO231" s="16">
        <f t="shared" si="295"/>
        <v>2259.1</v>
      </c>
      <c r="FP231" s="16">
        <f t="shared" si="296"/>
        <v>2060.0909090909099</v>
      </c>
      <c r="FQ231" s="16">
        <f t="shared" si="297"/>
        <v>1923.8461538461499</v>
      </c>
      <c r="FS231" s="4">
        <f t="shared" si="265"/>
        <v>2339</v>
      </c>
      <c r="FT231" s="4">
        <f t="shared" si="266"/>
        <v>2230</v>
      </c>
      <c r="FU231" s="4"/>
      <c r="FV231" s="4">
        <f t="shared" si="267"/>
        <v>2403.3181818181802</v>
      </c>
      <c r="FW231" s="4">
        <f t="shared" si="268"/>
        <v>2326.78947368421</v>
      </c>
      <c r="FX231" s="4">
        <f t="shared" si="269"/>
        <v>2331.7142857142903</v>
      </c>
      <c r="FY231" s="4"/>
      <c r="FZ231" s="4">
        <f t="shared" si="270"/>
        <v>2740.8</v>
      </c>
      <c r="GA231" s="4">
        <f t="shared" si="271"/>
        <v>2589.8421052631602</v>
      </c>
      <c r="GB231" s="4">
        <f t="shared" si="272"/>
        <v>2610.5238095238101</v>
      </c>
      <c r="GC231" s="4"/>
      <c r="GD231" s="4">
        <f t="shared" si="273"/>
        <v>3069.6666666666697</v>
      </c>
      <c r="GE231" s="4">
        <f t="shared" si="274"/>
        <v>2812.0909090909099</v>
      </c>
      <c r="GF231" s="4">
        <f t="shared" si="275"/>
        <v>2914</v>
      </c>
      <c r="GH231" s="16">
        <f t="shared" si="298"/>
        <v>2339</v>
      </c>
      <c r="GI231" s="16">
        <f t="shared" si="276"/>
        <v>2230</v>
      </c>
      <c r="GJ231" s="16"/>
      <c r="GK231" s="16">
        <f t="shared" si="299"/>
        <v>2403.3181818181802</v>
      </c>
      <c r="GL231" s="16">
        <f t="shared" si="300"/>
        <v>2326.78947368421</v>
      </c>
      <c r="GM231" s="16">
        <f t="shared" si="301"/>
        <v>2331.7142857142903</v>
      </c>
      <c r="GN231" s="16"/>
      <c r="GO231" s="16">
        <f t="shared" si="277"/>
        <v>2740.8</v>
      </c>
      <c r="GP231" s="16">
        <f t="shared" si="278"/>
        <v>2589.8421052631602</v>
      </c>
      <c r="GQ231" s="16">
        <f t="shared" si="302"/>
        <v>2610.5238095238101</v>
      </c>
    </row>
    <row r="232" spans="2:199" ht="14.45" customHeight="1" x14ac:dyDescent="0.25">
      <c r="B232" s="28" t="s">
        <v>335</v>
      </c>
      <c r="C232" s="28" t="s">
        <v>722</v>
      </c>
      <c r="D232" s="23" t="str">
        <f>IFERROR(IF(MATCH($B232,Compounders!$A:$A,0),"yes"),"")</f>
        <v/>
      </c>
      <c r="F232" s="66"/>
      <c r="G232" s="66" t="s">
        <v>544</v>
      </c>
      <c r="H232" s="66"/>
      <c r="I232" s="66"/>
      <c r="J232" s="121" t="str">
        <f t="shared" si="279"/>
        <v/>
      </c>
      <c r="K232" s="70">
        <f t="shared" si="303"/>
        <v>6</v>
      </c>
      <c r="L232" s="70">
        <f t="shared" si="304"/>
        <v>42</v>
      </c>
      <c r="M232" s="70">
        <f t="shared" si="305"/>
        <v>4</v>
      </c>
      <c r="N232" s="70">
        <f t="shared" si="306"/>
        <v>4</v>
      </c>
      <c r="O232" s="66"/>
      <c r="P232" s="83" t="s">
        <v>498</v>
      </c>
      <c r="Q232" s="70">
        <f t="shared" si="319"/>
        <v>5</v>
      </c>
      <c r="R232" s="70">
        <f t="shared" si="319"/>
        <v>4</v>
      </c>
      <c r="S232" s="70">
        <f t="shared" si="319"/>
        <v>4</v>
      </c>
      <c r="T232" s="70">
        <f t="shared" si="319"/>
        <v>4</v>
      </c>
      <c r="U232" s="70">
        <f t="shared" si="319"/>
        <v>5</v>
      </c>
      <c r="V232" s="70">
        <f t="shared" si="319"/>
        <v>8</v>
      </c>
      <c r="W232" s="70">
        <f t="shared" si="319"/>
        <v>8</v>
      </c>
      <c r="X232" s="70">
        <f t="shared" si="319"/>
        <v>3</v>
      </c>
      <c r="Y232" s="70">
        <f t="shared" si="319"/>
        <v>1</v>
      </c>
      <c r="AA232" s="39">
        <v>41.278951836720005</v>
      </c>
      <c r="AB232" s="39">
        <v>51.438254403879995</v>
      </c>
      <c r="AC232" s="40">
        <v>52.03153194675</v>
      </c>
      <c r="AE232" s="4">
        <f t="shared" si="246"/>
        <v>10.752580110029996</v>
      </c>
      <c r="AF232" s="4">
        <f t="shared" si="247"/>
        <v>0.59327754287000545</v>
      </c>
      <c r="AH232" s="11">
        <f t="shared" si="248"/>
        <v>0.26048578347052298</v>
      </c>
      <c r="AI232" s="11">
        <f t="shared" si="249"/>
        <v>1.1533780641383107E-2</v>
      </c>
      <c r="AK232" s="3">
        <v>1056</v>
      </c>
      <c r="AL232" s="7">
        <v>1758.2719999999999</v>
      </c>
      <c r="AM232" s="7"/>
      <c r="AN232" s="3">
        <v>2011.6666666666702</v>
      </c>
      <c r="AO232" s="3">
        <v>2034.93333333333</v>
      </c>
      <c r="AP232" s="7">
        <v>2083.1999999999998</v>
      </c>
      <c r="AQ232" s="113"/>
      <c r="AR232" s="3">
        <v>2274.8333333333303</v>
      </c>
      <c r="AS232" s="3">
        <v>2343.86666666667</v>
      </c>
      <c r="AT232" s="7">
        <v>2469.6</v>
      </c>
      <c r="AU232" s="7"/>
      <c r="AV232" s="3">
        <v>2611.5</v>
      </c>
      <c r="AW232" s="3">
        <v>2685.9230769230799</v>
      </c>
      <c r="AX232" s="7">
        <v>2892</v>
      </c>
      <c r="AY232" s="113"/>
      <c r="AZ232" s="3">
        <v>1577</v>
      </c>
      <c r="BA232" s="7">
        <v>1758.2719999999999</v>
      </c>
      <c r="BB232" s="7"/>
      <c r="BC232" s="3">
        <v>2007.93333333333</v>
      </c>
      <c r="BD232" s="3">
        <v>2032.15789473684</v>
      </c>
      <c r="BE232" s="7">
        <v>2048.5</v>
      </c>
      <c r="BF232" s="113"/>
      <c r="BG232" s="3">
        <v>2284.4</v>
      </c>
      <c r="BH232" s="3">
        <v>2340.1578947368398</v>
      </c>
      <c r="BI232" s="7">
        <v>2426.3000000000002</v>
      </c>
      <c r="BJ232" s="113"/>
      <c r="BK232" s="3">
        <v>2597.1111111111104</v>
      </c>
      <c r="BL232" s="3">
        <v>2683.6666666666697</v>
      </c>
      <c r="BM232" s="7">
        <v>2844.0555555555602</v>
      </c>
      <c r="BO232" s="2">
        <f t="shared" si="311"/>
        <v>1577</v>
      </c>
      <c r="BP232" s="2">
        <f t="shared" si="312"/>
        <v>1758.2719999999999</v>
      </c>
      <c r="BQ232" s="2"/>
      <c r="BR232" s="2">
        <f t="shared" si="313"/>
        <v>2007.93333333333</v>
      </c>
      <c r="BS232" s="2">
        <f t="shared" si="314"/>
        <v>2032.15789473684</v>
      </c>
      <c r="BT232" s="2">
        <f t="shared" si="315"/>
        <v>2048.5</v>
      </c>
      <c r="BU232" s="2"/>
      <c r="BV232" s="2">
        <f t="shared" si="316"/>
        <v>2284.4</v>
      </c>
      <c r="BW232" s="2">
        <f t="shared" si="317"/>
        <v>2340.1578947368398</v>
      </c>
      <c r="BX232" s="2">
        <f t="shared" si="318"/>
        <v>2426.3000000000002</v>
      </c>
      <c r="BZ232" s="16">
        <f t="shared" si="307"/>
        <v>181.27199999999993</v>
      </c>
      <c r="CA232" s="16">
        <f t="shared" si="308"/>
        <v>290.22800000000007</v>
      </c>
      <c r="CB232" s="16">
        <f t="shared" si="309"/>
        <v>377.80000000000018</v>
      </c>
      <c r="CD232" s="5">
        <f t="shared" si="250"/>
        <v>0.11494736842105269</v>
      </c>
      <c r="CE232" s="5">
        <f t="shared" si="251"/>
        <v>0.16506433589342273</v>
      </c>
      <c r="CF232" s="5">
        <f t="shared" si="252"/>
        <v>0.1844276299731511</v>
      </c>
      <c r="CH232" s="11">
        <f t="shared" si="281"/>
        <v>1.2064425148665237E-2</v>
      </c>
      <c r="CI232" s="11">
        <f t="shared" si="282"/>
        <v>2.0203193997146318E-2</v>
      </c>
      <c r="CK232" s="11">
        <f t="shared" si="283"/>
        <v>2.4408113612694571E-2</v>
      </c>
      <c r="CL232" s="11">
        <f t="shared" si="284"/>
        <v>6.2116967256172329E-2</v>
      </c>
      <c r="CN232" s="16">
        <f t="shared" si="253"/>
        <v>24.224561403510052</v>
      </c>
      <c r="CO232" s="16">
        <f t="shared" si="254"/>
        <v>40.566666666670017</v>
      </c>
      <c r="CP232" s="11"/>
      <c r="CQ232" s="16">
        <f t="shared" si="255"/>
        <v>55.757894736839717</v>
      </c>
      <c r="CR232" s="16">
        <f t="shared" si="256"/>
        <v>141.90000000000009</v>
      </c>
      <c r="CT232" s="106">
        <v>2110.954545454545</v>
      </c>
      <c r="CU232" s="104">
        <v>2032.15789473684</v>
      </c>
      <c r="CV232" s="104">
        <v>1887.25</v>
      </c>
      <c r="CW232" s="104">
        <v>1824.2</v>
      </c>
      <c r="CX232" s="104">
        <v>1731.4</v>
      </c>
      <c r="CY232" s="104">
        <v>1717.6</v>
      </c>
      <c r="CZ232" s="104">
        <v>1639.666666666667</v>
      </c>
      <c r="DA232" s="104">
        <v>1645.916666666667</v>
      </c>
      <c r="DB232" s="104">
        <v>1635.1428571428569</v>
      </c>
      <c r="DC232" s="104">
        <v>1537.3636363636401</v>
      </c>
      <c r="DD232" s="104">
        <v>1462.2166666666667</v>
      </c>
      <c r="DE232" s="104">
        <v>1466.0476190476179</v>
      </c>
      <c r="DF232" s="104">
        <v>1436.4861111111109</v>
      </c>
      <c r="DG232" s="104">
        <v>1410.76470588235</v>
      </c>
      <c r="DH232" s="104">
        <v>1436.2142857142849</v>
      </c>
      <c r="DI232" s="104">
        <v>1434.2222222222231</v>
      </c>
      <c r="DJ232" s="104">
        <v>1367.910714285714</v>
      </c>
      <c r="DK232" s="104">
        <v>1299.4000000000001</v>
      </c>
      <c r="DL232" s="104">
        <v>1388.5</v>
      </c>
      <c r="DM232" s="104">
        <v>1363.2666666666669</v>
      </c>
      <c r="DN232" s="104">
        <v>1211.05</v>
      </c>
      <c r="DO232" s="104">
        <v>1220.5</v>
      </c>
      <c r="DP232" s="104">
        <v>1333.333333333333</v>
      </c>
      <c r="DR232" s="4">
        <f t="shared" si="285"/>
        <v>52.03153194675</v>
      </c>
      <c r="DS232" s="39">
        <v>51.438254403879995</v>
      </c>
      <c r="DT232" s="39">
        <v>41.278951836720005</v>
      </c>
      <c r="DU232" s="39">
        <v>41.600861140109998</v>
      </c>
      <c r="DV232" s="39">
        <v>35.805943940079999</v>
      </c>
      <c r="DW232" s="39">
        <v>38.157682173159998</v>
      </c>
      <c r="DX232" s="39">
        <v>32.512831242959997</v>
      </c>
      <c r="DY232" s="39">
        <v>28.142277642060005</v>
      </c>
      <c r="DZ232" s="39">
        <v>22.820256047000004</v>
      </c>
      <c r="EA232" s="39">
        <v>22.535518654800004</v>
      </c>
      <c r="EB232" s="39">
        <v>21.397190949720002</v>
      </c>
      <c r="EC232" s="39">
        <v>19.559641890000002</v>
      </c>
      <c r="ED232" s="39">
        <v>20.588560407870002</v>
      </c>
      <c r="EE232" s="39">
        <v>22.850696837839997</v>
      </c>
      <c r="EF232" s="39">
        <v>22.891911749999998</v>
      </c>
      <c r="EG232" s="39">
        <v>20.469952836849998</v>
      </c>
      <c r="EH232" s="39">
        <v>22.908082053119998</v>
      </c>
      <c r="EI232" s="39">
        <v>23.76043450825</v>
      </c>
      <c r="EJ232" s="39">
        <v>22.6405432197</v>
      </c>
      <c r="EK232" s="39">
        <v>19.956797055669998</v>
      </c>
      <c r="EL232" s="39">
        <v>20.005796815600004</v>
      </c>
      <c r="EM232" s="39">
        <v>20.000276433689997</v>
      </c>
      <c r="EN232" s="39">
        <v>19.99121499648</v>
      </c>
      <c r="EP232" s="111">
        <v>46022</v>
      </c>
      <c r="EQ232" s="114">
        <f t="shared" si="310"/>
        <v>0</v>
      </c>
      <c r="ER232" s="114"/>
      <c r="ES232" s="4">
        <f t="shared" si="286"/>
        <v>1056</v>
      </c>
      <c r="ET232" s="4">
        <f t="shared" si="287"/>
        <v>1758.2719999999999</v>
      </c>
      <c r="EU232" s="4"/>
      <c r="EV232" s="4">
        <f t="shared" si="257"/>
        <v>2011.6666666666702</v>
      </c>
      <c r="EW232" s="4">
        <f t="shared" si="258"/>
        <v>2034.93333333333</v>
      </c>
      <c r="EX232" s="4">
        <f t="shared" si="259"/>
        <v>2083.1999999999998</v>
      </c>
      <c r="EY232" s="4"/>
      <c r="EZ232" s="4">
        <f t="shared" si="260"/>
        <v>2274.8333333333303</v>
      </c>
      <c r="FA232" s="4">
        <f t="shared" si="261"/>
        <v>2343.86666666667</v>
      </c>
      <c r="FB232" s="4">
        <f t="shared" si="262"/>
        <v>2469.6</v>
      </c>
      <c r="FC232" s="4"/>
      <c r="FD232" s="4">
        <f t="shared" si="288"/>
        <v>2611.5</v>
      </c>
      <c r="FE232" s="4">
        <f t="shared" si="289"/>
        <v>2685.9230769230799</v>
      </c>
      <c r="FF232" s="4">
        <f t="shared" si="290"/>
        <v>2892</v>
      </c>
      <c r="FH232" s="16">
        <f t="shared" si="291"/>
        <v>1056</v>
      </c>
      <c r="FI232" s="16">
        <f t="shared" si="264"/>
        <v>1758.2719999999999</v>
      </c>
      <c r="FJ232" s="16"/>
      <c r="FK232" s="16">
        <f t="shared" si="292"/>
        <v>2011.6666666666702</v>
      </c>
      <c r="FL232" s="16">
        <f t="shared" si="293"/>
        <v>2034.93333333333</v>
      </c>
      <c r="FM232" s="16">
        <f t="shared" si="294"/>
        <v>2083.1999999999998</v>
      </c>
      <c r="FN232" s="16"/>
      <c r="FO232" s="16">
        <f t="shared" si="295"/>
        <v>2274.8333333333303</v>
      </c>
      <c r="FP232" s="16">
        <f t="shared" si="296"/>
        <v>2343.86666666667</v>
      </c>
      <c r="FQ232" s="16">
        <f t="shared" si="297"/>
        <v>2469.6</v>
      </c>
      <c r="FS232" s="4">
        <f t="shared" si="265"/>
        <v>1577</v>
      </c>
      <c r="FT232" s="4">
        <f t="shared" si="266"/>
        <v>1758.2719999999999</v>
      </c>
      <c r="FU232" s="4"/>
      <c r="FV232" s="4">
        <f t="shared" si="267"/>
        <v>2007.93333333333</v>
      </c>
      <c r="FW232" s="4">
        <f t="shared" si="268"/>
        <v>2032.15789473684</v>
      </c>
      <c r="FX232" s="4">
        <f t="shared" si="269"/>
        <v>2048.5</v>
      </c>
      <c r="FY232" s="4"/>
      <c r="FZ232" s="4">
        <f t="shared" si="270"/>
        <v>2284.4</v>
      </c>
      <c r="GA232" s="4">
        <f t="shared" si="271"/>
        <v>2340.1578947368398</v>
      </c>
      <c r="GB232" s="4">
        <f t="shared" si="272"/>
        <v>2426.3000000000002</v>
      </c>
      <c r="GC232" s="4"/>
      <c r="GD232" s="4">
        <f t="shared" si="273"/>
        <v>2597.1111111111104</v>
      </c>
      <c r="GE232" s="4">
        <f t="shared" si="274"/>
        <v>2683.6666666666697</v>
      </c>
      <c r="GF232" s="4">
        <f t="shared" si="275"/>
        <v>2844.0555555555602</v>
      </c>
      <c r="GH232" s="16">
        <f t="shared" si="298"/>
        <v>1577</v>
      </c>
      <c r="GI232" s="16">
        <f t="shared" si="276"/>
        <v>1758.2719999999999</v>
      </c>
      <c r="GJ232" s="16"/>
      <c r="GK232" s="16">
        <f t="shared" si="299"/>
        <v>2007.93333333333</v>
      </c>
      <c r="GL232" s="16">
        <f t="shared" si="300"/>
        <v>2032.15789473684</v>
      </c>
      <c r="GM232" s="16">
        <f t="shared" si="301"/>
        <v>2048.5</v>
      </c>
      <c r="GN232" s="16"/>
      <c r="GO232" s="16">
        <f t="shared" si="277"/>
        <v>2284.4</v>
      </c>
      <c r="GP232" s="16">
        <f t="shared" si="278"/>
        <v>2340.1578947368398</v>
      </c>
      <c r="GQ232" s="16">
        <f t="shared" si="302"/>
        <v>2426.3000000000002</v>
      </c>
    </row>
    <row r="233" spans="2:199" ht="14.45" customHeight="1" x14ac:dyDescent="0.25">
      <c r="B233" s="28" t="s">
        <v>279</v>
      </c>
      <c r="C233" s="28" t="s">
        <v>723</v>
      </c>
      <c r="D233" s="23" t="str">
        <f>IFERROR(IF(MATCH($B233,Compounders!$A:$A,0),"yes"),"")</f>
        <v>yes</v>
      </c>
      <c r="F233" s="66"/>
      <c r="G233" s="66"/>
      <c r="H233" s="66"/>
      <c r="I233" s="66"/>
      <c r="J233" s="121" t="str">
        <f t="shared" si="279"/>
        <v>yes</v>
      </c>
      <c r="K233" s="70">
        <f t="shared" si="303"/>
        <v>6</v>
      </c>
      <c r="L233" s="70">
        <f t="shared" si="304"/>
        <v>42</v>
      </c>
      <c r="M233" s="70">
        <f t="shared" si="305"/>
        <v>4</v>
      </c>
      <c r="N233" s="70">
        <f t="shared" si="306"/>
        <v>4</v>
      </c>
      <c r="O233" s="66"/>
      <c r="P233" s="83"/>
      <c r="Q233" s="70">
        <f t="shared" si="319"/>
        <v>5</v>
      </c>
      <c r="R233" s="70">
        <f t="shared" si="319"/>
        <v>4</v>
      </c>
      <c r="S233" s="70">
        <f t="shared" si="319"/>
        <v>4</v>
      </c>
      <c r="T233" s="70">
        <f t="shared" si="319"/>
        <v>4</v>
      </c>
      <c r="U233" s="70">
        <f t="shared" si="319"/>
        <v>5</v>
      </c>
      <c r="V233" s="70">
        <f t="shared" si="319"/>
        <v>8</v>
      </c>
      <c r="W233" s="70">
        <f t="shared" si="319"/>
        <v>8</v>
      </c>
      <c r="X233" s="70">
        <f t="shared" si="319"/>
        <v>3</v>
      </c>
      <c r="Y233" s="70">
        <f t="shared" si="319"/>
        <v>1</v>
      </c>
      <c r="AA233" s="39">
        <v>49.470574999999997</v>
      </c>
      <c r="AB233" s="39">
        <v>46.169458775439992</v>
      </c>
      <c r="AC233" s="40">
        <v>49.789425999999992</v>
      </c>
      <c r="AE233" s="4">
        <f t="shared" si="246"/>
        <v>0.31885099999999511</v>
      </c>
      <c r="AF233" s="4">
        <f t="shared" si="247"/>
        <v>3.6199672245599999</v>
      </c>
      <c r="AH233" s="11">
        <f t="shared" si="248"/>
        <v>6.445265695820046E-3</v>
      </c>
      <c r="AI233" s="11">
        <f t="shared" si="249"/>
        <v>7.8406100495283626E-2</v>
      </c>
      <c r="AK233" s="3">
        <v>4169.7</v>
      </c>
      <c r="AL233" s="7">
        <v>1069.4000000000001</v>
      </c>
      <c r="AM233" s="7"/>
      <c r="AN233" s="3">
        <v>1654.3636363636401</v>
      </c>
      <c r="AO233" s="3">
        <v>1700.76470588235</v>
      </c>
      <c r="AP233" s="7">
        <v>1657.0476190476199</v>
      </c>
      <c r="AQ233" s="113"/>
      <c r="AR233" s="3">
        <v>1788.2631578947401</v>
      </c>
      <c r="AS233" s="3">
        <v>1847.1666666666702</v>
      </c>
      <c r="AT233" s="7">
        <v>1858.5238095238099</v>
      </c>
      <c r="AU233" s="7"/>
      <c r="AV233" s="3">
        <v>1985.45454545455</v>
      </c>
      <c r="AW233" s="3">
        <v>2069.1666666666702</v>
      </c>
      <c r="AX233" s="7">
        <v>2076.0666666666702</v>
      </c>
      <c r="AY233" s="113"/>
      <c r="AZ233" s="3">
        <v>1455.2</v>
      </c>
      <c r="BA233" s="7">
        <v>1498.2</v>
      </c>
      <c r="BB233" s="7"/>
      <c r="BC233" s="3">
        <v>1677.2857142857101</v>
      </c>
      <c r="BD233" s="3">
        <v>1725.2692307692298</v>
      </c>
      <c r="BE233" s="7">
        <v>1739.6923076923101</v>
      </c>
      <c r="BF233" s="113"/>
      <c r="BG233" s="3">
        <v>1865.92</v>
      </c>
      <c r="BH233" s="3">
        <v>1920.7307692307702</v>
      </c>
      <c r="BI233" s="7">
        <v>1935</v>
      </c>
      <c r="BJ233" s="113"/>
      <c r="BK233" s="3">
        <v>2079.2142857142899</v>
      </c>
      <c r="BL233" s="3">
        <v>2145.3157894736801</v>
      </c>
      <c r="BM233" s="7">
        <v>2157.3000000000002</v>
      </c>
      <c r="BO233" s="2">
        <f t="shared" si="311"/>
        <v>1455.2</v>
      </c>
      <c r="BP233" s="2">
        <f t="shared" si="312"/>
        <v>1498.2</v>
      </c>
      <c r="BQ233" s="2"/>
      <c r="BR233" s="2">
        <f t="shared" si="313"/>
        <v>1677.2857142857101</v>
      </c>
      <c r="BS233" s="2">
        <f t="shared" si="314"/>
        <v>1725.2692307692298</v>
      </c>
      <c r="BT233" s="2">
        <f t="shared" si="315"/>
        <v>1739.6923076923101</v>
      </c>
      <c r="BU233" s="2"/>
      <c r="BV233" s="2">
        <f t="shared" si="316"/>
        <v>1865.92</v>
      </c>
      <c r="BW233" s="2">
        <f t="shared" si="317"/>
        <v>1920.7307692307702</v>
      </c>
      <c r="BX233" s="2">
        <f t="shared" si="318"/>
        <v>1935</v>
      </c>
      <c r="BZ233" s="16">
        <f t="shared" si="307"/>
        <v>43</v>
      </c>
      <c r="CA233" s="16">
        <f t="shared" si="308"/>
        <v>241.49230769231008</v>
      </c>
      <c r="CB233" s="16">
        <f t="shared" si="309"/>
        <v>195.30769230768988</v>
      </c>
      <c r="CD233" s="5">
        <f t="shared" si="250"/>
        <v>2.9549202858713652E-2</v>
      </c>
      <c r="CE233" s="5">
        <f t="shared" si="251"/>
        <v>0.16118829775217591</v>
      </c>
      <c r="CF233" s="5">
        <f t="shared" si="252"/>
        <v>0.11226565263530097</v>
      </c>
      <c r="CH233" s="11">
        <f t="shared" si="281"/>
        <v>2.8607837099449585E-2</v>
      </c>
      <c r="CI233" s="11">
        <f t="shared" si="282"/>
        <v>3.720689497029217E-2</v>
      </c>
      <c r="CK233" s="11">
        <f t="shared" si="283"/>
        <v>2.9374661952693559E-2</v>
      </c>
      <c r="CL233" s="11">
        <f t="shared" si="284"/>
        <v>3.7021951637797867E-2</v>
      </c>
      <c r="CN233" s="16">
        <f t="shared" si="253"/>
        <v>47.983516483519679</v>
      </c>
      <c r="CO233" s="16">
        <f t="shared" si="254"/>
        <v>62.406593406599995</v>
      </c>
      <c r="CP233" s="11"/>
      <c r="CQ233" s="16">
        <f t="shared" si="255"/>
        <v>54.81076923077012</v>
      </c>
      <c r="CR233" s="16">
        <f t="shared" si="256"/>
        <v>69.079999999999927</v>
      </c>
      <c r="CT233" s="106">
        <v>1766.585227272727</v>
      </c>
      <c r="CU233" s="104">
        <v>1725.2692307692298</v>
      </c>
      <c r="CV233" s="104">
        <v>1606.5837320574171</v>
      </c>
      <c r="CW233" s="104">
        <v>1512.2608695652179</v>
      </c>
      <c r="CX233" s="104">
        <v>1458.18115942029</v>
      </c>
      <c r="CY233" s="104">
        <v>1443.8620689655199</v>
      </c>
      <c r="CZ233" s="104">
        <v>1395.815508021391</v>
      </c>
      <c r="DA233" s="104">
        <v>1555.7439393939401</v>
      </c>
      <c r="DB233" s="104">
        <v>1714.1431959345009</v>
      </c>
      <c r="DC233" s="104">
        <v>1663.8</v>
      </c>
      <c r="DD233" s="104">
        <v>1622.274599542334</v>
      </c>
      <c r="DE233" s="104">
        <v>1619.0189393939399</v>
      </c>
      <c r="DF233" s="104">
        <v>1578.5833333333339</v>
      </c>
      <c r="DG233" s="104">
        <v>1540.6923076923101</v>
      </c>
      <c r="DH233" s="104">
        <v>1514.1042780748669</v>
      </c>
      <c r="DI233" s="104">
        <v>1634.633333333333</v>
      </c>
      <c r="DJ233" s="104">
        <v>1649.1833333333341</v>
      </c>
      <c r="DK233" s="104">
        <v>1609.48</v>
      </c>
      <c r="DL233" s="104">
        <v>1534.4407894736842</v>
      </c>
      <c r="DM233" s="104">
        <v>1474.116666666667</v>
      </c>
      <c r="DN233" s="104">
        <v>1427.963157894736</v>
      </c>
      <c r="DO233" s="104">
        <v>1340.05263157895</v>
      </c>
      <c r="DP233" s="104">
        <v>1321.1428571428569</v>
      </c>
      <c r="DR233" s="4">
        <f t="shared" si="285"/>
        <v>49.789425999999992</v>
      </c>
      <c r="DS233" s="39">
        <v>46.169458775439992</v>
      </c>
      <c r="DT233" s="39">
        <v>49.470574999999997</v>
      </c>
      <c r="DU233" s="39">
        <v>45.658766999999997</v>
      </c>
      <c r="DV233" s="39">
        <v>45.877986</v>
      </c>
      <c r="DW233" s="39">
        <v>42.608447734560002</v>
      </c>
      <c r="DX233" s="39">
        <v>43.662894000000001</v>
      </c>
      <c r="DY233" s="39">
        <v>39.752375999999998</v>
      </c>
      <c r="DZ233" s="39">
        <v>55.542081000000003</v>
      </c>
      <c r="EA233" s="39">
        <v>57.460227999999994</v>
      </c>
      <c r="EB233" s="39">
        <v>46.245624999999997</v>
      </c>
      <c r="EC233" s="39">
        <v>42.116441264000002</v>
      </c>
      <c r="ED233" s="39">
        <v>57.184564220949994</v>
      </c>
      <c r="EE233" s="39">
        <v>50.142674013419999</v>
      </c>
      <c r="EF233" s="39">
        <v>46.128415830389997</v>
      </c>
      <c r="EG233" s="39">
        <v>51.22589570884</v>
      </c>
      <c r="EH233" s="39">
        <v>59.122372576240004</v>
      </c>
      <c r="EI233" s="39">
        <v>73.141394507640001</v>
      </c>
      <c r="EJ233" s="39">
        <v>80.882533956800003</v>
      </c>
      <c r="EK233" s="39">
        <v>70.566945106030005</v>
      </c>
      <c r="EL233" s="39">
        <v>64.382920993889996</v>
      </c>
      <c r="EM233" s="39">
        <v>52.027106011560001</v>
      </c>
      <c r="EN233" s="39">
        <v>56.858939945790006</v>
      </c>
      <c r="EP233" s="111">
        <v>46022</v>
      </c>
      <c r="EQ233" s="114">
        <f t="shared" si="310"/>
        <v>0</v>
      </c>
      <c r="ER233" s="114"/>
      <c r="ES233" s="4">
        <f t="shared" si="286"/>
        <v>4169.7</v>
      </c>
      <c r="ET233" s="4">
        <f t="shared" si="287"/>
        <v>1069.4000000000001</v>
      </c>
      <c r="EU233" s="4"/>
      <c r="EV233" s="4">
        <f t="shared" si="257"/>
        <v>1654.3636363636401</v>
      </c>
      <c r="EW233" s="4">
        <f t="shared" si="258"/>
        <v>1700.76470588235</v>
      </c>
      <c r="EX233" s="4">
        <f t="shared" si="259"/>
        <v>1657.0476190476199</v>
      </c>
      <c r="EY233" s="4"/>
      <c r="EZ233" s="4">
        <f t="shared" si="260"/>
        <v>1788.2631578947401</v>
      </c>
      <c r="FA233" s="4">
        <f t="shared" si="261"/>
        <v>1847.1666666666702</v>
      </c>
      <c r="FB233" s="4">
        <f t="shared" si="262"/>
        <v>1858.5238095238099</v>
      </c>
      <c r="FC233" s="4"/>
      <c r="FD233" s="4">
        <f t="shared" si="288"/>
        <v>1985.45454545455</v>
      </c>
      <c r="FE233" s="4">
        <f t="shared" si="289"/>
        <v>2069.1666666666702</v>
      </c>
      <c r="FF233" s="4">
        <f t="shared" si="290"/>
        <v>2076.0666666666702</v>
      </c>
      <c r="FH233" s="16">
        <f t="shared" si="291"/>
        <v>4169.7</v>
      </c>
      <c r="FI233" s="16">
        <f t="shared" si="264"/>
        <v>1069.4000000000001</v>
      </c>
      <c r="FJ233" s="16"/>
      <c r="FK233" s="16">
        <f t="shared" si="292"/>
        <v>1654.3636363636401</v>
      </c>
      <c r="FL233" s="16">
        <f t="shared" si="293"/>
        <v>1700.76470588235</v>
      </c>
      <c r="FM233" s="16">
        <f t="shared" si="294"/>
        <v>1657.0476190476199</v>
      </c>
      <c r="FN233" s="16"/>
      <c r="FO233" s="16">
        <f t="shared" si="295"/>
        <v>1788.2631578947401</v>
      </c>
      <c r="FP233" s="16">
        <f t="shared" si="296"/>
        <v>1847.1666666666702</v>
      </c>
      <c r="FQ233" s="16">
        <f t="shared" si="297"/>
        <v>1858.5238095238099</v>
      </c>
      <c r="FS233" s="4">
        <f t="shared" si="265"/>
        <v>1455.2</v>
      </c>
      <c r="FT233" s="4">
        <f t="shared" si="266"/>
        <v>1498.2</v>
      </c>
      <c r="FU233" s="4"/>
      <c r="FV233" s="4">
        <f t="shared" si="267"/>
        <v>1677.2857142857101</v>
      </c>
      <c r="FW233" s="4">
        <f t="shared" si="268"/>
        <v>1725.2692307692298</v>
      </c>
      <c r="FX233" s="4">
        <f t="shared" si="269"/>
        <v>1739.6923076923101</v>
      </c>
      <c r="FY233" s="4"/>
      <c r="FZ233" s="4">
        <f t="shared" si="270"/>
        <v>1865.92</v>
      </c>
      <c r="GA233" s="4">
        <f t="shared" si="271"/>
        <v>1920.7307692307702</v>
      </c>
      <c r="GB233" s="4">
        <f t="shared" si="272"/>
        <v>1935</v>
      </c>
      <c r="GC233" s="4"/>
      <c r="GD233" s="4">
        <f t="shared" si="273"/>
        <v>2079.2142857142899</v>
      </c>
      <c r="GE233" s="4">
        <f t="shared" si="274"/>
        <v>2145.3157894736801</v>
      </c>
      <c r="GF233" s="4">
        <f t="shared" si="275"/>
        <v>2157.3000000000002</v>
      </c>
      <c r="GH233" s="16">
        <f t="shared" si="298"/>
        <v>1455.2</v>
      </c>
      <c r="GI233" s="16">
        <f t="shared" si="276"/>
        <v>1498.2</v>
      </c>
      <c r="GJ233" s="16"/>
      <c r="GK233" s="16">
        <f t="shared" si="299"/>
        <v>1677.2857142857101</v>
      </c>
      <c r="GL233" s="16">
        <f t="shared" si="300"/>
        <v>1725.2692307692298</v>
      </c>
      <c r="GM233" s="16">
        <f t="shared" si="301"/>
        <v>1739.6923076923101</v>
      </c>
      <c r="GN233" s="16"/>
      <c r="GO233" s="16">
        <f t="shared" si="277"/>
        <v>1865.92</v>
      </c>
      <c r="GP233" s="16">
        <f t="shared" si="278"/>
        <v>1920.7307692307702</v>
      </c>
      <c r="GQ233" s="16">
        <f t="shared" si="302"/>
        <v>1935</v>
      </c>
    </row>
    <row r="234" spans="2:199" ht="14.45" customHeight="1" x14ac:dyDescent="0.25">
      <c r="B234" s="28" t="s">
        <v>164</v>
      </c>
      <c r="C234" s="28" t="s">
        <v>1001</v>
      </c>
      <c r="D234" s="23" t="str">
        <f>IFERROR(IF(MATCH($B234,Compounders!$A:$A,0),"yes"),"")</f>
        <v>yes</v>
      </c>
      <c r="F234" s="66"/>
      <c r="G234" s="66"/>
      <c r="H234" s="66"/>
      <c r="I234" s="66"/>
      <c r="J234" s="121" t="str">
        <f t="shared" si="279"/>
        <v>yes</v>
      </c>
      <c r="K234" s="70">
        <f t="shared" si="303"/>
        <v>6</v>
      </c>
      <c r="L234" s="70">
        <f t="shared" si="304"/>
        <v>42</v>
      </c>
      <c r="M234" s="70">
        <f t="shared" si="305"/>
        <v>4</v>
      </c>
      <c r="N234" s="70">
        <f t="shared" si="306"/>
        <v>4</v>
      </c>
      <c r="O234" s="66"/>
      <c r="P234" s="83"/>
      <c r="Q234" s="70">
        <f t="shared" si="319"/>
        <v>5</v>
      </c>
      <c r="R234" s="70">
        <f t="shared" si="319"/>
        <v>4</v>
      </c>
      <c r="S234" s="70">
        <f t="shared" si="319"/>
        <v>4</v>
      </c>
      <c r="T234" s="70">
        <f t="shared" si="319"/>
        <v>4</v>
      </c>
      <c r="U234" s="70">
        <f t="shared" si="319"/>
        <v>5</v>
      </c>
      <c r="V234" s="70">
        <f t="shared" si="319"/>
        <v>8</v>
      </c>
      <c r="W234" s="70">
        <f t="shared" si="319"/>
        <v>8</v>
      </c>
      <c r="X234" s="70">
        <f t="shared" si="319"/>
        <v>3</v>
      </c>
      <c r="Y234" s="70">
        <f t="shared" si="319"/>
        <v>1</v>
      </c>
      <c r="AA234" s="39">
        <v>56.1897649215</v>
      </c>
      <c r="AB234" s="39">
        <v>55.655073059600007</v>
      </c>
      <c r="AC234" s="40">
        <v>48.362597295799993</v>
      </c>
      <c r="AE234" s="4">
        <f t="shared" si="246"/>
        <v>-7.8271676257000067</v>
      </c>
      <c r="AF234" s="4">
        <f t="shared" si="247"/>
        <v>-7.2924757638000131</v>
      </c>
      <c r="AH234" s="11">
        <f t="shared" si="248"/>
        <v>-0.13929881423485158</v>
      </c>
      <c r="AI234" s="11">
        <f t="shared" si="249"/>
        <v>-0.13102984800667916</v>
      </c>
      <c r="AK234" s="3">
        <v>2662.4270000000001</v>
      </c>
      <c r="AL234" s="7">
        <v>2498.2469999999998</v>
      </c>
      <c r="AM234" s="7"/>
      <c r="AN234" s="3">
        <v>2524.2222222222199</v>
      </c>
      <c r="AO234" s="3">
        <v>2515.4615384615404</v>
      </c>
      <c r="AP234" s="7">
        <v>2548.9230769230799</v>
      </c>
      <c r="AQ234" s="113"/>
      <c r="AR234" s="3">
        <v>2875.08</v>
      </c>
      <c r="AS234" s="3">
        <v>2878.1923076923099</v>
      </c>
      <c r="AT234" s="7">
        <v>2875.73076923077</v>
      </c>
      <c r="AU234" s="7"/>
      <c r="AV234" s="3">
        <v>3112.5625</v>
      </c>
      <c r="AW234" s="3">
        <v>3113.125</v>
      </c>
      <c r="AX234" s="7">
        <v>3094.23529411765</v>
      </c>
      <c r="AY234" s="113"/>
      <c r="AZ234" s="3">
        <v>2601.7139999999999</v>
      </c>
      <c r="BA234" s="7">
        <v>2498.2469999999998</v>
      </c>
      <c r="BB234" s="7"/>
      <c r="BC234" s="3">
        <v>2521.5</v>
      </c>
      <c r="BD234" s="3">
        <v>2515.5555555555602</v>
      </c>
      <c r="BE234" s="7">
        <v>2549.1111111111104</v>
      </c>
      <c r="BF234" s="113"/>
      <c r="BG234" s="3">
        <v>2877.6923076923099</v>
      </c>
      <c r="BH234" s="3">
        <v>2879.74074074074</v>
      </c>
      <c r="BI234" s="7">
        <v>2871.8148148148198</v>
      </c>
      <c r="BJ234" s="113"/>
      <c r="BK234" s="3">
        <v>3125.2941176470599</v>
      </c>
      <c r="BL234" s="3">
        <v>3123.7058823529401</v>
      </c>
      <c r="BM234" s="7">
        <v>3093.6111111111104</v>
      </c>
      <c r="BO234" s="2">
        <f t="shared" si="311"/>
        <v>2566.8470383561644</v>
      </c>
      <c r="BP234" s="2">
        <f t="shared" si="312"/>
        <v>2515.3875086757989</v>
      </c>
      <c r="BQ234" s="2"/>
      <c r="BR234" s="2">
        <f t="shared" si="313"/>
        <v>2641.5319283456274</v>
      </c>
      <c r="BS234" s="2">
        <f t="shared" si="314"/>
        <v>2638.2809741248125</v>
      </c>
      <c r="BT234" s="2">
        <f t="shared" si="315"/>
        <v>2657.8578386605795</v>
      </c>
      <c r="BU234" s="2"/>
      <c r="BV234" s="2">
        <f t="shared" si="316"/>
        <v>2961.1307258414445</v>
      </c>
      <c r="BW234" s="2">
        <f t="shared" si="317"/>
        <v>2961.9536514758101</v>
      </c>
      <c r="BX234" s="2">
        <f t="shared" si="318"/>
        <v>2946.5571283612408</v>
      </c>
      <c r="BZ234" s="16">
        <f t="shared" si="307"/>
        <v>-51.459529680365449</v>
      </c>
      <c r="CA234" s="16">
        <f t="shared" si="308"/>
        <v>142.47032998478062</v>
      </c>
      <c r="CB234" s="16">
        <f t="shared" si="309"/>
        <v>288.69928970066121</v>
      </c>
      <c r="CD234" s="5">
        <f t="shared" si="250"/>
        <v>-2.0047758558032647E-2</v>
      </c>
      <c r="CE234" s="5">
        <f t="shared" si="251"/>
        <v>5.6639515578966515E-2</v>
      </c>
      <c r="CF234" s="5">
        <f t="shared" si="252"/>
        <v>0.1086210426687646</v>
      </c>
      <c r="CH234" s="11">
        <f t="shared" si="281"/>
        <v>-1.2307079032169987E-3</v>
      </c>
      <c r="CI234" s="11">
        <f t="shared" si="282"/>
        <v>6.1804705594366016E-3</v>
      </c>
      <c r="CK234" s="11">
        <f t="shared" si="283"/>
        <v>2.7790925513149212E-4</v>
      </c>
      <c r="CL234" s="11">
        <f t="shared" si="284"/>
        <v>-4.9216325888693513E-3</v>
      </c>
      <c r="CN234" s="16">
        <f t="shared" si="253"/>
        <v>-3.2509542208149469</v>
      </c>
      <c r="CO234" s="16">
        <f t="shared" si="254"/>
        <v>16.325910314952125</v>
      </c>
      <c r="CP234" s="11"/>
      <c r="CQ234" s="16">
        <f t="shared" si="255"/>
        <v>0.82292563436567434</v>
      </c>
      <c r="CR234" s="16">
        <f t="shared" si="256"/>
        <v>-14.573597480203716</v>
      </c>
      <c r="CT234" s="106">
        <v>2770.0980392156866</v>
      </c>
      <c r="CU234" s="104">
        <v>2690.2377450980393</v>
      </c>
      <c r="CV234" s="104">
        <v>2601.6538461538466</v>
      </c>
      <c r="CW234" s="104">
        <v>2621.7037037037003</v>
      </c>
      <c r="CX234" s="104">
        <v>2697.7</v>
      </c>
      <c r="CY234" s="104">
        <v>2647.6374999999998</v>
      </c>
      <c r="CZ234" s="104">
        <v>2660.977375565612</v>
      </c>
      <c r="DA234" s="104">
        <v>2638.5384615384596</v>
      </c>
      <c r="DB234" s="104">
        <v>2756.1876750700285</v>
      </c>
      <c r="DC234" s="104">
        <v>2769.4829381145164</v>
      </c>
      <c r="DD234" s="104">
        <v>2700.2219251336887</v>
      </c>
      <c r="DE234" s="104">
        <v>2641.3461538461497</v>
      </c>
      <c r="DF234" s="104">
        <v>2543.0007352941179</v>
      </c>
      <c r="DG234" s="104">
        <v>2498.145833333333</v>
      </c>
      <c r="DH234" s="104">
        <v>2442.4924812030085</v>
      </c>
      <c r="DI234" s="104">
        <v>2372.04347826087</v>
      </c>
      <c r="DJ234" s="104">
        <v>2394.4729532163742</v>
      </c>
      <c r="DK234" s="104">
        <v>2351.4910352805091</v>
      </c>
      <c r="DL234" s="104">
        <v>2226.835227272727</v>
      </c>
      <c r="DM234" s="104">
        <v>2035.4444444444398</v>
      </c>
      <c r="DN234" s="104">
        <v>1886.9889705882349</v>
      </c>
      <c r="DO234" s="104">
        <v>1790.5683760683758</v>
      </c>
      <c r="DP234" s="104">
        <v>1721.1833333333329</v>
      </c>
      <c r="DR234" s="4">
        <f t="shared" si="285"/>
        <v>48.362597295799993</v>
      </c>
      <c r="DS234" s="39">
        <v>55.655073059600007</v>
      </c>
      <c r="DT234" s="39">
        <v>56.1897649215</v>
      </c>
      <c r="DU234" s="39">
        <v>71.770197951360004</v>
      </c>
      <c r="DV234" s="39">
        <v>62.100833972220002</v>
      </c>
      <c r="DW234" s="39">
        <v>63.78268883645999</v>
      </c>
      <c r="DX234" s="39">
        <v>53.736476320000001</v>
      </c>
      <c r="DY234" s="39">
        <v>53.811534812399991</v>
      </c>
      <c r="DZ234" s="39">
        <v>50.635157120999999</v>
      </c>
      <c r="EA234" s="39">
        <v>54.532681633350009</v>
      </c>
      <c r="EB234" s="39">
        <v>44.710119901439995</v>
      </c>
      <c r="EC234" s="39">
        <v>46.11597970031</v>
      </c>
      <c r="ED234" s="39">
        <v>45.269366865839999</v>
      </c>
      <c r="EE234" s="39">
        <v>45.224318545750002</v>
      </c>
      <c r="EF234" s="39">
        <v>46.279522506779998</v>
      </c>
      <c r="EG234" s="39">
        <v>41.74107292606999</v>
      </c>
      <c r="EH234" s="39">
        <v>41.881188762879994</v>
      </c>
      <c r="EI234" s="39">
        <v>40.582598535439992</v>
      </c>
      <c r="EJ234" s="39">
        <v>43.257741430439992</v>
      </c>
      <c r="EK234" s="39">
        <v>36.582773448480005</v>
      </c>
      <c r="EL234" s="39">
        <v>32.149509829439999</v>
      </c>
      <c r="EM234" s="39">
        <v>30.946250153999998</v>
      </c>
      <c r="EN234" s="39">
        <v>26.979554616640002</v>
      </c>
      <c r="EP234" s="111">
        <v>45899</v>
      </c>
      <c r="EQ234" s="114">
        <f t="shared" si="310"/>
        <v>0.33698630136986302</v>
      </c>
      <c r="ER234" s="114"/>
      <c r="ES234" s="4">
        <f t="shared" si="286"/>
        <v>2662.4270000000001</v>
      </c>
      <c r="ET234" s="4">
        <f t="shared" si="287"/>
        <v>2498.2469999999998</v>
      </c>
      <c r="EU234" s="4"/>
      <c r="EV234" s="4">
        <f t="shared" si="257"/>
        <v>2524.2222222222199</v>
      </c>
      <c r="EW234" s="4">
        <f t="shared" si="258"/>
        <v>2515.4615384615404</v>
      </c>
      <c r="EX234" s="4">
        <f t="shared" si="259"/>
        <v>2548.9230769230799</v>
      </c>
      <c r="EY234" s="4"/>
      <c r="EZ234" s="4">
        <f t="shared" si="260"/>
        <v>2875.08</v>
      </c>
      <c r="FA234" s="4">
        <f t="shared" si="261"/>
        <v>2878.1923076923099</v>
      </c>
      <c r="FB234" s="4">
        <f t="shared" si="262"/>
        <v>2875.73076923077</v>
      </c>
      <c r="FC234" s="4"/>
      <c r="FD234" s="4">
        <f t="shared" si="288"/>
        <v>3112.5625</v>
      </c>
      <c r="FE234" s="4">
        <f t="shared" si="289"/>
        <v>3113.125</v>
      </c>
      <c r="FF234" s="4">
        <f t="shared" si="290"/>
        <v>3094.23529411765</v>
      </c>
      <c r="FH234" s="16">
        <f t="shared" si="291"/>
        <v>2607.1005890410961</v>
      </c>
      <c r="FI234" s="16">
        <f t="shared" si="264"/>
        <v>2515.3241437302431</v>
      </c>
      <c r="FJ234" s="16"/>
      <c r="FK234" s="16">
        <f t="shared" si="292"/>
        <v>2642.4564870624035</v>
      </c>
      <c r="FL234" s="16">
        <f t="shared" si="293"/>
        <v>2637.6968387776624</v>
      </c>
      <c r="FM234" s="16">
        <f t="shared" si="294"/>
        <v>2659.0527924130683</v>
      </c>
      <c r="FN234" s="16"/>
      <c r="FO234" s="16">
        <f t="shared" si="295"/>
        <v>2955.1083493150682</v>
      </c>
      <c r="FP234" s="16">
        <f t="shared" si="296"/>
        <v>2957.3614067439421</v>
      </c>
      <c r="FQ234" s="16">
        <f t="shared" si="297"/>
        <v>2949.3638009049787</v>
      </c>
      <c r="FS234" s="4">
        <f t="shared" si="265"/>
        <v>2601.7139999999999</v>
      </c>
      <c r="FT234" s="4">
        <f t="shared" si="266"/>
        <v>2498.2469999999998</v>
      </c>
      <c r="FU234" s="4"/>
      <c r="FV234" s="4">
        <f t="shared" si="267"/>
        <v>2521.5</v>
      </c>
      <c r="FW234" s="4">
        <f t="shared" si="268"/>
        <v>2515.5555555555602</v>
      </c>
      <c r="FX234" s="4">
        <f t="shared" si="269"/>
        <v>2549.1111111111104</v>
      </c>
      <c r="FY234" s="4"/>
      <c r="FZ234" s="4">
        <f t="shared" si="270"/>
        <v>2877.6923076923099</v>
      </c>
      <c r="GA234" s="4">
        <f t="shared" si="271"/>
        <v>2879.74074074074</v>
      </c>
      <c r="GB234" s="4">
        <f t="shared" si="272"/>
        <v>2871.8148148148198</v>
      </c>
      <c r="GC234" s="4"/>
      <c r="GD234" s="4">
        <f t="shared" si="273"/>
        <v>3125.2941176470599</v>
      </c>
      <c r="GE234" s="4">
        <f t="shared" si="274"/>
        <v>3123.7058823529401</v>
      </c>
      <c r="GF234" s="4">
        <f t="shared" si="275"/>
        <v>3093.6111111111104</v>
      </c>
      <c r="GH234" s="16">
        <f t="shared" si="298"/>
        <v>2566.8470383561644</v>
      </c>
      <c r="GI234" s="16">
        <f t="shared" si="276"/>
        <v>2515.3875086757989</v>
      </c>
      <c r="GJ234" s="16"/>
      <c r="GK234" s="16">
        <f t="shared" si="299"/>
        <v>2641.5319283456274</v>
      </c>
      <c r="GL234" s="16">
        <f t="shared" si="300"/>
        <v>2638.2809741248125</v>
      </c>
      <c r="GM234" s="16">
        <f t="shared" si="301"/>
        <v>2657.8578386605795</v>
      </c>
      <c r="GN234" s="16"/>
      <c r="GO234" s="16">
        <f t="shared" si="277"/>
        <v>2961.1307258414445</v>
      </c>
      <c r="GP234" s="16">
        <f t="shared" si="278"/>
        <v>2961.9536514758101</v>
      </c>
      <c r="GQ234" s="16">
        <f t="shared" si="302"/>
        <v>2946.5571283612408</v>
      </c>
    </row>
    <row r="235" spans="2:199" ht="14.45" customHeight="1" x14ac:dyDescent="0.25">
      <c r="B235" s="28" t="s">
        <v>191</v>
      </c>
      <c r="C235" s="28" t="s">
        <v>724</v>
      </c>
      <c r="D235" s="23" t="str">
        <f>IFERROR(IF(MATCH($B235,Compounders!$A:$A,0),"yes"),"")</f>
        <v>yes</v>
      </c>
      <c r="F235" s="66"/>
      <c r="G235" s="66"/>
      <c r="H235" s="66"/>
      <c r="I235" s="66" t="s">
        <v>544</v>
      </c>
      <c r="J235" s="121" t="str">
        <f t="shared" si="279"/>
        <v/>
      </c>
      <c r="K235" s="70">
        <f t="shared" si="303"/>
        <v>6</v>
      </c>
      <c r="L235" s="70">
        <f t="shared" si="304"/>
        <v>42</v>
      </c>
      <c r="M235" s="70">
        <f t="shared" si="305"/>
        <v>4</v>
      </c>
      <c r="N235" s="70">
        <f t="shared" si="306"/>
        <v>5</v>
      </c>
      <c r="O235" s="66"/>
      <c r="P235" s="83"/>
      <c r="Q235" s="70">
        <f t="shared" si="319"/>
        <v>5</v>
      </c>
      <c r="R235" s="70">
        <f t="shared" si="319"/>
        <v>4</v>
      </c>
      <c r="S235" s="70">
        <f t="shared" si="319"/>
        <v>4</v>
      </c>
      <c r="T235" s="70">
        <f t="shared" si="319"/>
        <v>4</v>
      </c>
      <c r="U235" s="70">
        <f t="shared" si="319"/>
        <v>5</v>
      </c>
      <c r="V235" s="70">
        <f t="shared" si="319"/>
        <v>8</v>
      </c>
      <c r="W235" s="70">
        <f t="shared" si="319"/>
        <v>8</v>
      </c>
      <c r="X235" s="70">
        <f t="shared" si="319"/>
        <v>3</v>
      </c>
      <c r="Y235" s="70">
        <f t="shared" si="319"/>
        <v>1</v>
      </c>
      <c r="AA235" s="39">
        <v>62.754119999999993</v>
      </c>
      <c r="AB235" s="39">
        <v>50.513399999999997</v>
      </c>
      <c r="AC235" s="40">
        <v>48.840008008809995</v>
      </c>
      <c r="AE235" s="4">
        <f t="shared" si="246"/>
        <v>-13.914111991189998</v>
      </c>
      <c r="AF235" s="4">
        <f t="shared" si="247"/>
        <v>-1.6733919911900017</v>
      </c>
      <c r="AH235" s="11">
        <f t="shared" si="248"/>
        <v>-0.22172427867986988</v>
      </c>
      <c r="AI235" s="11">
        <f t="shared" si="249"/>
        <v>-3.3127684756718012E-2</v>
      </c>
      <c r="AK235" s="3">
        <v>906</v>
      </c>
      <c r="AL235" s="7">
        <v>1112</v>
      </c>
      <c r="AM235" s="7"/>
      <c r="AN235" s="3">
        <v>1138.45454545455</v>
      </c>
      <c r="AO235" s="3">
        <v>1124</v>
      </c>
      <c r="AP235" s="7">
        <v>1124</v>
      </c>
      <c r="AQ235" s="113"/>
      <c r="AR235" s="3">
        <v>1504.1818181818198</v>
      </c>
      <c r="AS235" s="3">
        <v>1702.3</v>
      </c>
      <c r="AT235" s="7">
        <v>1776.1818181818198</v>
      </c>
      <c r="AU235" s="7"/>
      <c r="AV235" s="3">
        <v>1826.64705882353</v>
      </c>
      <c r="AW235" s="3">
        <v>2043.5</v>
      </c>
      <c r="AX235" s="7">
        <v>2114.52173913043</v>
      </c>
      <c r="AY235" s="113"/>
      <c r="AZ235" s="3">
        <v>1641.6</v>
      </c>
      <c r="BA235" s="7">
        <v>1305.93</v>
      </c>
      <c r="BB235" s="7"/>
      <c r="BC235" s="3">
        <v>2202.625</v>
      </c>
      <c r="BD235" s="3">
        <v>2242.4499999999998</v>
      </c>
      <c r="BE235" s="7">
        <v>2242.4499999999998</v>
      </c>
      <c r="BF235" s="113"/>
      <c r="BG235" s="3">
        <v>2475.6666666666697</v>
      </c>
      <c r="BH235" s="3">
        <v>2641</v>
      </c>
      <c r="BI235" s="7">
        <v>2662.1071428571399</v>
      </c>
      <c r="BJ235" s="113"/>
      <c r="BK235" s="3">
        <v>2825.8421052631602</v>
      </c>
      <c r="BL235" s="3">
        <v>2967.75</v>
      </c>
      <c r="BM235" s="7">
        <v>3004.4285714285697</v>
      </c>
      <c r="BO235" s="2">
        <f t="shared" si="311"/>
        <v>1334.4389589041098</v>
      </c>
      <c r="BP235" s="2">
        <f t="shared" si="312"/>
        <v>2162.9099452054793</v>
      </c>
      <c r="BQ235" s="2"/>
      <c r="BR235" s="2">
        <f t="shared" si="313"/>
        <v>2452.4768264840209</v>
      </c>
      <c r="BS235" s="2">
        <f t="shared" si="314"/>
        <v>2607.1505479452053</v>
      </c>
      <c r="BT235" s="2">
        <f t="shared" si="315"/>
        <v>2626.4650293542049</v>
      </c>
      <c r="BU235" s="2"/>
      <c r="BV235" s="2">
        <f t="shared" si="316"/>
        <v>2796.1011776015407</v>
      </c>
      <c r="BW235" s="2">
        <f t="shared" si="317"/>
        <v>2939.9986301369863</v>
      </c>
      <c r="BX235" s="2">
        <f t="shared" si="318"/>
        <v>2975.3546966731883</v>
      </c>
      <c r="BZ235" s="16">
        <f t="shared" si="307"/>
        <v>828.47098630136952</v>
      </c>
      <c r="CA235" s="16">
        <f t="shared" si="308"/>
        <v>463.55508414872565</v>
      </c>
      <c r="CB235" s="16">
        <f t="shared" si="309"/>
        <v>348.88966731898336</v>
      </c>
      <c r="CD235" s="5">
        <f t="shared" si="250"/>
        <v>0.62083842859454608</v>
      </c>
      <c r="CE235" s="5">
        <f t="shared" si="251"/>
        <v>0.2143201038842546</v>
      </c>
      <c r="CF235" s="5">
        <f t="shared" si="252"/>
        <v>0.13283621271164159</v>
      </c>
      <c r="CH235" s="11">
        <f t="shared" si="281"/>
        <v>6.3068372263860084E-2</v>
      </c>
      <c r="CI235" s="11">
        <f t="shared" si="282"/>
        <v>7.0943872329925828E-2</v>
      </c>
      <c r="CK235" s="11">
        <f t="shared" si="283"/>
        <v>5.1463607142742562E-2</v>
      </c>
      <c r="CL235" s="11">
        <f t="shared" si="284"/>
        <v>6.4108380808096888E-2</v>
      </c>
      <c r="CN235" s="16">
        <f t="shared" si="253"/>
        <v>154.67372146118441</v>
      </c>
      <c r="CO235" s="16">
        <f t="shared" si="254"/>
        <v>173.98820287018407</v>
      </c>
      <c r="CP235" s="11"/>
      <c r="CQ235" s="16">
        <f t="shared" si="255"/>
        <v>143.89745253544561</v>
      </c>
      <c r="CR235" s="16">
        <f t="shared" si="256"/>
        <v>179.25351907164759</v>
      </c>
      <c r="CT235" s="106">
        <v>2730.347826086956</v>
      </c>
      <c r="CU235" s="104">
        <v>2641</v>
      </c>
      <c r="CV235" s="104">
        <v>2382.409090909091</v>
      </c>
      <c r="CW235" s="104">
        <v>2250.1085309617911</v>
      </c>
      <c r="CX235" s="104">
        <v>2147.217391304348</v>
      </c>
      <c r="CY235" s="104">
        <v>2067.5833333333298</v>
      </c>
      <c r="CZ235" s="104">
        <v>1926.1928571428559</v>
      </c>
      <c r="DA235" s="104">
        <v>1849.6601307189542</v>
      </c>
      <c r="DB235" s="104">
        <v>1797.5294117647068</v>
      </c>
      <c r="DC235" s="104">
        <v>1737.75</v>
      </c>
      <c r="DD235" s="104">
        <v>1711</v>
      </c>
      <c r="DE235" s="104">
        <v>1722.2941176470567</v>
      </c>
      <c r="DF235" s="104">
        <v>1643.7916666666672</v>
      </c>
      <c r="DG235" s="104">
        <v>1564.9090909090901</v>
      </c>
      <c r="DH235" s="104">
        <v>1545.6470588235291</v>
      </c>
      <c r="DI235" s="104">
        <v>1566.2630718954249</v>
      </c>
      <c r="DJ235" s="104">
        <v>1500.2458333333329</v>
      </c>
      <c r="DK235" s="104">
        <v>1491</v>
      </c>
      <c r="DL235" s="104">
        <v>1412.991666666667</v>
      </c>
      <c r="DM235" s="104">
        <v>1336.5769230769231</v>
      </c>
      <c r="DN235" s="104">
        <v>1190.8761904761911</v>
      </c>
      <c r="DO235" s="104">
        <v>1102.1764705882399</v>
      </c>
      <c r="DP235" s="104">
        <v>1049.270833333333</v>
      </c>
      <c r="DR235" s="4">
        <f t="shared" si="285"/>
        <v>48.840008008809995</v>
      </c>
      <c r="DS235" s="39">
        <v>50.513399999999997</v>
      </c>
      <c r="DT235" s="39">
        <v>62.754119999999993</v>
      </c>
      <c r="DU235" s="39">
        <v>67.663710000000009</v>
      </c>
      <c r="DV235" s="39">
        <v>66.247979999999998</v>
      </c>
      <c r="DW235" s="39">
        <v>55.763399999999997</v>
      </c>
      <c r="DX235" s="39">
        <v>63.547549999999994</v>
      </c>
      <c r="DY235" s="39">
        <v>59.228200000000008</v>
      </c>
      <c r="DZ235" s="39">
        <v>53.327581789299998</v>
      </c>
      <c r="EA235" s="39">
        <v>55.7078289365</v>
      </c>
      <c r="EB235" s="39">
        <v>52.084103331000001</v>
      </c>
      <c r="EC235" s="39">
        <v>44.229833097119993</v>
      </c>
      <c r="ED235" s="39">
        <v>43.730562591590001</v>
      </c>
      <c r="EE235" s="39">
        <v>44.70916724832</v>
      </c>
      <c r="EF235" s="39">
        <v>40.320471603780007</v>
      </c>
      <c r="EG235" s="39">
        <v>40.322470166400002</v>
      </c>
      <c r="EH235" s="39">
        <v>37.362128371800004</v>
      </c>
      <c r="EI235" s="39">
        <v>46.579964226899996</v>
      </c>
      <c r="EJ235" s="39">
        <v>61.854325126230002</v>
      </c>
      <c r="EK235" s="39">
        <v>62.69475025997</v>
      </c>
      <c r="EL235" s="39">
        <v>64.221886648500004</v>
      </c>
      <c r="EM235" s="39">
        <v>60.8600042821</v>
      </c>
      <c r="EN235" s="39">
        <v>67.141030312019993</v>
      </c>
      <c r="EP235" s="111">
        <v>46053</v>
      </c>
      <c r="EQ235" s="114">
        <f t="shared" si="310"/>
        <v>-8.4931506849315067E-2</v>
      </c>
      <c r="ER235" s="114"/>
      <c r="ES235" s="4">
        <f t="shared" si="286"/>
        <v>906</v>
      </c>
      <c r="ET235" s="4">
        <f t="shared" si="287"/>
        <v>1112</v>
      </c>
      <c r="EU235" s="4"/>
      <c r="EV235" s="4">
        <f t="shared" si="257"/>
        <v>1138.45454545455</v>
      </c>
      <c r="EW235" s="4">
        <f t="shared" si="258"/>
        <v>1124</v>
      </c>
      <c r="EX235" s="4">
        <f t="shared" si="259"/>
        <v>1124</v>
      </c>
      <c r="EY235" s="4"/>
      <c r="EZ235" s="4">
        <f t="shared" si="260"/>
        <v>1504.1818181818198</v>
      </c>
      <c r="FA235" s="4">
        <f t="shared" si="261"/>
        <v>1702.3</v>
      </c>
      <c r="FB235" s="4">
        <f t="shared" si="262"/>
        <v>1776.1818181818198</v>
      </c>
      <c r="FC235" s="4"/>
      <c r="FD235" s="4">
        <f t="shared" si="288"/>
        <v>1826.64705882353</v>
      </c>
      <c r="FE235" s="4">
        <f t="shared" si="289"/>
        <v>2043.5</v>
      </c>
      <c r="FF235" s="4">
        <f t="shared" si="290"/>
        <v>2114.52173913043</v>
      </c>
      <c r="FH235" s="16">
        <f t="shared" si="291"/>
        <v>1094.504109589041</v>
      </c>
      <c r="FI235" s="16">
        <f t="shared" si="264"/>
        <v>1122.980821917808</v>
      </c>
      <c r="FJ235" s="16"/>
      <c r="FK235" s="16">
        <f t="shared" si="292"/>
        <v>1473.1200498132023</v>
      </c>
      <c r="FL235" s="16">
        <f t="shared" si="293"/>
        <v>1653.1841095890411</v>
      </c>
      <c r="FM235" s="16">
        <f t="shared" si="294"/>
        <v>1720.791033623912</v>
      </c>
      <c r="FN235" s="16"/>
      <c r="FO235" s="16">
        <f t="shared" si="295"/>
        <v>1799.2596000293026</v>
      </c>
      <c r="FP235" s="16">
        <f t="shared" si="296"/>
        <v>2014.5213698630137</v>
      </c>
      <c r="FQ235" s="16">
        <f t="shared" si="297"/>
        <v>2085.7860198169865</v>
      </c>
      <c r="FS235" s="4">
        <f t="shared" si="265"/>
        <v>1641.6</v>
      </c>
      <c r="FT235" s="4">
        <f t="shared" si="266"/>
        <v>1305.93</v>
      </c>
      <c r="FU235" s="4"/>
      <c r="FV235" s="4">
        <f t="shared" si="267"/>
        <v>2202.625</v>
      </c>
      <c r="FW235" s="4">
        <f t="shared" si="268"/>
        <v>2242.4499999999998</v>
      </c>
      <c r="FX235" s="4">
        <f t="shared" si="269"/>
        <v>2242.4499999999998</v>
      </c>
      <c r="FY235" s="4"/>
      <c r="FZ235" s="4">
        <f t="shared" si="270"/>
        <v>2475.6666666666697</v>
      </c>
      <c r="GA235" s="4">
        <f t="shared" si="271"/>
        <v>2641</v>
      </c>
      <c r="GB235" s="4">
        <f t="shared" si="272"/>
        <v>2662.1071428571399</v>
      </c>
      <c r="GC235" s="4"/>
      <c r="GD235" s="4">
        <f t="shared" si="273"/>
        <v>2825.8421052631602</v>
      </c>
      <c r="GE235" s="4">
        <f t="shared" si="274"/>
        <v>2967.75</v>
      </c>
      <c r="GF235" s="4">
        <f t="shared" si="275"/>
        <v>3004.4285714285697</v>
      </c>
      <c r="GH235" s="16">
        <f t="shared" si="298"/>
        <v>1334.4389589041098</v>
      </c>
      <c r="GI235" s="16">
        <f t="shared" si="276"/>
        <v>2162.9099452054793</v>
      </c>
      <c r="GJ235" s="16"/>
      <c r="GK235" s="16">
        <f t="shared" si="299"/>
        <v>2452.4768264840209</v>
      </c>
      <c r="GL235" s="16">
        <f t="shared" si="300"/>
        <v>2607.1505479452053</v>
      </c>
      <c r="GM235" s="16">
        <f t="shared" si="301"/>
        <v>2626.4650293542049</v>
      </c>
      <c r="GN235" s="16"/>
      <c r="GO235" s="16">
        <f t="shared" si="277"/>
        <v>2796.1011776015407</v>
      </c>
      <c r="GP235" s="16">
        <f t="shared" si="278"/>
        <v>2939.9986301369863</v>
      </c>
      <c r="GQ235" s="16">
        <f t="shared" si="302"/>
        <v>2975.3546966731883</v>
      </c>
    </row>
    <row r="236" spans="2:199" ht="14.45" customHeight="1" x14ac:dyDescent="0.25">
      <c r="B236" s="28" t="s">
        <v>199</v>
      </c>
      <c r="C236" s="28" t="s">
        <v>1002</v>
      </c>
      <c r="D236" s="23" t="str">
        <f>IFERROR(IF(MATCH($B236,Compounders!$A:$A,0),"yes"),"")</f>
        <v/>
      </c>
      <c r="F236" s="66"/>
      <c r="G236" s="66"/>
      <c r="H236" s="66"/>
      <c r="I236" s="66"/>
      <c r="J236" s="121" t="str">
        <f t="shared" si="279"/>
        <v>yes</v>
      </c>
      <c r="K236" s="70">
        <f t="shared" si="303"/>
        <v>6</v>
      </c>
      <c r="L236" s="70">
        <f t="shared" si="304"/>
        <v>42</v>
      </c>
      <c r="M236" s="70">
        <f t="shared" si="305"/>
        <v>4</v>
      </c>
      <c r="N236" s="70">
        <f t="shared" si="306"/>
        <v>5</v>
      </c>
      <c r="O236" s="66"/>
      <c r="P236" s="83"/>
      <c r="Q236" s="70">
        <f t="shared" ref="Q236:Y251" si="320">Q235+IF(Q$10=$P236,1)</f>
        <v>5</v>
      </c>
      <c r="R236" s="70">
        <f t="shared" si="320"/>
        <v>4</v>
      </c>
      <c r="S236" s="70">
        <f t="shared" si="320"/>
        <v>4</v>
      </c>
      <c r="T236" s="70">
        <f t="shared" si="320"/>
        <v>4</v>
      </c>
      <c r="U236" s="70">
        <f t="shared" si="320"/>
        <v>5</v>
      </c>
      <c r="V236" s="70">
        <f t="shared" si="320"/>
        <v>8</v>
      </c>
      <c r="W236" s="70">
        <f t="shared" si="320"/>
        <v>8</v>
      </c>
      <c r="X236" s="70">
        <f t="shared" si="320"/>
        <v>3</v>
      </c>
      <c r="Y236" s="70">
        <f t="shared" si="320"/>
        <v>1</v>
      </c>
      <c r="AA236" s="39">
        <v>39.369199999999999</v>
      </c>
      <c r="AB236" s="39">
        <v>40.776960000000003</v>
      </c>
      <c r="AC236" s="40">
        <v>48.515880000000003</v>
      </c>
      <c r="AE236" s="4">
        <f t="shared" si="246"/>
        <v>9.1466800000000035</v>
      </c>
      <c r="AF236" s="4">
        <f t="shared" si="247"/>
        <v>7.7389200000000002</v>
      </c>
      <c r="AH236" s="11">
        <f t="shared" si="248"/>
        <v>0.23233085762474226</v>
      </c>
      <c r="AI236" s="11">
        <f t="shared" si="249"/>
        <v>0.18978658536585358</v>
      </c>
      <c r="AK236" s="3">
        <v>1980</v>
      </c>
      <c r="AL236" s="7">
        <v>2031</v>
      </c>
      <c r="AM236" s="7"/>
      <c r="AN236" s="3">
        <v>2008.48</v>
      </c>
      <c r="AO236" s="3">
        <v>2066</v>
      </c>
      <c r="AP236" s="7">
        <v>2057</v>
      </c>
      <c r="AQ236" s="113"/>
      <c r="AR236" s="3">
        <v>2178.9090909090901</v>
      </c>
      <c r="AS236" s="3">
        <v>2228.4</v>
      </c>
      <c r="AT236" s="7">
        <v>2278.2083333333303</v>
      </c>
      <c r="AU236" s="7"/>
      <c r="AV236" s="3">
        <v>2312.7333333333299</v>
      </c>
      <c r="AW236" s="3">
        <v>2430.8888888888896</v>
      </c>
      <c r="AX236" s="7">
        <v>2492.8125</v>
      </c>
      <c r="AY236" s="113"/>
      <c r="AZ236" s="3">
        <v>2445</v>
      </c>
      <c r="BA236" s="7">
        <v>2584</v>
      </c>
      <c r="BB236" s="7"/>
      <c r="BC236" s="3">
        <v>2636.6428571428601</v>
      </c>
      <c r="BD236" s="3">
        <v>2685.10344827586</v>
      </c>
      <c r="BE236" s="7">
        <v>2714.8571428571399</v>
      </c>
      <c r="BF236" s="113"/>
      <c r="BG236" s="3">
        <v>2814.9523809523803</v>
      </c>
      <c r="BH236" s="3">
        <v>2879.8214285714303</v>
      </c>
      <c r="BI236" s="7">
        <v>2908.7857142857097</v>
      </c>
      <c r="BJ236" s="113"/>
      <c r="BK236" s="3">
        <v>2999.1538461538503</v>
      </c>
      <c r="BL236" s="3">
        <v>3114.23529411765</v>
      </c>
      <c r="BM236" s="7">
        <v>3148.3333333333303</v>
      </c>
      <c r="BO236" s="2">
        <f t="shared" si="311"/>
        <v>2445</v>
      </c>
      <c r="BP236" s="2">
        <f t="shared" si="312"/>
        <v>2584</v>
      </c>
      <c r="BQ236" s="2"/>
      <c r="BR236" s="2">
        <f t="shared" si="313"/>
        <v>2636.6428571428601</v>
      </c>
      <c r="BS236" s="2">
        <f t="shared" si="314"/>
        <v>2685.10344827586</v>
      </c>
      <c r="BT236" s="2">
        <f t="shared" si="315"/>
        <v>2714.8571428571399</v>
      </c>
      <c r="BU236" s="2"/>
      <c r="BV236" s="2">
        <f t="shared" si="316"/>
        <v>2814.9523809523803</v>
      </c>
      <c r="BW236" s="2">
        <f t="shared" si="317"/>
        <v>2879.8214285714303</v>
      </c>
      <c r="BX236" s="2">
        <f t="shared" si="318"/>
        <v>2908.7857142857097</v>
      </c>
      <c r="BZ236" s="16">
        <f t="shared" si="307"/>
        <v>139</v>
      </c>
      <c r="CA236" s="16">
        <f t="shared" si="308"/>
        <v>130.85714285713993</v>
      </c>
      <c r="CB236" s="16">
        <f t="shared" si="309"/>
        <v>193.92857142856974</v>
      </c>
      <c r="CD236" s="5">
        <f t="shared" si="250"/>
        <v>5.685071574642131E-2</v>
      </c>
      <c r="CE236" s="5">
        <f t="shared" si="251"/>
        <v>5.0641309155240011E-2</v>
      </c>
      <c r="CF236" s="5">
        <f t="shared" si="252"/>
        <v>7.1432330035781311E-2</v>
      </c>
      <c r="CH236" s="11">
        <f t="shared" si="281"/>
        <v>1.8379656919296661E-2</v>
      </c>
      <c r="CI236" s="11">
        <f t="shared" si="282"/>
        <v>2.9664345894398148E-2</v>
      </c>
      <c r="CK236" s="11">
        <f t="shared" si="283"/>
        <v>2.3044456473932495E-2</v>
      </c>
      <c r="CL236" s="11">
        <f t="shared" si="284"/>
        <v>3.3333897215548136E-2</v>
      </c>
      <c r="CN236" s="16">
        <f t="shared" si="253"/>
        <v>48.46059113299998</v>
      </c>
      <c r="CO236" s="16">
        <f t="shared" si="254"/>
        <v>78.214285714279868</v>
      </c>
      <c r="CP236" s="11"/>
      <c r="CQ236" s="16">
        <f t="shared" si="255"/>
        <v>64.869047619049979</v>
      </c>
      <c r="CR236" s="16">
        <f t="shared" si="256"/>
        <v>93.833333333329392</v>
      </c>
      <c r="CT236" s="106">
        <v>2756.4175</v>
      </c>
      <c r="CU236" s="104">
        <v>2685.10344827586</v>
      </c>
      <c r="CV236" s="104">
        <v>2606.7642365685838</v>
      </c>
      <c r="CW236" s="104">
        <v>2602.4615384615377</v>
      </c>
      <c r="CX236" s="104">
        <v>2510.1904761904761</v>
      </c>
      <c r="CY236" s="104">
        <v>2496.4642857142903</v>
      </c>
      <c r="CZ236" s="104">
        <v>2442.663003663004</v>
      </c>
      <c r="DA236" s="104">
        <v>2459.1366459627325</v>
      </c>
      <c r="DB236" s="104">
        <v>2368.7473684210531</v>
      </c>
      <c r="DC236" s="104">
        <v>2329</v>
      </c>
      <c r="DD236" s="104">
        <v>2296.2362573099417</v>
      </c>
      <c r="DE236" s="104">
        <v>2261.6065162907266</v>
      </c>
      <c r="DF236" s="104">
        <v>2264.7199999999998</v>
      </c>
      <c r="DG236" s="104">
        <v>2171.5555555555602</v>
      </c>
      <c r="DH236" s="104">
        <v>2184.7748538011701</v>
      </c>
      <c r="DI236" s="104">
        <v>2166.3688311688311</v>
      </c>
      <c r="DJ236" s="104">
        <v>2182.6904761904761</v>
      </c>
      <c r="DK236" s="104">
        <v>2339</v>
      </c>
      <c r="DL236" s="104">
        <v>2637.8916666666669</v>
      </c>
      <c r="DM236" s="104">
        <v>2629.1120320855616</v>
      </c>
      <c r="DN236" s="104">
        <v>2715.2666666666669</v>
      </c>
      <c r="DO236" s="104">
        <v>2809.2857142857097</v>
      </c>
      <c r="DP236" s="104">
        <v>2463.0327380952376</v>
      </c>
      <c r="DR236" s="4">
        <f t="shared" si="285"/>
        <v>48.515880000000003</v>
      </c>
      <c r="DS236" s="39">
        <v>40.776960000000003</v>
      </c>
      <c r="DT236" s="39">
        <v>39.369199999999999</v>
      </c>
      <c r="DU236" s="39">
        <v>41.564149999999998</v>
      </c>
      <c r="DV236" s="39">
        <v>34.326059999999998</v>
      </c>
      <c r="DW236" s="39">
        <v>31.562180000000001</v>
      </c>
      <c r="DX236" s="39">
        <v>29.674050000000005</v>
      </c>
      <c r="DY236" s="39">
        <v>31.838789999999999</v>
      </c>
      <c r="DZ236" s="39">
        <v>27.182320000000001</v>
      </c>
      <c r="EA236" s="39">
        <v>27.340039999999998</v>
      </c>
      <c r="EB236" s="39">
        <v>22.638780000000001</v>
      </c>
      <c r="EC236" s="39">
        <v>23.462819325100003</v>
      </c>
      <c r="ED236" s="39">
        <v>23.886944924390004</v>
      </c>
      <c r="EE236" s="39">
        <v>23.821378112339996</v>
      </c>
      <c r="EF236" s="39">
        <v>22.504072337890001</v>
      </c>
      <c r="EG236" s="39">
        <v>20.222230006350003</v>
      </c>
      <c r="EH236" s="39">
        <v>23.328621765450002</v>
      </c>
      <c r="EI236" s="39">
        <v>33.641905672900002</v>
      </c>
      <c r="EJ236" s="39">
        <v>41.629251436499999</v>
      </c>
      <c r="EK236" s="39">
        <v>45.289387934349996</v>
      </c>
      <c r="EL236" s="39">
        <v>47.83137946355999</v>
      </c>
      <c r="EM236" s="39">
        <v>41.670498771079998</v>
      </c>
      <c r="EN236" s="39">
        <v>34.639261132499989</v>
      </c>
      <c r="EP236" s="111">
        <v>46022</v>
      </c>
      <c r="EQ236" s="114">
        <f t="shared" si="310"/>
        <v>0</v>
      </c>
      <c r="ER236" s="114"/>
      <c r="ES236" s="4">
        <f t="shared" si="286"/>
        <v>1980</v>
      </c>
      <c r="ET236" s="4">
        <f t="shared" si="287"/>
        <v>2031</v>
      </c>
      <c r="EU236" s="4"/>
      <c r="EV236" s="4">
        <f t="shared" si="257"/>
        <v>2008.48</v>
      </c>
      <c r="EW236" s="4">
        <f t="shared" si="258"/>
        <v>2066</v>
      </c>
      <c r="EX236" s="4">
        <f t="shared" si="259"/>
        <v>2057</v>
      </c>
      <c r="EY236" s="4"/>
      <c r="EZ236" s="4">
        <f t="shared" si="260"/>
        <v>2178.9090909090901</v>
      </c>
      <c r="FA236" s="4">
        <f t="shared" si="261"/>
        <v>2228.4</v>
      </c>
      <c r="FB236" s="4">
        <f t="shared" si="262"/>
        <v>2278.2083333333303</v>
      </c>
      <c r="FC236" s="4"/>
      <c r="FD236" s="4">
        <f t="shared" ref="FD236:FD266" si="321">AV236</f>
        <v>2312.7333333333299</v>
      </c>
      <c r="FE236" s="4">
        <f t="shared" si="289"/>
        <v>2430.8888888888896</v>
      </c>
      <c r="FF236" s="4">
        <f t="shared" si="290"/>
        <v>2492.8125</v>
      </c>
      <c r="FH236" s="16">
        <f t="shared" si="291"/>
        <v>1980</v>
      </c>
      <c r="FI236" s="16">
        <f t="shared" si="264"/>
        <v>2031</v>
      </c>
      <c r="FJ236" s="16"/>
      <c r="FK236" s="16">
        <f t="shared" si="292"/>
        <v>2008.48</v>
      </c>
      <c r="FL236" s="16">
        <f t="shared" si="293"/>
        <v>2066</v>
      </c>
      <c r="FM236" s="16">
        <f t="shared" si="294"/>
        <v>2057</v>
      </c>
      <c r="FN236" s="16"/>
      <c r="FO236" s="16">
        <f t="shared" si="295"/>
        <v>2178.9090909090901</v>
      </c>
      <c r="FP236" s="16">
        <f t="shared" si="296"/>
        <v>2228.4</v>
      </c>
      <c r="FQ236" s="16">
        <f t="shared" si="297"/>
        <v>2278.2083333333303</v>
      </c>
      <c r="FS236" s="4">
        <f t="shared" si="265"/>
        <v>2445</v>
      </c>
      <c r="FT236" s="4">
        <f t="shared" si="266"/>
        <v>2584</v>
      </c>
      <c r="FU236" s="4"/>
      <c r="FV236" s="4">
        <f t="shared" si="267"/>
        <v>2636.6428571428601</v>
      </c>
      <c r="FW236" s="4">
        <f t="shared" si="268"/>
        <v>2685.10344827586</v>
      </c>
      <c r="FX236" s="4">
        <f t="shared" si="269"/>
        <v>2714.8571428571399</v>
      </c>
      <c r="FY236" s="4"/>
      <c r="FZ236" s="4">
        <f t="shared" si="270"/>
        <v>2814.9523809523803</v>
      </c>
      <c r="GA236" s="4">
        <f t="shared" si="271"/>
        <v>2879.8214285714303</v>
      </c>
      <c r="GB236" s="4">
        <f t="shared" si="272"/>
        <v>2908.7857142857097</v>
      </c>
      <c r="GC236" s="4"/>
      <c r="GD236" s="4">
        <f t="shared" si="273"/>
        <v>2999.1538461538503</v>
      </c>
      <c r="GE236" s="4">
        <f t="shared" si="274"/>
        <v>3114.23529411765</v>
      </c>
      <c r="GF236" s="4">
        <f t="shared" si="275"/>
        <v>3148.3333333333303</v>
      </c>
      <c r="GH236" s="16">
        <f t="shared" si="298"/>
        <v>2445</v>
      </c>
      <c r="GI236" s="16">
        <f t="shared" si="276"/>
        <v>2584</v>
      </c>
      <c r="GJ236" s="16"/>
      <c r="GK236" s="16">
        <f t="shared" si="299"/>
        <v>2636.6428571428601</v>
      </c>
      <c r="GL236" s="16">
        <f t="shared" si="300"/>
        <v>2685.10344827586</v>
      </c>
      <c r="GM236" s="16">
        <f t="shared" si="301"/>
        <v>2714.8571428571399</v>
      </c>
      <c r="GN236" s="16"/>
      <c r="GO236" s="16">
        <f t="shared" si="277"/>
        <v>2814.9523809523803</v>
      </c>
      <c r="GP236" s="16">
        <f t="shared" si="278"/>
        <v>2879.8214285714303</v>
      </c>
      <c r="GQ236" s="16">
        <f t="shared" si="302"/>
        <v>2908.7857142857097</v>
      </c>
    </row>
    <row r="237" spans="2:199" ht="14.45" customHeight="1" x14ac:dyDescent="0.25">
      <c r="B237" s="28" t="s">
        <v>148</v>
      </c>
      <c r="C237" s="28" t="s">
        <v>725</v>
      </c>
      <c r="D237" s="23" t="str">
        <f>IFERROR(IF(MATCH($B237,Compounders!$A:$A,0),"yes"),"")</f>
        <v/>
      </c>
      <c r="F237" s="66"/>
      <c r="G237" s="66" t="s">
        <v>544</v>
      </c>
      <c r="H237" s="66"/>
      <c r="I237" s="66"/>
      <c r="J237" s="121" t="str">
        <f t="shared" si="279"/>
        <v/>
      </c>
      <c r="K237" s="70">
        <f t="shared" si="303"/>
        <v>6</v>
      </c>
      <c r="L237" s="70">
        <f t="shared" si="304"/>
        <v>43</v>
      </c>
      <c r="M237" s="70">
        <f t="shared" si="305"/>
        <v>4</v>
      </c>
      <c r="N237" s="70">
        <f t="shared" si="306"/>
        <v>5</v>
      </c>
      <c r="O237" s="66"/>
      <c r="P237" s="83" t="s">
        <v>940</v>
      </c>
      <c r="Q237" s="70">
        <f t="shared" si="320"/>
        <v>5</v>
      </c>
      <c r="R237" s="70">
        <f t="shared" si="320"/>
        <v>4</v>
      </c>
      <c r="S237" s="70">
        <f t="shared" si="320"/>
        <v>4</v>
      </c>
      <c r="T237" s="70">
        <f t="shared" si="320"/>
        <v>4</v>
      </c>
      <c r="U237" s="70">
        <f t="shared" si="320"/>
        <v>5</v>
      </c>
      <c r="V237" s="70">
        <f t="shared" si="320"/>
        <v>8</v>
      </c>
      <c r="W237" s="70">
        <f t="shared" si="320"/>
        <v>9</v>
      </c>
      <c r="X237" s="70">
        <f t="shared" si="320"/>
        <v>3</v>
      </c>
      <c r="Y237" s="70">
        <f t="shared" si="320"/>
        <v>1</v>
      </c>
      <c r="AA237" s="39">
        <v>32.05548676742</v>
      </c>
      <c r="AB237" s="39">
        <v>31.592395859089997</v>
      </c>
      <c r="AC237" s="40">
        <v>57.10779999055999</v>
      </c>
      <c r="AE237" s="4">
        <f t="shared" si="246"/>
        <v>25.05231322313999</v>
      </c>
      <c r="AF237" s="4">
        <f t="shared" si="247"/>
        <v>25.515404131469992</v>
      </c>
      <c r="AH237" s="11">
        <f t="shared" si="248"/>
        <v>0.78152964592015572</v>
      </c>
      <c r="AI237" s="11">
        <f t="shared" si="249"/>
        <v>0.80764384712305737</v>
      </c>
      <c r="AK237" s="3">
        <v>2579</v>
      </c>
      <c r="AL237" s="7">
        <v>57</v>
      </c>
      <c r="AM237" s="7"/>
      <c r="AN237" s="3">
        <v>1906.625</v>
      </c>
      <c r="AO237" s="3">
        <v>1831.75</v>
      </c>
      <c r="AP237" s="7">
        <v>1858.45454545455</v>
      </c>
      <c r="AQ237" s="113"/>
      <c r="AR237" s="3">
        <v>2606.3000000000002</v>
      </c>
      <c r="AS237" s="3">
        <v>2366</v>
      </c>
      <c r="AT237" s="7">
        <v>2370.1666666666697</v>
      </c>
      <c r="AU237" s="7"/>
      <c r="AV237" s="3">
        <v>2650</v>
      </c>
      <c r="AW237" s="3">
        <v>2895.875</v>
      </c>
      <c r="AX237" s="7">
        <v>2902.5</v>
      </c>
      <c r="AY237" s="113"/>
      <c r="AZ237" s="3">
        <v>2655</v>
      </c>
      <c r="BA237" s="7">
        <v>2753</v>
      </c>
      <c r="BB237" s="7"/>
      <c r="BC237" s="3">
        <v>3375</v>
      </c>
      <c r="BD237" s="3">
        <v>3460.9411764705901</v>
      </c>
      <c r="BE237" s="7">
        <v>3478.7058823529401</v>
      </c>
      <c r="BF237" s="113"/>
      <c r="BG237" s="3">
        <v>3944.9375</v>
      </c>
      <c r="BH237" s="3">
        <v>3901.1875</v>
      </c>
      <c r="BI237" s="7">
        <v>3914.6875</v>
      </c>
      <c r="BJ237" s="113"/>
      <c r="BK237" s="3">
        <v>4456.7</v>
      </c>
      <c r="BL237" s="3">
        <v>4389.5</v>
      </c>
      <c r="BM237" s="7">
        <v>4402.25</v>
      </c>
      <c r="BO237" s="2">
        <f t="shared" si="311"/>
        <v>2671.3780821917808</v>
      </c>
      <c r="BP237" s="2">
        <f t="shared" si="312"/>
        <v>2874.2823529411762</v>
      </c>
      <c r="BQ237" s="2"/>
      <c r="BR237" s="2">
        <f t="shared" si="313"/>
        <v>3470.2498287671233</v>
      </c>
      <c r="BS237" s="2">
        <f t="shared" si="314"/>
        <v>3534.5165894439988</v>
      </c>
      <c r="BT237" s="2">
        <f t="shared" si="315"/>
        <v>3551.5685636583394</v>
      </c>
      <c r="BU237" s="2"/>
      <c r="BV237" s="2">
        <f t="shared" si="316"/>
        <v>4030.4649315068496</v>
      </c>
      <c r="BW237" s="2">
        <f t="shared" si="317"/>
        <v>3982.7958904109591</v>
      </c>
      <c r="BX237" s="2">
        <f t="shared" si="318"/>
        <v>3996.1705479452057</v>
      </c>
      <c r="BZ237" s="16">
        <f t="shared" si="307"/>
        <v>202.90427074939544</v>
      </c>
      <c r="CA237" s="16">
        <f t="shared" si="308"/>
        <v>677.28621071716316</v>
      </c>
      <c r="CB237" s="16">
        <f t="shared" si="309"/>
        <v>444.60198428686635</v>
      </c>
      <c r="CD237" s="5">
        <f t="shared" si="250"/>
        <v>7.5954905860019295E-2</v>
      </c>
      <c r="CE237" s="5">
        <f t="shared" si="251"/>
        <v>0.23563663118347233</v>
      </c>
      <c r="CF237" s="5">
        <f t="shared" si="252"/>
        <v>0.12518468285711437</v>
      </c>
      <c r="CH237" s="11">
        <f t="shared" si="281"/>
        <v>1.8519346977306173E-2</v>
      </c>
      <c r="CI237" s="11">
        <f t="shared" si="282"/>
        <v>2.3433106808943061E-2</v>
      </c>
      <c r="CK237" s="11">
        <f t="shared" si="283"/>
        <v>-1.1827181703841005E-2</v>
      </c>
      <c r="CL237" s="11">
        <f t="shared" si="284"/>
        <v>-8.5087909569833142E-3</v>
      </c>
      <c r="CN237" s="16">
        <f t="shared" si="253"/>
        <v>64.266760676875492</v>
      </c>
      <c r="CO237" s="16">
        <f t="shared" si="254"/>
        <v>81.318734891216081</v>
      </c>
      <c r="CP237" s="11"/>
      <c r="CQ237" s="16">
        <f t="shared" si="255"/>
        <v>-47.669041095890407</v>
      </c>
      <c r="CR237" s="16">
        <f t="shared" si="256"/>
        <v>-34.294383561643826</v>
      </c>
      <c r="CT237" s="106">
        <v>3457.2857142857142</v>
      </c>
      <c r="CU237" s="104">
        <v>3443.4047619047633</v>
      </c>
      <c r="CV237" s="104">
        <v>3375</v>
      </c>
      <c r="CW237" s="104">
        <v>3322.886363636364</v>
      </c>
      <c r="CX237" s="104">
        <v>2730.0707070707081</v>
      </c>
      <c r="CY237" s="104">
        <v>2533.5833333333339</v>
      </c>
      <c r="CZ237" s="104">
        <v>2967.7857142857097</v>
      </c>
      <c r="DA237" s="104">
        <v>2782.055944055945</v>
      </c>
      <c r="DB237" s="104">
        <v>2648.287878787879</v>
      </c>
      <c r="DC237" s="104">
        <v>2473.784090909091</v>
      </c>
      <c r="DD237" s="104">
        <v>2531.3571428571399</v>
      </c>
      <c r="DE237" s="104">
        <v>2659.7637362637365</v>
      </c>
      <c r="DF237" s="104">
        <v>2556.3701923076928</v>
      </c>
      <c r="DG237" s="104">
        <v>2555.9831349206352</v>
      </c>
      <c r="DH237" s="104">
        <v>2645.2380952381</v>
      </c>
      <c r="DI237" s="104">
        <v>2744.645833333333</v>
      </c>
      <c r="DJ237" s="104">
        <v>2758.6696428571431</v>
      </c>
      <c r="DK237" s="104">
        <v>2799.025210084033</v>
      </c>
      <c r="DL237" s="104">
        <v>2672.7222222222199</v>
      </c>
      <c r="DM237" s="104">
        <v>2537.319327731092</v>
      </c>
      <c r="DN237" s="104">
        <v>2461.319327731092</v>
      </c>
      <c r="DO237" s="104">
        <v>2382.038961038962</v>
      </c>
      <c r="DP237" s="104">
        <v>2175.78947368421</v>
      </c>
      <c r="DR237" s="4">
        <f t="shared" si="285"/>
        <v>57.10779999055999</v>
      </c>
      <c r="DS237" s="39">
        <v>31.592395859089997</v>
      </c>
      <c r="DT237" s="39">
        <v>32.05548676742</v>
      </c>
      <c r="DU237" s="39">
        <v>32.405693522719993</v>
      </c>
      <c r="DV237" s="39">
        <v>26.834809428999996</v>
      </c>
      <c r="DW237" s="39">
        <v>20.268512304920002</v>
      </c>
      <c r="DX237" s="39">
        <v>28.082379661699999</v>
      </c>
      <c r="DY237" s="39">
        <v>26.570760353940003</v>
      </c>
      <c r="DZ237" s="39">
        <v>27.514083125900001</v>
      </c>
      <c r="EA237" s="39">
        <v>23.048999999999999</v>
      </c>
      <c r="EB237" s="39">
        <v>22.074000000000002</v>
      </c>
      <c r="EC237" s="39">
        <v>22.283360169029997</v>
      </c>
      <c r="ED237" s="39">
        <v>21.697504735199999</v>
      </c>
      <c r="EE237" s="39">
        <v>20.64319329744</v>
      </c>
      <c r="EF237" s="39">
        <v>20.457796941960002</v>
      </c>
      <c r="EG237" s="39">
        <v>15.414676734080002</v>
      </c>
      <c r="EH237" s="39">
        <v>17.229121833299999</v>
      </c>
      <c r="EI237" s="39">
        <v>21.725268215399996</v>
      </c>
      <c r="EJ237" s="39">
        <v>20.397547333389994</v>
      </c>
      <c r="EK237" s="39">
        <v>18.639712699499999</v>
      </c>
      <c r="EL237" s="39">
        <v>19.040423547779998</v>
      </c>
      <c r="EM237" s="39">
        <v>20.480030075560002</v>
      </c>
      <c r="EN237" s="39">
        <v>15.327972748500001</v>
      </c>
      <c r="EP237" s="111">
        <v>45961</v>
      </c>
      <c r="EQ237" s="114">
        <f t="shared" si="310"/>
        <v>0.16712328767123288</v>
      </c>
      <c r="ER237" s="114"/>
      <c r="ES237" s="4">
        <f t="shared" si="286"/>
        <v>2579</v>
      </c>
      <c r="ET237" s="4">
        <f t="shared" si="287"/>
        <v>57</v>
      </c>
      <c r="EU237" s="4"/>
      <c r="EV237" s="4">
        <f t="shared" si="257"/>
        <v>1906.625</v>
      </c>
      <c r="EW237" s="4">
        <f t="shared" si="258"/>
        <v>1831.75</v>
      </c>
      <c r="EX237" s="4">
        <f t="shared" si="259"/>
        <v>1858.45454545455</v>
      </c>
      <c r="EY237" s="4"/>
      <c r="EZ237" s="4">
        <f t="shared" si="260"/>
        <v>2606.3000000000002</v>
      </c>
      <c r="FA237" s="4">
        <f t="shared" si="261"/>
        <v>2366</v>
      </c>
      <c r="FB237" s="4">
        <f t="shared" si="262"/>
        <v>2370.1666666666697</v>
      </c>
      <c r="FC237" s="4"/>
      <c r="FD237" s="4">
        <f t="shared" si="321"/>
        <v>2650</v>
      </c>
      <c r="FE237" s="4">
        <f t="shared" si="289"/>
        <v>2895.875</v>
      </c>
      <c r="FF237" s="4">
        <f t="shared" si="290"/>
        <v>2902.5</v>
      </c>
      <c r="FH237" s="16">
        <f t="shared" si="291"/>
        <v>2157.5150684931509</v>
      </c>
      <c r="FI237" s="16">
        <f t="shared" si="264"/>
        <v>358.06500622665084</v>
      </c>
      <c r="FJ237" s="16"/>
      <c r="FK237" s="16">
        <f t="shared" si="292"/>
        <v>2023.55698630137</v>
      </c>
      <c r="FL237" s="16">
        <f t="shared" si="293"/>
        <v>1921.0356164383561</v>
      </c>
      <c r="FM237" s="16">
        <f t="shared" si="294"/>
        <v>1943.9735574927399</v>
      </c>
      <c r="FN237" s="16"/>
      <c r="FO237" s="16">
        <f t="shared" si="295"/>
        <v>2613.6032876712329</v>
      </c>
      <c r="FP237" s="16">
        <f t="shared" si="296"/>
        <v>2454.5544520547946</v>
      </c>
      <c r="FQ237" s="16">
        <f t="shared" si="297"/>
        <v>2459.1319634703223</v>
      </c>
      <c r="FS237" s="4">
        <f t="shared" si="265"/>
        <v>2655</v>
      </c>
      <c r="FT237" s="4">
        <f t="shared" si="266"/>
        <v>2753</v>
      </c>
      <c r="FU237" s="4"/>
      <c r="FV237" s="4">
        <f t="shared" si="267"/>
        <v>3375</v>
      </c>
      <c r="FW237" s="4">
        <f t="shared" si="268"/>
        <v>3460.9411764705901</v>
      </c>
      <c r="FX237" s="4">
        <f t="shared" si="269"/>
        <v>3478.7058823529401</v>
      </c>
      <c r="FY237" s="4"/>
      <c r="FZ237" s="4">
        <f t="shared" si="270"/>
        <v>3944.9375</v>
      </c>
      <c r="GA237" s="4">
        <f t="shared" si="271"/>
        <v>3901.1875</v>
      </c>
      <c r="GB237" s="4">
        <f t="shared" si="272"/>
        <v>3914.6875</v>
      </c>
      <c r="GC237" s="4"/>
      <c r="GD237" s="4">
        <f t="shared" si="273"/>
        <v>4456.7</v>
      </c>
      <c r="GE237" s="4">
        <f t="shared" si="274"/>
        <v>4389.5</v>
      </c>
      <c r="GF237" s="4">
        <f t="shared" si="275"/>
        <v>4402.25</v>
      </c>
      <c r="GH237" s="16">
        <f t="shared" si="298"/>
        <v>2671.3780821917808</v>
      </c>
      <c r="GI237" s="16">
        <f t="shared" si="276"/>
        <v>2874.2823529411762</v>
      </c>
      <c r="GJ237" s="16"/>
      <c r="GK237" s="16">
        <f t="shared" si="299"/>
        <v>3470.2498287671233</v>
      </c>
      <c r="GL237" s="16">
        <f t="shared" si="300"/>
        <v>3534.5165894439988</v>
      </c>
      <c r="GM237" s="16">
        <f t="shared" si="301"/>
        <v>3551.5685636583394</v>
      </c>
      <c r="GN237" s="16"/>
      <c r="GO237" s="16">
        <f t="shared" si="277"/>
        <v>4030.4649315068496</v>
      </c>
      <c r="GP237" s="16">
        <f t="shared" si="278"/>
        <v>3982.7958904109591</v>
      </c>
      <c r="GQ237" s="16">
        <f t="shared" si="302"/>
        <v>3996.1705479452057</v>
      </c>
    </row>
    <row r="238" spans="2:199" ht="14.45" customHeight="1" x14ac:dyDescent="0.25">
      <c r="B238" s="28" t="s">
        <v>194</v>
      </c>
      <c r="C238" s="28" t="s">
        <v>1003</v>
      </c>
      <c r="D238" s="23" t="str">
        <f>IFERROR(IF(MATCH($B238,Compounders!$A:$A,0),"yes"),"")</f>
        <v>yes</v>
      </c>
      <c r="F238" s="66" t="s">
        <v>943</v>
      </c>
      <c r="G238" s="66" t="s">
        <v>544</v>
      </c>
      <c r="H238" s="66"/>
      <c r="I238" s="66"/>
      <c r="J238" s="121" t="str">
        <f t="shared" si="279"/>
        <v/>
      </c>
      <c r="K238" s="70">
        <f t="shared" si="303"/>
        <v>6</v>
      </c>
      <c r="L238" s="70">
        <f t="shared" si="304"/>
        <v>44</v>
      </c>
      <c r="M238" s="70">
        <f t="shared" si="305"/>
        <v>4</v>
      </c>
      <c r="N238" s="70">
        <f t="shared" si="306"/>
        <v>5</v>
      </c>
      <c r="O238" s="66"/>
      <c r="P238" s="83" t="s">
        <v>554</v>
      </c>
      <c r="Q238" s="70">
        <f t="shared" si="320"/>
        <v>5</v>
      </c>
      <c r="R238" s="70">
        <f t="shared" si="320"/>
        <v>4</v>
      </c>
      <c r="S238" s="70">
        <f t="shared" si="320"/>
        <v>4</v>
      </c>
      <c r="T238" s="70">
        <f t="shared" si="320"/>
        <v>5</v>
      </c>
      <c r="U238" s="70">
        <f t="shared" si="320"/>
        <v>5</v>
      </c>
      <c r="V238" s="70">
        <f t="shared" si="320"/>
        <v>8</v>
      </c>
      <c r="W238" s="70">
        <f t="shared" si="320"/>
        <v>9</v>
      </c>
      <c r="X238" s="70">
        <f t="shared" si="320"/>
        <v>3</v>
      </c>
      <c r="Y238" s="70">
        <f t="shared" si="320"/>
        <v>1</v>
      </c>
      <c r="AA238" s="39">
        <v>21.788791009800001</v>
      </c>
      <c r="AB238" s="39">
        <v>24.397751217600003</v>
      </c>
      <c r="AC238" s="40">
        <v>47.271362898420008</v>
      </c>
      <c r="AE238" s="4">
        <f t="shared" si="246"/>
        <v>25.482571888620008</v>
      </c>
      <c r="AF238" s="4">
        <f t="shared" si="247"/>
        <v>22.873611680820005</v>
      </c>
      <c r="AH238" s="11">
        <f t="shared" si="248"/>
        <v>1.1695266560296367</v>
      </c>
      <c r="AI238" s="11">
        <f t="shared" si="249"/>
        <v>0.93752950740474317</v>
      </c>
      <c r="AK238" s="3">
        <v>1572.8</v>
      </c>
      <c r="AL238" s="7">
        <v>121</v>
      </c>
      <c r="AM238" s="7"/>
      <c r="AN238" s="3">
        <v>1114.9523809523801</v>
      </c>
      <c r="AO238" s="3">
        <v>931.2</v>
      </c>
      <c r="AP238" s="7">
        <v>850.3</v>
      </c>
      <c r="AQ238" s="113"/>
      <c r="AR238" s="3">
        <v>1536.23529411765</v>
      </c>
      <c r="AS238" s="3">
        <v>1413.7777777777801</v>
      </c>
      <c r="AT238" s="7">
        <v>1530.4210526315801</v>
      </c>
      <c r="AU238" s="7"/>
      <c r="AV238" s="3">
        <v>2191</v>
      </c>
      <c r="AW238" s="3">
        <v>2061.8000000000002</v>
      </c>
      <c r="AX238" s="7">
        <v>2183</v>
      </c>
      <c r="AY238" s="113"/>
      <c r="AZ238" s="3">
        <v>1704.6</v>
      </c>
      <c r="BA238" s="7">
        <v>966.4</v>
      </c>
      <c r="BB238" s="7"/>
      <c r="BC238" s="3">
        <v>1165.3333333333298</v>
      </c>
      <c r="BD238" s="3">
        <v>1142.2758620689699</v>
      </c>
      <c r="BE238" s="7">
        <v>1210.2068965517199</v>
      </c>
      <c r="BF238" s="113"/>
      <c r="BG238" s="3">
        <v>1566.3043478260902</v>
      </c>
      <c r="BH238" s="3">
        <v>1526.9642857142899</v>
      </c>
      <c r="BI238" s="7">
        <v>1631.6071428571402</v>
      </c>
      <c r="BJ238" s="113"/>
      <c r="BK238" s="3">
        <v>1659.9</v>
      </c>
      <c r="BL238" s="3">
        <v>1747.2750000000001</v>
      </c>
      <c r="BM238" s="7">
        <v>2096.5833333333298</v>
      </c>
      <c r="BO238" s="2">
        <f t="shared" si="311"/>
        <v>1704.6</v>
      </c>
      <c r="BP238" s="2">
        <f t="shared" si="312"/>
        <v>966.4</v>
      </c>
      <c r="BQ238" s="2"/>
      <c r="BR238" s="2">
        <f t="shared" si="313"/>
        <v>1165.3333333333298</v>
      </c>
      <c r="BS238" s="2">
        <f t="shared" si="314"/>
        <v>1142.2758620689699</v>
      </c>
      <c r="BT238" s="2">
        <f t="shared" si="315"/>
        <v>1210.2068965517199</v>
      </c>
      <c r="BU238" s="2"/>
      <c r="BV238" s="2">
        <f t="shared" si="316"/>
        <v>1566.3043478260902</v>
      </c>
      <c r="BW238" s="2">
        <f t="shared" si="317"/>
        <v>1526.9642857142899</v>
      </c>
      <c r="BX238" s="2">
        <f t="shared" si="318"/>
        <v>1631.6071428571402</v>
      </c>
      <c r="BZ238" s="16">
        <f t="shared" si="307"/>
        <v>-738.19999999999993</v>
      </c>
      <c r="CA238" s="16">
        <f t="shared" si="308"/>
        <v>243.80689655171989</v>
      </c>
      <c r="CB238" s="16">
        <f t="shared" si="309"/>
        <v>421.4002463054203</v>
      </c>
      <c r="CD238" s="5">
        <f t="shared" si="250"/>
        <v>-0.43306347530212363</v>
      </c>
      <c r="CE238" s="5">
        <f t="shared" si="251"/>
        <v>0.25228362639871671</v>
      </c>
      <c r="CF238" s="5">
        <f t="shared" si="252"/>
        <v>0.34820512716142105</v>
      </c>
      <c r="CH238" s="11">
        <f t="shared" si="281"/>
        <v>-1.9786159551796301E-2</v>
      </c>
      <c r="CI238" s="11">
        <f t="shared" si="282"/>
        <v>3.8507062258343883E-2</v>
      </c>
      <c r="CK238" s="11">
        <f t="shared" si="283"/>
        <v>-2.5116486566867602E-2</v>
      </c>
      <c r="CL238" s="11">
        <f t="shared" si="284"/>
        <v>4.1692277188456472E-2</v>
      </c>
      <c r="CN238" s="16">
        <f t="shared" si="253"/>
        <v>-23.057471264359947</v>
      </c>
      <c r="CO238" s="16">
        <f t="shared" si="254"/>
        <v>44.873563218390018</v>
      </c>
      <c r="CP238" s="11"/>
      <c r="CQ238" s="16">
        <f t="shared" si="255"/>
        <v>-39.340062111800307</v>
      </c>
      <c r="CR238" s="16">
        <f t="shared" si="256"/>
        <v>65.302795031049982</v>
      </c>
      <c r="CT238" s="106">
        <v>1306.5953177257529</v>
      </c>
      <c r="CU238" s="104">
        <v>1142.2758620689699</v>
      </c>
      <c r="CV238" s="104">
        <v>1082.964387464388</v>
      </c>
      <c r="CW238" s="104">
        <v>1021.509230769231</v>
      </c>
      <c r="CX238" s="104">
        <v>1009.63141025641</v>
      </c>
      <c r="CY238" s="104">
        <v>1074.76</v>
      </c>
      <c r="CZ238" s="104">
        <v>1729.6849999999999</v>
      </c>
      <c r="DA238" s="104">
        <v>1781.9978354978352</v>
      </c>
      <c r="DB238" s="104">
        <v>1726.408145363408</v>
      </c>
      <c r="DC238" s="104">
        <v>1856.36</v>
      </c>
      <c r="DD238" s="104">
        <v>2053.5078985507239</v>
      </c>
      <c r="DE238" s="104">
        <v>2376.222488038276</v>
      </c>
      <c r="DF238" s="104">
        <v>2160.7714285714292</v>
      </c>
      <c r="DG238" s="104">
        <v>1955.82142857143</v>
      </c>
      <c r="DH238" s="104">
        <v>2061.8692307692309</v>
      </c>
      <c r="DI238" s="104">
        <v>2211.5727272727272</v>
      </c>
      <c r="DJ238" s="104">
        <v>2145.0634920634916</v>
      </c>
      <c r="DK238" s="104">
        <v>1832.8260869565202</v>
      </c>
      <c r="DL238" s="104">
        <v>1481.418253968254</v>
      </c>
      <c r="DM238" s="104">
        <v>1226.2280701754389</v>
      </c>
      <c r="DN238" s="104">
        <v>893.27814020344999</v>
      </c>
      <c r="DO238" s="104">
        <v>695.38095238095195</v>
      </c>
      <c r="DP238" s="104">
        <v>511.21152882205473</v>
      </c>
      <c r="DR238" s="4">
        <f t="shared" si="285"/>
        <v>47.271362898420008</v>
      </c>
      <c r="DS238" s="39">
        <v>24.397751217600003</v>
      </c>
      <c r="DT238" s="39">
        <v>21.788791009800001</v>
      </c>
      <c r="DU238" s="39">
        <v>20.166507545520002</v>
      </c>
      <c r="DV238" s="39">
        <v>21.901370983860001</v>
      </c>
      <c r="DW238" s="39">
        <v>17.147625657630002</v>
      </c>
      <c r="DX238" s="39">
        <v>26.846528465899997</v>
      </c>
      <c r="DY238" s="39">
        <v>31.102937655369999</v>
      </c>
      <c r="DZ238" s="39">
        <v>29.492395990950001</v>
      </c>
      <c r="EA238" s="39">
        <v>31.430022354599998</v>
      </c>
      <c r="EB238" s="39">
        <v>35.976169442109999</v>
      </c>
      <c r="EC238" s="39">
        <v>40.1106162743</v>
      </c>
      <c r="ED238" s="39">
        <v>40.846532166820005</v>
      </c>
      <c r="EE238" s="39">
        <v>35.559598104240003</v>
      </c>
      <c r="EF238" s="39">
        <v>26.970258248009998</v>
      </c>
      <c r="EG238" s="39">
        <v>27.00362468734</v>
      </c>
      <c r="EH238" s="39">
        <v>21.859979905530004</v>
      </c>
      <c r="EI238" s="39">
        <v>27.078688635419997</v>
      </c>
      <c r="EJ238" s="39">
        <v>29.262221915520005</v>
      </c>
      <c r="EK238" s="39">
        <v>19.70545929747</v>
      </c>
      <c r="EL238" s="39">
        <v>16.345870068</v>
      </c>
      <c r="EM238" s="39">
        <v>17.13837136431</v>
      </c>
      <c r="EN238" s="39">
        <v>13.459346202359999</v>
      </c>
      <c r="EP238" s="111">
        <v>46022</v>
      </c>
      <c r="EQ238" s="114">
        <f t="shared" si="310"/>
        <v>0</v>
      </c>
      <c r="ER238" s="114"/>
      <c r="ES238" s="4">
        <f t="shared" si="286"/>
        <v>1572.8</v>
      </c>
      <c r="ET238" s="4">
        <f t="shared" si="287"/>
        <v>121</v>
      </c>
      <c r="EU238" s="4"/>
      <c r="EV238" s="4">
        <f t="shared" si="257"/>
        <v>1114.9523809523801</v>
      </c>
      <c r="EW238" s="4">
        <f t="shared" si="258"/>
        <v>931.2</v>
      </c>
      <c r="EX238" s="4">
        <f t="shared" si="259"/>
        <v>850.3</v>
      </c>
      <c r="EY238" s="4"/>
      <c r="EZ238" s="4">
        <f t="shared" si="260"/>
        <v>1536.23529411765</v>
      </c>
      <c r="FA238" s="4">
        <f t="shared" si="261"/>
        <v>1413.7777777777801</v>
      </c>
      <c r="FB238" s="4">
        <f t="shared" si="262"/>
        <v>1530.4210526315801</v>
      </c>
      <c r="FC238" s="4"/>
      <c r="FD238" s="4">
        <f t="shared" si="321"/>
        <v>2191</v>
      </c>
      <c r="FE238" s="4">
        <f t="shared" si="289"/>
        <v>2061.8000000000002</v>
      </c>
      <c r="FF238" s="4">
        <f t="shared" si="290"/>
        <v>2183</v>
      </c>
      <c r="FH238" s="16">
        <f t="shared" si="291"/>
        <v>1572.8</v>
      </c>
      <c r="FI238" s="16">
        <f t="shared" si="264"/>
        <v>121</v>
      </c>
      <c r="FJ238" s="16"/>
      <c r="FK238" s="16">
        <f t="shared" si="292"/>
        <v>1114.9523809523801</v>
      </c>
      <c r="FL238" s="16">
        <f t="shared" si="293"/>
        <v>931.2</v>
      </c>
      <c r="FM238" s="16">
        <f t="shared" si="294"/>
        <v>850.3</v>
      </c>
      <c r="FN238" s="16"/>
      <c r="FO238" s="16">
        <f t="shared" si="295"/>
        <v>1536.23529411765</v>
      </c>
      <c r="FP238" s="16">
        <f t="shared" si="296"/>
        <v>1413.7777777777801</v>
      </c>
      <c r="FQ238" s="16">
        <f t="shared" si="297"/>
        <v>1530.4210526315801</v>
      </c>
      <c r="FS238" s="4">
        <f t="shared" si="265"/>
        <v>1704.6</v>
      </c>
      <c r="FT238" s="4">
        <f t="shared" si="266"/>
        <v>966.4</v>
      </c>
      <c r="FU238" s="4"/>
      <c r="FV238" s="4">
        <f t="shared" si="267"/>
        <v>1165.3333333333298</v>
      </c>
      <c r="FW238" s="4">
        <f t="shared" si="268"/>
        <v>1142.2758620689699</v>
      </c>
      <c r="FX238" s="4">
        <f t="shared" si="269"/>
        <v>1210.2068965517199</v>
      </c>
      <c r="FY238" s="4"/>
      <c r="FZ238" s="4">
        <f t="shared" si="270"/>
        <v>1566.3043478260902</v>
      </c>
      <c r="GA238" s="4">
        <f t="shared" si="271"/>
        <v>1526.9642857142899</v>
      </c>
      <c r="GB238" s="4">
        <f t="shared" si="272"/>
        <v>1631.6071428571402</v>
      </c>
      <c r="GC238" s="4"/>
      <c r="GD238" s="4">
        <f t="shared" si="273"/>
        <v>1659.9</v>
      </c>
      <c r="GE238" s="4">
        <f t="shared" si="274"/>
        <v>1747.2750000000001</v>
      </c>
      <c r="GF238" s="4">
        <f t="shared" si="275"/>
        <v>2096.5833333333298</v>
      </c>
      <c r="GH238" s="16">
        <f t="shared" si="298"/>
        <v>1704.6</v>
      </c>
      <c r="GI238" s="16">
        <f t="shared" si="276"/>
        <v>966.4</v>
      </c>
      <c r="GJ238" s="16"/>
      <c r="GK238" s="16">
        <f t="shared" si="299"/>
        <v>1165.3333333333298</v>
      </c>
      <c r="GL238" s="16">
        <f t="shared" si="300"/>
        <v>1142.2758620689699</v>
      </c>
      <c r="GM238" s="16">
        <f t="shared" si="301"/>
        <v>1210.2068965517199</v>
      </c>
      <c r="GN238" s="16"/>
      <c r="GO238" s="16">
        <f t="shared" si="277"/>
        <v>1566.3043478260902</v>
      </c>
      <c r="GP238" s="16">
        <f t="shared" si="278"/>
        <v>1526.9642857142899</v>
      </c>
      <c r="GQ238" s="16">
        <f t="shared" si="302"/>
        <v>1631.6071428571402</v>
      </c>
    </row>
    <row r="239" spans="2:199" ht="14.45" customHeight="1" x14ac:dyDescent="0.25">
      <c r="B239" s="28" t="s">
        <v>534</v>
      </c>
      <c r="C239" s="28" t="s">
        <v>726</v>
      </c>
      <c r="D239" s="23" t="str">
        <f>IFERROR(IF(MATCH($B239,Compounders!$A:$A,0),"yes"),"")</f>
        <v/>
      </c>
      <c r="F239" s="66"/>
      <c r="G239" s="66"/>
      <c r="H239" s="66"/>
      <c r="I239" s="66"/>
      <c r="J239" s="121" t="str">
        <f t="shared" si="279"/>
        <v>yes</v>
      </c>
      <c r="K239" s="70">
        <f t="shared" si="303"/>
        <v>6</v>
      </c>
      <c r="L239" s="70">
        <f t="shared" si="304"/>
        <v>44</v>
      </c>
      <c r="M239" s="70">
        <f t="shared" si="305"/>
        <v>4</v>
      </c>
      <c r="N239" s="70">
        <f t="shared" si="306"/>
        <v>5</v>
      </c>
      <c r="O239" s="66"/>
      <c r="P239" s="83"/>
      <c r="Q239" s="70">
        <f t="shared" si="320"/>
        <v>5</v>
      </c>
      <c r="R239" s="70">
        <f t="shared" si="320"/>
        <v>4</v>
      </c>
      <c r="S239" s="70">
        <f t="shared" si="320"/>
        <v>4</v>
      </c>
      <c r="T239" s="70">
        <f t="shared" si="320"/>
        <v>5</v>
      </c>
      <c r="U239" s="70">
        <f t="shared" si="320"/>
        <v>5</v>
      </c>
      <c r="V239" s="70">
        <f t="shared" si="320"/>
        <v>8</v>
      </c>
      <c r="W239" s="70">
        <f t="shared" si="320"/>
        <v>9</v>
      </c>
      <c r="X239" s="70">
        <f t="shared" si="320"/>
        <v>3</v>
      </c>
      <c r="Y239" s="70">
        <f t="shared" si="320"/>
        <v>1</v>
      </c>
      <c r="AA239" s="39">
        <v>45.532652132999992</v>
      </c>
      <c r="AB239" s="39">
        <v>47.550858946399998</v>
      </c>
      <c r="AC239" s="40">
        <v>53.311488210119997</v>
      </c>
      <c r="AE239" s="4">
        <f t="shared" si="246"/>
        <v>7.7788360771200047</v>
      </c>
      <c r="AF239" s="4">
        <f t="shared" si="247"/>
        <v>5.7606292637199985</v>
      </c>
      <c r="AH239" s="11">
        <f t="shared" si="248"/>
        <v>0.1708408298817774</v>
      </c>
      <c r="AI239" s="11">
        <f t="shared" si="249"/>
        <v>0.12114669201272399</v>
      </c>
      <c r="AK239" s="3">
        <v>1872.6849999999999</v>
      </c>
      <c r="AL239" s="7">
        <v>1585.585</v>
      </c>
      <c r="AM239" s="7"/>
      <c r="AN239" s="3">
        <v>1827.42857142857</v>
      </c>
      <c r="AO239" s="3">
        <v>1779.0909090909099</v>
      </c>
      <c r="AP239" s="7">
        <v>1824.6666666666702</v>
      </c>
      <c r="AQ239" s="113"/>
      <c r="AR239" s="3">
        <v>1944.6666666666702</v>
      </c>
      <c r="AS239" s="3">
        <v>1889.7272727272698</v>
      </c>
      <c r="AT239" s="7">
        <v>1912.93333333333</v>
      </c>
      <c r="AU239" s="7"/>
      <c r="AV239" s="3">
        <v>2101.4285714285702</v>
      </c>
      <c r="AW239" s="3">
        <v>1973</v>
      </c>
      <c r="AX239" s="7">
        <v>2096.6</v>
      </c>
      <c r="AY239" s="113"/>
      <c r="AZ239" s="3">
        <v>1872.6849999999999</v>
      </c>
      <c r="BA239" s="7">
        <v>1585.585</v>
      </c>
      <c r="BB239" s="7"/>
      <c r="BC239" s="3">
        <v>1824.6666666666702</v>
      </c>
      <c r="BD239" s="3">
        <v>1790.3571428571402</v>
      </c>
      <c r="BE239" s="7">
        <v>1810.2941176470599</v>
      </c>
      <c r="BF239" s="113"/>
      <c r="BG239" s="3">
        <v>1932.2</v>
      </c>
      <c r="BH239" s="3">
        <v>1885.7857142857101</v>
      </c>
      <c r="BI239" s="7">
        <v>1895.8235294117601</v>
      </c>
      <c r="BJ239" s="113"/>
      <c r="BK239" s="3">
        <v>2101.4285714285702</v>
      </c>
      <c r="BL239" s="3">
        <v>1948.1818181818198</v>
      </c>
      <c r="BM239" s="7">
        <v>1980.8461538461499</v>
      </c>
      <c r="BO239" s="2">
        <f t="shared" si="311"/>
        <v>1872.6849999999999</v>
      </c>
      <c r="BP239" s="2">
        <f t="shared" si="312"/>
        <v>1585.585</v>
      </c>
      <c r="BQ239" s="2"/>
      <c r="BR239" s="2">
        <f t="shared" si="313"/>
        <v>1824.6666666666702</v>
      </c>
      <c r="BS239" s="2">
        <f t="shared" si="314"/>
        <v>1790.3571428571402</v>
      </c>
      <c r="BT239" s="2">
        <f t="shared" si="315"/>
        <v>1810.2941176470599</v>
      </c>
      <c r="BU239" s="2"/>
      <c r="BV239" s="2">
        <f t="shared" si="316"/>
        <v>1932.2</v>
      </c>
      <c r="BW239" s="2">
        <f t="shared" si="317"/>
        <v>1885.7857142857101</v>
      </c>
      <c r="BX239" s="2">
        <f t="shared" si="318"/>
        <v>1895.8235294117601</v>
      </c>
      <c r="BZ239" s="16">
        <f t="shared" si="307"/>
        <v>-287.09999999999991</v>
      </c>
      <c r="CA239" s="16">
        <f t="shared" si="308"/>
        <v>224.70911764705988</v>
      </c>
      <c r="CB239" s="16">
        <f t="shared" si="309"/>
        <v>85.529411764700171</v>
      </c>
      <c r="CD239" s="5">
        <f t="shared" si="250"/>
        <v>-0.15330928586494785</v>
      </c>
      <c r="CE239" s="5">
        <f t="shared" si="251"/>
        <v>0.1417200072194551</v>
      </c>
      <c r="CF239" s="5">
        <f t="shared" si="252"/>
        <v>4.724614134849392E-2</v>
      </c>
      <c r="CH239" s="11">
        <f t="shared" si="281"/>
        <v>-1.8803173443293741E-2</v>
      </c>
      <c r="CI239" s="11">
        <f t="shared" si="282"/>
        <v>-7.8768080122086914E-3</v>
      </c>
      <c r="CK239" s="11">
        <f t="shared" si="283"/>
        <v>-2.4021470714361781E-2</v>
      </c>
      <c r="CL239" s="11">
        <f t="shared" si="284"/>
        <v>-1.8826452017513651E-2</v>
      </c>
      <c r="CN239" s="16">
        <f t="shared" si="253"/>
        <v>-34.309523809529992</v>
      </c>
      <c r="CO239" s="16">
        <f t="shared" si="254"/>
        <v>-14.372549019610233</v>
      </c>
      <c r="CP239" s="11"/>
      <c r="CQ239" s="16">
        <f t="shared" si="255"/>
        <v>-46.414285714289917</v>
      </c>
      <c r="CR239" s="16">
        <f t="shared" si="256"/>
        <v>-36.376470588239954</v>
      </c>
      <c r="CT239" s="106">
        <v>1881.3777777777782</v>
      </c>
      <c r="CU239" s="104">
        <v>1790.3571428571402</v>
      </c>
      <c r="CV239" s="104">
        <v>1804.285714285714</v>
      </c>
      <c r="CW239" s="104">
        <v>1804.9285714285722</v>
      </c>
      <c r="CX239" s="104">
        <v>1853.3571428571431</v>
      </c>
      <c r="CY239" s="104">
        <v>1827.8125</v>
      </c>
      <c r="CZ239" s="104">
        <v>1912.5897435897441</v>
      </c>
      <c r="DA239" s="104">
        <v>1881.4423076923078</v>
      </c>
      <c r="DB239" s="104">
        <v>1877.3333333333339</v>
      </c>
      <c r="DC239" s="104">
        <v>1867.1666666666702</v>
      </c>
      <c r="DD239" s="104">
        <v>1981.5555555555559</v>
      </c>
      <c r="DE239" s="104">
        <v>2043.8888888888878</v>
      </c>
      <c r="DF239" s="104">
        <v>2134.8000000000002</v>
      </c>
      <c r="DG239" s="104">
        <v>2049.25</v>
      </c>
      <c r="DH239" s="104">
        <v>1994.666666666667</v>
      </c>
      <c r="DI239" s="104">
        <v>2003.4555555555548</v>
      </c>
      <c r="DJ239" s="104">
        <v>1873.797619047619</v>
      </c>
      <c r="DK239" s="104">
        <v>1824</v>
      </c>
      <c r="DL239" s="104">
        <v>1621.6111111111109</v>
      </c>
      <c r="DM239" s="104">
        <v>1519.214285714286</v>
      </c>
      <c r="DN239" s="104">
        <v>1401.7916666666661</v>
      </c>
      <c r="DO239" s="104">
        <v>1339</v>
      </c>
      <c r="DP239" s="104">
        <v>1269.333333333333</v>
      </c>
      <c r="DR239" s="4">
        <f t="shared" si="285"/>
        <v>53.311488210119997</v>
      </c>
      <c r="DS239" s="39">
        <v>47.550858946399998</v>
      </c>
      <c r="DT239" s="39">
        <v>45.532652132999992</v>
      </c>
      <c r="DU239" s="39">
        <v>50.679555144800005</v>
      </c>
      <c r="DV239" s="39">
        <v>51.475064956480004</v>
      </c>
      <c r="DW239" s="39">
        <v>52.500113973699996</v>
      </c>
      <c r="DX239" s="39">
        <v>52.612653345040002</v>
      </c>
      <c r="DY239" s="39">
        <v>63.933229270170003</v>
      </c>
      <c r="DZ239" s="39">
        <v>50.577345894899999</v>
      </c>
      <c r="EA239" s="39">
        <v>51.001094907960002</v>
      </c>
      <c r="EB239" s="39">
        <v>53.627987130000001</v>
      </c>
      <c r="EC239" s="39">
        <v>46.334580880319997</v>
      </c>
      <c r="ED239" s="39">
        <v>51.316023197160007</v>
      </c>
      <c r="EE239" s="39">
        <v>53.114802819039994</v>
      </c>
      <c r="EF239" s="39">
        <v>49.212119933719997</v>
      </c>
      <c r="EG239" s="39">
        <v>51.400414954699997</v>
      </c>
      <c r="EH239" s="39">
        <v>54.88263304446</v>
      </c>
      <c r="EI239" s="39">
        <v>68.438222632999995</v>
      </c>
      <c r="EJ239" s="39">
        <v>65.680803993599994</v>
      </c>
      <c r="EK239" s="39">
        <v>52.060311589500003</v>
      </c>
      <c r="EL239" s="39">
        <v>52.614176916600002</v>
      </c>
      <c r="EM239" s="39">
        <v>43.131114761839996</v>
      </c>
      <c r="EN239" s="39">
        <v>40.371677252060003</v>
      </c>
      <c r="EP239" s="111">
        <v>46022</v>
      </c>
      <c r="EQ239" s="114">
        <f t="shared" si="310"/>
        <v>0</v>
      </c>
      <c r="ER239" s="114"/>
      <c r="ES239" s="4">
        <f t="shared" si="286"/>
        <v>1872.6849999999999</v>
      </c>
      <c r="ET239" s="4">
        <f t="shared" si="287"/>
        <v>1585.585</v>
      </c>
      <c r="EU239" s="4"/>
      <c r="EV239" s="4">
        <f t="shared" si="257"/>
        <v>1827.42857142857</v>
      </c>
      <c r="EW239" s="4">
        <f t="shared" si="258"/>
        <v>1779.0909090909099</v>
      </c>
      <c r="EX239" s="4">
        <f t="shared" si="259"/>
        <v>1824.6666666666702</v>
      </c>
      <c r="EY239" s="4"/>
      <c r="EZ239" s="4">
        <f t="shared" si="260"/>
        <v>1944.6666666666702</v>
      </c>
      <c r="FA239" s="4">
        <f t="shared" si="261"/>
        <v>1889.7272727272698</v>
      </c>
      <c r="FB239" s="4">
        <f t="shared" si="262"/>
        <v>1912.93333333333</v>
      </c>
      <c r="FC239" s="4"/>
      <c r="FD239" s="4">
        <f t="shared" si="321"/>
        <v>2101.4285714285702</v>
      </c>
      <c r="FE239" s="4">
        <f t="shared" si="289"/>
        <v>1973</v>
      </c>
      <c r="FF239" s="4">
        <f t="shared" si="290"/>
        <v>2096.6</v>
      </c>
      <c r="FH239" s="16">
        <f t="shared" si="291"/>
        <v>1872.6849999999999</v>
      </c>
      <c r="FI239" s="16">
        <f t="shared" si="264"/>
        <v>1585.585</v>
      </c>
      <c r="FJ239" s="16"/>
      <c r="FK239" s="16">
        <f t="shared" si="292"/>
        <v>1827.42857142857</v>
      </c>
      <c r="FL239" s="16">
        <f t="shared" si="293"/>
        <v>1779.0909090909099</v>
      </c>
      <c r="FM239" s="16">
        <f t="shared" si="294"/>
        <v>1824.6666666666702</v>
      </c>
      <c r="FN239" s="16"/>
      <c r="FO239" s="16">
        <f t="shared" si="295"/>
        <v>1944.6666666666702</v>
      </c>
      <c r="FP239" s="16">
        <f t="shared" si="296"/>
        <v>1889.7272727272698</v>
      </c>
      <c r="FQ239" s="16">
        <f t="shared" si="297"/>
        <v>1912.93333333333</v>
      </c>
      <c r="FS239" s="4">
        <f t="shared" si="265"/>
        <v>1872.6849999999999</v>
      </c>
      <c r="FT239" s="4">
        <f t="shared" si="266"/>
        <v>1585.585</v>
      </c>
      <c r="FU239" s="4"/>
      <c r="FV239" s="4">
        <f t="shared" si="267"/>
        <v>1824.6666666666702</v>
      </c>
      <c r="FW239" s="4">
        <f t="shared" si="268"/>
        <v>1790.3571428571402</v>
      </c>
      <c r="FX239" s="4">
        <f t="shared" si="269"/>
        <v>1810.2941176470599</v>
      </c>
      <c r="FY239" s="4"/>
      <c r="FZ239" s="4">
        <f t="shared" si="270"/>
        <v>1932.2</v>
      </c>
      <c r="GA239" s="4">
        <f t="shared" si="271"/>
        <v>1885.7857142857101</v>
      </c>
      <c r="GB239" s="4">
        <f t="shared" si="272"/>
        <v>1895.8235294117601</v>
      </c>
      <c r="GC239" s="4"/>
      <c r="GD239" s="4">
        <f t="shared" si="273"/>
        <v>2101.4285714285702</v>
      </c>
      <c r="GE239" s="4">
        <f t="shared" si="274"/>
        <v>1948.1818181818198</v>
      </c>
      <c r="GF239" s="4">
        <f t="shared" si="275"/>
        <v>1980.8461538461499</v>
      </c>
      <c r="GH239" s="16">
        <f t="shared" si="298"/>
        <v>1872.6849999999999</v>
      </c>
      <c r="GI239" s="16">
        <f t="shared" si="276"/>
        <v>1585.585</v>
      </c>
      <c r="GJ239" s="16"/>
      <c r="GK239" s="16">
        <f t="shared" si="299"/>
        <v>1824.6666666666702</v>
      </c>
      <c r="GL239" s="16">
        <f t="shared" si="300"/>
        <v>1790.3571428571402</v>
      </c>
      <c r="GM239" s="16">
        <f t="shared" si="301"/>
        <v>1810.2941176470599</v>
      </c>
      <c r="GN239" s="16"/>
      <c r="GO239" s="16">
        <f t="shared" si="277"/>
        <v>1932.2</v>
      </c>
      <c r="GP239" s="16">
        <f t="shared" si="278"/>
        <v>1885.7857142857101</v>
      </c>
      <c r="GQ239" s="16">
        <f t="shared" si="302"/>
        <v>1895.8235294117601</v>
      </c>
    </row>
    <row r="240" spans="2:199" ht="14.45" customHeight="1" x14ac:dyDescent="0.25">
      <c r="B240" s="28" t="s">
        <v>239</v>
      </c>
      <c r="C240" s="28" t="s">
        <v>727</v>
      </c>
      <c r="D240" s="23" t="str">
        <f>IFERROR(IF(MATCH($B240,Compounders!$A:$A,0),"yes"),"")</f>
        <v>yes</v>
      </c>
      <c r="F240" s="66"/>
      <c r="G240" s="66"/>
      <c r="H240" s="66"/>
      <c r="I240" s="66"/>
      <c r="J240" s="121" t="str">
        <f t="shared" si="279"/>
        <v>yes</v>
      </c>
      <c r="K240" s="70">
        <f t="shared" si="303"/>
        <v>6</v>
      </c>
      <c r="L240" s="70">
        <f t="shared" si="304"/>
        <v>44</v>
      </c>
      <c r="M240" s="70">
        <f t="shared" si="305"/>
        <v>4</v>
      </c>
      <c r="N240" s="70">
        <f t="shared" si="306"/>
        <v>5</v>
      </c>
      <c r="O240" s="66"/>
      <c r="P240" s="83"/>
      <c r="Q240" s="70">
        <f t="shared" si="320"/>
        <v>5</v>
      </c>
      <c r="R240" s="70">
        <f t="shared" si="320"/>
        <v>4</v>
      </c>
      <c r="S240" s="70">
        <f t="shared" si="320"/>
        <v>4</v>
      </c>
      <c r="T240" s="70">
        <f t="shared" si="320"/>
        <v>5</v>
      </c>
      <c r="U240" s="70">
        <f t="shared" si="320"/>
        <v>5</v>
      </c>
      <c r="V240" s="70">
        <f t="shared" si="320"/>
        <v>8</v>
      </c>
      <c r="W240" s="70">
        <f t="shared" si="320"/>
        <v>9</v>
      </c>
      <c r="X240" s="70">
        <f t="shared" si="320"/>
        <v>3</v>
      </c>
      <c r="Y240" s="70">
        <f t="shared" si="320"/>
        <v>1</v>
      </c>
      <c r="AA240" s="39">
        <v>43.691127633779999</v>
      </c>
      <c r="AB240" s="39">
        <v>49.560774024720004</v>
      </c>
      <c r="AC240" s="40">
        <v>49.629430020000001</v>
      </c>
      <c r="AE240" s="4">
        <f t="shared" si="246"/>
        <v>5.9383023862200019</v>
      </c>
      <c r="AF240" s="4">
        <f t="shared" si="247"/>
        <v>6.8655995279996773E-2</v>
      </c>
      <c r="AH240" s="11">
        <f t="shared" si="248"/>
        <v>0.13591552124712791</v>
      </c>
      <c r="AI240" s="11">
        <f t="shared" si="249"/>
        <v>1.3852890038754673E-3</v>
      </c>
      <c r="AK240" s="3">
        <v>1936</v>
      </c>
      <c r="AL240" s="7">
        <v>2018</v>
      </c>
      <c r="AM240" s="7"/>
      <c r="AN240" s="3">
        <v>2499.0666666666698</v>
      </c>
      <c r="AO240" s="3">
        <v>2524.6363636363603</v>
      </c>
      <c r="AP240" s="7">
        <v>2589.4285714285697</v>
      </c>
      <c r="AQ240" s="113"/>
      <c r="AR240" s="3">
        <v>2812</v>
      </c>
      <c r="AS240" s="3">
        <v>2893.1666666666697</v>
      </c>
      <c r="AT240" s="7">
        <v>2981.8571428571399</v>
      </c>
      <c r="AU240" s="7"/>
      <c r="AV240" s="3">
        <v>3218.3333333333303</v>
      </c>
      <c r="AW240" s="3">
        <v>3321.3</v>
      </c>
      <c r="AX240" s="7">
        <v>3413.8461538461497</v>
      </c>
      <c r="AY240" s="113"/>
      <c r="AZ240" s="3">
        <v>1936</v>
      </c>
      <c r="BA240" s="7">
        <v>2239</v>
      </c>
      <c r="BB240" s="7"/>
      <c r="BC240" s="3">
        <v>2501.9375</v>
      </c>
      <c r="BD240" s="3">
        <v>2524.1666666666697</v>
      </c>
      <c r="BE240" s="7">
        <v>2590.9333333333302</v>
      </c>
      <c r="BF240" s="113"/>
      <c r="BG240" s="3">
        <v>2816</v>
      </c>
      <c r="BH240" s="3">
        <v>2889.3846153846202</v>
      </c>
      <c r="BI240" s="7">
        <v>2979.7333333333299</v>
      </c>
      <c r="BJ240" s="113"/>
      <c r="BK240" s="3">
        <v>3218.3333333333303</v>
      </c>
      <c r="BL240" s="3">
        <v>3307.6363636363603</v>
      </c>
      <c r="BM240" s="7">
        <v>3406.7857142857097</v>
      </c>
      <c r="BO240" s="2">
        <f t="shared" si="311"/>
        <v>1936</v>
      </c>
      <c r="BP240" s="2">
        <f t="shared" si="312"/>
        <v>2239</v>
      </c>
      <c r="BQ240" s="2"/>
      <c r="BR240" s="2">
        <f t="shared" si="313"/>
        <v>2501.9375</v>
      </c>
      <c r="BS240" s="2">
        <f t="shared" si="314"/>
        <v>2524.1666666666697</v>
      </c>
      <c r="BT240" s="2">
        <f t="shared" si="315"/>
        <v>2590.9333333333302</v>
      </c>
      <c r="BU240" s="2"/>
      <c r="BV240" s="2">
        <f t="shared" si="316"/>
        <v>2816</v>
      </c>
      <c r="BW240" s="2">
        <f t="shared" si="317"/>
        <v>2889.3846153846202</v>
      </c>
      <c r="BX240" s="2">
        <f t="shared" si="318"/>
        <v>2979.7333333333299</v>
      </c>
      <c r="BZ240" s="16">
        <f t="shared" si="307"/>
        <v>303</v>
      </c>
      <c r="CA240" s="16">
        <f t="shared" si="308"/>
        <v>351.93333333333021</v>
      </c>
      <c r="CB240" s="16">
        <f t="shared" si="309"/>
        <v>388.79999999999973</v>
      </c>
      <c r="CD240" s="5">
        <f t="shared" si="250"/>
        <v>0.15650826446280997</v>
      </c>
      <c r="CE240" s="5">
        <f t="shared" si="251"/>
        <v>0.15718326633913815</v>
      </c>
      <c r="CF240" s="5">
        <f t="shared" si="252"/>
        <v>0.15006175380815168</v>
      </c>
      <c r="CH240" s="11">
        <f t="shared" si="281"/>
        <v>8.8847809614227558E-3</v>
      </c>
      <c r="CI240" s="11">
        <f t="shared" si="282"/>
        <v>3.5570765989690001E-2</v>
      </c>
      <c r="CK240" s="11">
        <f t="shared" si="283"/>
        <v>2.6059877622379268E-2</v>
      </c>
      <c r="CL240" s="11">
        <f t="shared" si="284"/>
        <v>5.8143939393938249E-2</v>
      </c>
      <c r="CN240" s="16">
        <f t="shared" si="253"/>
        <v>22.229166666669698</v>
      </c>
      <c r="CO240" s="16">
        <f t="shared" si="254"/>
        <v>88.995833333330211</v>
      </c>
      <c r="CP240" s="11"/>
      <c r="CQ240" s="16">
        <f t="shared" si="255"/>
        <v>73.384615384620247</v>
      </c>
      <c r="CR240" s="16">
        <f t="shared" si="256"/>
        <v>163.73333333332994</v>
      </c>
      <c r="CT240" s="106">
        <v>2685.5714285714284</v>
      </c>
      <c r="CU240" s="104">
        <v>2524.1666666666697</v>
      </c>
      <c r="CV240" s="104">
        <v>2356.7142857142858</v>
      </c>
      <c r="CW240" s="104">
        <v>2329.8000000000002</v>
      </c>
      <c r="CX240" s="104">
        <v>2232.333333333333</v>
      </c>
      <c r="CY240" s="104">
        <v>2216.6666666666697</v>
      </c>
      <c r="CZ240" s="104">
        <v>2214.7666666666669</v>
      </c>
      <c r="DA240" s="104">
        <v>2049.8000000000002</v>
      </c>
      <c r="DB240" s="104">
        <v>2027.2</v>
      </c>
      <c r="DC240" s="104">
        <v>1992</v>
      </c>
      <c r="DD240" s="104">
        <v>1968.5</v>
      </c>
      <c r="DE240" s="104">
        <v>1922.666666666667</v>
      </c>
      <c r="DF240" s="104">
        <v>1853.2047619047621</v>
      </c>
      <c r="DG240" s="104">
        <v>1852.7857142857101</v>
      </c>
      <c r="DH240" s="104">
        <v>1818.061904761905</v>
      </c>
      <c r="DI240" s="104">
        <v>1782.866666666667</v>
      </c>
      <c r="DJ240" s="104">
        <v>1753.2285714285713</v>
      </c>
      <c r="DK240" s="104">
        <v>1725.4</v>
      </c>
      <c r="DL240" s="104">
        <v>1713.7499999999991</v>
      </c>
      <c r="DM240" s="104">
        <v>1620.916666666667</v>
      </c>
      <c r="DN240" s="104">
        <v>1643</v>
      </c>
      <c r="DO240" s="104">
        <v>1603.625</v>
      </c>
      <c r="DP240" s="104">
        <v>1529.75</v>
      </c>
      <c r="DR240" s="4">
        <f t="shared" si="285"/>
        <v>49.629430020000001</v>
      </c>
      <c r="DS240" s="39">
        <v>49.560774024720004</v>
      </c>
      <c r="DT240" s="39">
        <v>43.691127633779999</v>
      </c>
      <c r="DU240" s="39">
        <v>47.698521175050011</v>
      </c>
      <c r="DV240" s="39">
        <v>39.277397745299993</v>
      </c>
      <c r="DW240" s="39">
        <v>40.672585208260003</v>
      </c>
      <c r="DX240" s="39">
        <v>40.195361313919996</v>
      </c>
      <c r="DY240" s="39">
        <v>36.404794469299993</v>
      </c>
      <c r="DZ240" s="39">
        <v>29.676702436989999</v>
      </c>
      <c r="EA240" s="39">
        <v>29.839622637499996</v>
      </c>
      <c r="EB240" s="39">
        <v>34.162948309289995</v>
      </c>
      <c r="EC240" s="39">
        <v>31.558703497239996</v>
      </c>
      <c r="ED240" s="39">
        <v>34.215653098270003</v>
      </c>
      <c r="EE240" s="39">
        <v>37.081683972960001</v>
      </c>
      <c r="EF240" s="39">
        <v>38.367592054560006</v>
      </c>
      <c r="EG240" s="39">
        <v>35.00744512</v>
      </c>
      <c r="EH240" s="39">
        <v>38.539666375840007</v>
      </c>
      <c r="EI240" s="39">
        <v>39.275904894100009</v>
      </c>
      <c r="EJ240" s="39">
        <v>36.468336089000005</v>
      </c>
      <c r="EK240" s="39">
        <v>33.652290687499999</v>
      </c>
      <c r="EL240" s="39">
        <v>35.457063984000001</v>
      </c>
      <c r="EM240" s="39">
        <v>35.75902388283</v>
      </c>
      <c r="EN240" s="39">
        <v>35.032269725910005</v>
      </c>
      <c r="EP240" s="111">
        <v>46022</v>
      </c>
      <c r="EQ240" s="114">
        <f t="shared" si="310"/>
        <v>0</v>
      </c>
      <c r="ER240" s="114"/>
      <c r="ES240" s="4">
        <f t="shared" si="286"/>
        <v>1936</v>
      </c>
      <c r="ET240" s="4">
        <f t="shared" si="287"/>
        <v>2018</v>
      </c>
      <c r="EU240" s="4"/>
      <c r="EV240" s="4">
        <f t="shared" si="257"/>
        <v>2499.0666666666698</v>
      </c>
      <c r="EW240" s="4">
        <f t="shared" si="258"/>
        <v>2524.6363636363603</v>
      </c>
      <c r="EX240" s="4">
        <f t="shared" si="259"/>
        <v>2589.4285714285697</v>
      </c>
      <c r="EY240" s="4"/>
      <c r="EZ240" s="4">
        <f t="shared" si="260"/>
        <v>2812</v>
      </c>
      <c r="FA240" s="4">
        <f t="shared" si="261"/>
        <v>2893.1666666666697</v>
      </c>
      <c r="FB240" s="4">
        <f t="shared" si="262"/>
        <v>2981.8571428571399</v>
      </c>
      <c r="FC240" s="4"/>
      <c r="FD240" s="4">
        <f t="shared" si="321"/>
        <v>3218.3333333333303</v>
      </c>
      <c r="FE240" s="4">
        <f t="shared" si="289"/>
        <v>3321.3</v>
      </c>
      <c r="FF240" s="4">
        <f t="shared" si="290"/>
        <v>3413.8461538461497</v>
      </c>
      <c r="FH240" s="16">
        <f t="shared" si="291"/>
        <v>1936</v>
      </c>
      <c r="FI240" s="16">
        <f t="shared" si="264"/>
        <v>2018</v>
      </c>
      <c r="FJ240" s="16"/>
      <c r="FK240" s="16">
        <f t="shared" si="292"/>
        <v>2499.0666666666698</v>
      </c>
      <c r="FL240" s="16">
        <f t="shared" si="293"/>
        <v>2524.6363636363603</v>
      </c>
      <c r="FM240" s="16">
        <f t="shared" si="294"/>
        <v>2589.4285714285697</v>
      </c>
      <c r="FN240" s="16"/>
      <c r="FO240" s="16">
        <f t="shared" si="295"/>
        <v>2812</v>
      </c>
      <c r="FP240" s="16">
        <f t="shared" si="296"/>
        <v>2893.1666666666697</v>
      </c>
      <c r="FQ240" s="16">
        <f t="shared" si="297"/>
        <v>2981.8571428571399</v>
      </c>
      <c r="FS240" s="4">
        <f t="shared" si="265"/>
        <v>1936</v>
      </c>
      <c r="FT240" s="4">
        <f t="shared" si="266"/>
        <v>2239</v>
      </c>
      <c r="FU240" s="4"/>
      <c r="FV240" s="4">
        <f t="shared" si="267"/>
        <v>2501.9375</v>
      </c>
      <c r="FW240" s="4">
        <f t="shared" si="268"/>
        <v>2524.1666666666697</v>
      </c>
      <c r="FX240" s="4">
        <f t="shared" si="269"/>
        <v>2590.9333333333302</v>
      </c>
      <c r="FY240" s="4"/>
      <c r="FZ240" s="4">
        <f t="shared" si="270"/>
        <v>2816</v>
      </c>
      <c r="GA240" s="4">
        <f t="shared" si="271"/>
        <v>2889.3846153846202</v>
      </c>
      <c r="GB240" s="4">
        <f t="shared" si="272"/>
        <v>2979.7333333333299</v>
      </c>
      <c r="GC240" s="4"/>
      <c r="GD240" s="4">
        <f t="shared" si="273"/>
        <v>3218.3333333333303</v>
      </c>
      <c r="GE240" s="4">
        <f t="shared" si="274"/>
        <v>3307.6363636363603</v>
      </c>
      <c r="GF240" s="4">
        <f t="shared" si="275"/>
        <v>3406.7857142857097</v>
      </c>
      <c r="GH240" s="16">
        <f t="shared" si="298"/>
        <v>1936</v>
      </c>
      <c r="GI240" s="16">
        <f t="shared" si="276"/>
        <v>2239</v>
      </c>
      <c r="GJ240" s="16"/>
      <c r="GK240" s="16">
        <f t="shared" si="299"/>
        <v>2501.9375</v>
      </c>
      <c r="GL240" s="16">
        <f t="shared" si="300"/>
        <v>2524.1666666666697</v>
      </c>
      <c r="GM240" s="16">
        <f t="shared" si="301"/>
        <v>2590.9333333333302</v>
      </c>
      <c r="GN240" s="16"/>
      <c r="GO240" s="16">
        <f t="shared" si="277"/>
        <v>2816</v>
      </c>
      <c r="GP240" s="16">
        <f t="shared" si="278"/>
        <v>2889.3846153846202</v>
      </c>
      <c r="GQ240" s="16">
        <f t="shared" si="302"/>
        <v>2979.7333333333299</v>
      </c>
    </row>
    <row r="241" spans="2:199" ht="14.45" customHeight="1" x14ac:dyDescent="0.25">
      <c r="B241" s="28" t="s">
        <v>285</v>
      </c>
      <c r="C241" s="28" t="s">
        <v>728</v>
      </c>
      <c r="D241" s="23" t="str">
        <f>IFERROR(IF(MATCH($B241,Compounders!$A:$A,0),"yes"),"")</f>
        <v/>
      </c>
      <c r="F241" s="66"/>
      <c r="G241" s="66"/>
      <c r="H241" s="66"/>
      <c r="I241" s="66"/>
      <c r="J241" s="121" t="str">
        <f t="shared" si="279"/>
        <v>yes</v>
      </c>
      <c r="K241" s="70">
        <f t="shared" si="303"/>
        <v>6</v>
      </c>
      <c r="L241" s="70">
        <f t="shared" si="304"/>
        <v>44</v>
      </c>
      <c r="M241" s="70">
        <f t="shared" si="305"/>
        <v>4</v>
      </c>
      <c r="N241" s="70">
        <f t="shared" si="306"/>
        <v>5</v>
      </c>
      <c r="O241" s="66"/>
      <c r="P241" s="83"/>
      <c r="Q241" s="70">
        <f t="shared" si="320"/>
        <v>5</v>
      </c>
      <c r="R241" s="70">
        <f t="shared" si="320"/>
        <v>4</v>
      </c>
      <c r="S241" s="70">
        <f t="shared" si="320"/>
        <v>4</v>
      </c>
      <c r="T241" s="70">
        <f t="shared" si="320"/>
        <v>5</v>
      </c>
      <c r="U241" s="70">
        <f t="shared" si="320"/>
        <v>5</v>
      </c>
      <c r="V241" s="70">
        <f t="shared" si="320"/>
        <v>8</v>
      </c>
      <c r="W241" s="70">
        <f t="shared" si="320"/>
        <v>9</v>
      </c>
      <c r="X241" s="70">
        <f t="shared" si="320"/>
        <v>3</v>
      </c>
      <c r="Y241" s="70">
        <f t="shared" si="320"/>
        <v>1</v>
      </c>
      <c r="AA241" s="39">
        <v>44.005658198880006</v>
      </c>
      <c r="AB241" s="39">
        <v>50.156042960820002</v>
      </c>
      <c r="AC241" s="40">
        <v>46.69771115324</v>
      </c>
      <c r="AE241" s="4">
        <f t="shared" si="246"/>
        <v>2.692052954359994</v>
      </c>
      <c r="AF241" s="4">
        <f t="shared" si="247"/>
        <v>-3.4583318075800022</v>
      </c>
      <c r="AH241" s="11">
        <f t="shared" si="248"/>
        <v>6.1175154844712809E-2</v>
      </c>
      <c r="AI241" s="11">
        <f t="shared" si="249"/>
        <v>-6.8951448388412939E-2</v>
      </c>
      <c r="AK241" s="3">
        <v>2460</v>
      </c>
      <c r="AL241" s="7">
        <v>2768</v>
      </c>
      <c r="AM241" s="7"/>
      <c r="AN241" s="3">
        <v>2886.75</v>
      </c>
      <c r="AO241" s="3">
        <v>2927.3333333333303</v>
      </c>
      <c r="AP241" s="7">
        <v>2918.6428571428601</v>
      </c>
      <c r="AQ241" s="113"/>
      <c r="AR241" s="3">
        <v>3122.4545454545496</v>
      </c>
      <c r="AS241" s="3">
        <v>3170.9166666666697</v>
      </c>
      <c r="AT241" s="7">
        <v>3153.9285714285697</v>
      </c>
      <c r="AU241" s="7"/>
      <c r="AV241" s="3">
        <v>3347.25</v>
      </c>
      <c r="AW241" s="3">
        <v>3453.3636363636397</v>
      </c>
      <c r="AX241" s="7">
        <v>3417.3076923076901</v>
      </c>
      <c r="AY241" s="113"/>
      <c r="AZ241" s="3">
        <v>2507</v>
      </c>
      <c r="BA241" s="7">
        <v>2801</v>
      </c>
      <c r="BB241" s="7"/>
      <c r="BC241" s="3">
        <v>2902.0714285714303</v>
      </c>
      <c r="BD241" s="3">
        <v>2940.8</v>
      </c>
      <c r="BE241" s="7">
        <v>2936.10526315789</v>
      </c>
      <c r="BF241" s="113"/>
      <c r="BG241" s="3">
        <v>3133.0769230769201</v>
      </c>
      <c r="BH241" s="3">
        <v>3185.9333333333302</v>
      </c>
      <c r="BI241" s="7">
        <v>3167.3684210526299</v>
      </c>
      <c r="BJ241" s="113"/>
      <c r="BK241" s="3">
        <v>3357.8888888888896</v>
      </c>
      <c r="BL241" s="3">
        <v>3469.2142857142903</v>
      </c>
      <c r="BM241" s="7">
        <v>3447.5</v>
      </c>
      <c r="BO241" s="2">
        <f t="shared" si="311"/>
        <v>2507</v>
      </c>
      <c r="BP241" s="2">
        <f t="shared" si="312"/>
        <v>2801</v>
      </c>
      <c r="BQ241" s="2"/>
      <c r="BR241" s="2">
        <f t="shared" si="313"/>
        <v>2902.0714285714303</v>
      </c>
      <c r="BS241" s="2">
        <f t="shared" si="314"/>
        <v>2940.8</v>
      </c>
      <c r="BT241" s="2">
        <f t="shared" si="315"/>
        <v>2936.10526315789</v>
      </c>
      <c r="BU241" s="2"/>
      <c r="BV241" s="2">
        <f t="shared" si="316"/>
        <v>3133.0769230769201</v>
      </c>
      <c r="BW241" s="2">
        <f t="shared" si="317"/>
        <v>3185.9333333333302</v>
      </c>
      <c r="BX241" s="2">
        <f t="shared" si="318"/>
        <v>3167.3684210526299</v>
      </c>
      <c r="BZ241" s="16">
        <f t="shared" si="307"/>
        <v>294</v>
      </c>
      <c r="CA241" s="16">
        <f t="shared" si="308"/>
        <v>135.10526315789002</v>
      </c>
      <c r="CB241" s="16">
        <f t="shared" si="309"/>
        <v>231.26315789473983</v>
      </c>
      <c r="CD241" s="5">
        <f t="shared" si="250"/>
        <v>0.11727163940965291</v>
      </c>
      <c r="CE241" s="5">
        <f t="shared" si="251"/>
        <v>4.8234653037447339E-2</v>
      </c>
      <c r="CF241" s="5">
        <f t="shared" si="252"/>
        <v>7.8765281611875126E-2</v>
      </c>
      <c r="CH241" s="11">
        <f t="shared" si="281"/>
        <v>1.3345147554701731E-2</v>
      </c>
      <c r="CI241" s="11">
        <f t="shared" si="282"/>
        <v>1.1727428295317033E-2</v>
      </c>
      <c r="CK241" s="11">
        <f t="shared" si="283"/>
        <v>1.6870447663474897E-2</v>
      </c>
      <c r="CL241" s="11">
        <f t="shared" si="284"/>
        <v>1.0944990760722417E-2</v>
      </c>
      <c r="CN241" s="16">
        <f t="shared" si="253"/>
        <v>38.728571428569921</v>
      </c>
      <c r="CO241" s="16">
        <f t="shared" si="254"/>
        <v>34.033834586459761</v>
      </c>
      <c r="CP241" s="11"/>
      <c r="CQ241" s="16">
        <f t="shared" si="255"/>
        <v>52.856410256410072</v>
      </c>
      <c r="CR241" s="16">
        <f t="shared" si="256"/>
        <v>34.291497975709717</v>
      </c>
      <c r="CT241" s="106">
        <v>3010.708333333333</v>
      </c>
      <c r="CU241" s="104">
        <v>2940.8</v>
      </c>
      <c r="CV241" s="104">
        <v>2889.3571428571445</v>
      </c>
      <c r="CW241" s="104">
        <v>2802.65</v>
      </c>
      <c r="CX241" s="104">
        <v>2689.833333333333</v>
      </c>
      <c r="CY241" s="104">
        <v>2712.8333333333303</v>
      </c>
      <c r="CZ241" s="104">
        <v>2616.9285714285706</v>
      </c>
      <c r="DA241" s="104">
        <v>2498.8000000000002</v>
      </c>
      <c r="DB241" s="104">
        <v>2481.6</v>
      </c>
      <c r="DC241" s="104">
        <v>2438.75</v>
      </c>
      <c r="DD241" s="104">
        <v>2374.666666666667</v>
      </c>
      <c r="DE241" s="104">
        <v>2416.3313492063494</v>
      </c>
      <c r="DF241" s="104">
        <v>2352.7936507936511</v>
      </c>
      <c r="DG241" s="104">
        <v>2344.0666666666698</v>
      </c>
      <c r="DH241" s="104">
        <v>2258.8253968253971</v>
      </c>
      <c r="DI241" s="104">
        <v>2381.2638888888891</v>
      </c>
      <c r="DJ241" s="104">
        <v>2208.4305555555561</v>
      </c>
      <c r="DK241" s="104">
        <v>2220</v>
      </c>
      <c r="DL241" s="104">
        <v>3481.9702380952376</v>
      </c>
      <c r="DM241" s="104">
        <v>3454.4821428571431</v>
      </c>
      <c r="DN241" s="104">
        <v>3478.1111111111122</v>
      </c>
      <c r="DO241" s="104">
        <v>2760</v>
      </c>
      <c r="DP241" s="104">
        <v>2984.6428571428569</v>
      </c>
      <c r="DR241" s="4">
        <f t="shared" si="285"/>
        <v>46.69771115324</v>
      </c>
      <c r="DS241" s="39">
        <v>50.156042960820002</v>
      </c>
      <c r="DT241" s="39">
        <v>44.005658198880006</v>
      </c>
      <c r="DU241" s="39">
        <v>45.439198796319992</v>
      </c>
      <c r="DV241" s="39">
        <v>43.83403714144</v>
      </c>
      <c r="DW241" s="39">
        <v>46.51940192256</v>
      </c>
      <c r="DX241" s="39">
        <v>37.821938774200007</v>
      </c>
      <c r="DY241" s="39">
        <v>40.539259278199999</v>
      </c>
      <c r="DZ241" s="39">
        <v>34.600832641639997</v>
      </c>
      <c r="EA241" s="39">
        <v>37.560048608679999</v>
      </c>
      <c r="EB241" s="39">
        <v>35.695334028199994</v>
      </c>
      <c r="EC241" s="39">
        <v>37.574559134419999</v>
      </c>
      <c r="ED241" s="39">
        <v>40.507741178520007</v>
      </c>
      <c r="EE241" s="39">
        <v>41.651185026219999</v>
      </c>
      <c r="EF241" s="39">
        <v>42.873656406899997</v>
      </c>
      <c r="EG241" s="39">
        <v>37.151218343800004</v>
      </c>
      <c r="EH241" s="39">
        <v>44.419807389760003</v>
      </c>
      <c r="EI241" s="39">
        <v>46.683923785840001</v>
      </c>
      <c r="EJ241" s="39">
        <v>56.507635377119996</v>
      </c>
      <c r="EK241" s="39">
        <v>47.26843078440001</v>
      </c>
      <c r="EL241" s="39">
        <v>43.298634662850006</v>
      </c>
      <c r="EM241" s="39">
        <v>42.705015328260004</v>
      </c>
      <c r="EN241" s="39">
        <v>41.220981873779998</v>
      </c>
      <c r="EP241" s="111">
        <v>46022</v>
      </c>
      <c r="EQ241" s="114">
        <f t="shared" si="310"/>
        <v>0</v>
      </c>
      <c r="ER241" s="114"/>
      <c r="ES241" s="4">
        <f t="shared" si="286"/>
        <v>2460</v>
      </c>
      <c r="ET241" s="4">
        <f t="shared" si="287"/>
        <v>2768</v>
      </c>
      <c r="EU241" s="4"/>
      <c r="EV241" s="4">
        <f t="shared" si="257"/>
        <v>2886.75</v>
      </c>
      <c r="EW241" s="4">
        <f t="shared" si="258"/>
        <v>2927.3333333333303</v>
      </c>
      <c r="EX241" s="4">
        <f t="shared" si="259"/>
        <v>2918.6428571428601</v>
      </c>
      <c r="EY241" s="4"/>
      <c r="EZ241" s="4">
        <f t="shared" si="260"/>
        <v>3122.4545454545496</v>
      </c>
      <c r="FA241" s="4">
        <f t="shared" si="261"/>
        <v>3170.9166666666697</v>
      </c>
      <c r="FB241" s="4">
        <f t="shared" si="262"/>
        <v>3153.9285714285697</v>
      </c>
      <c r="FC241" s="4"/>
      <c r="FD241" s="4">
        <f t="shared" si="321"/>
        <v>3347.25</v>
      </c>
      <c r="FE241" s="4">
        <f t="shared" si="289"/>
        <v>3453.3636363636397</v>
      </c>
      <c r="FF241" s="4">
        <f t="shared" si="290"/>
        <v>3417.3076923076901</v>
      </c>
      <c r="FH241" s="16">
        <f t="shared" si="291"/>
        <v>2460</v>
      </c>
      <c r="FI241" s="16">
        <f t="shared" si="264"/>
        <v>2768</v>
      </c>
      <c r="FJ241" s="16"/>
      <c r="FK241" s="16">
        <f t="shared" si="292"/>
        <v>2886.75</v>
      </c>
      <c r="FL241" s="16">
        <f t="shared" si="293"/>
        <v>2927.3333333333303</v>
      </c>
      <c r="FM241" s="16">
        <f t="shared" si="294"/>
        <v>2918.6428571428601</v>
      </c>
      <c r="FN241" s="16"/>
      <c r="FO241" s="16">
        <f t="shared" si="295"/>
        <v>3122.4545454545496</v>
      </c>
      <c r="FP241" s="16">
        <f t="shared" si="296"/>
        <v>3170.9166666666697</v>
      </c>
      <c r="FQ241" s="16">
        <f t="shared" si="297"/>
        <v>3153.9285714285697</v>
      </c>
      <c r="FS241" s="4">
        <f t="shared" si="265"/>
        <v>2507</v>
      </c>
      <c r="FT241" s="4">
        <f t="shared" si="266"/>
        <v>2801</v>
      </c>
      <c r="FU241" s="4"/>
      <c r="FV241" s="4">
        <f t="shared" si="267"/>
        <v>2902.0714285714303</v>
      </c>
      <c r="FW241" s="4">
        <f t="shared" si="268"/>
        <v>2940.8</v>
      </c>
      <c r="FX241" s="4">
        <f t="shared" si="269"/>
        <v>2936.10526315789</v>
      </c>
      <c r="FY241" s="4"/>
      <c r="FZ241" s="4">
        <f t="shared" si="270"/>
        <v>3133.0769230769201</v>
      </c>
      <c r="GA241" s="4">
        <f t="shared" si="271"/>
        <v>3185.9333333333302</v>
      </c>
      <c r="GB241" s="4">
        <f t="shared" si="272"/>
        <v>3167.3684210526299</v>
      </c>
      <c r="GC241" s="4"/>
      <c r="GD241" s="4">
        <f t="shared" si="273"/>
        <v>3357.8888888888896</v>
      </c>
      <c r="GE241" s="4">
        <f t="shared" si="274"/>
        <v>3469.2142857142903</v>
      </c>
      <c r="GF241" s="4">
        <f t="shared" si="275"/>
        <v>3447.5</v>
      </c>
      <c r="GH241" s="16">
        <f t="shared" si="298"/>
        <v>2507</v>
      </c>
      <c r="GI241" s="16">
        <f t="shared" si="276"/>
        <v>2801</v>
      </c>
      <c r="GJ241" s="16"/>
      <c r="GK241" s="16">
        <f t="shared" si="299"/>
        <v>2902.0714285714303</v>
      </c>
      <c r="GL241" s="16">
        <f t="shared" si="300"/>
        <v>2940.8</v>
      </c>
      <c r="GM241" s="16">
        <f t="shared" si="301"/>
        <v>2936.10526315789</v>
      </c>
      <c r="GN241" s="16"/>
      <c r="GO241" s="16">
        <f t="shared" si="277"/>
        <v>3133.0769230769201</v>
      </c>
      <c r="GP241" s="16">
        <f t="shared" si="278"/>
        <v>3185.9333333333302</v>
      </c>
      <c r="GQ241" s="16">
        <f t="shared" si="302"/>
        <v>3167.3684210526299</v>
      </c>
    </row>
    <row r="242" spans="2:199" ht="14.45" customHeight="1" x14ac:dyDescent="0.25">
      <c r="B242" s="28" t="s">
        <v>235</v>
      </c>
      <c r="C242" s="28" t="s">
        <v>729</v>
      </c>
      <c r="D242" s="23" t="str">
        <f>IFERROR(IF(MATCH($B242,Compounders!$A:$A,0),"yes"),"")</f>
        <v/>
      </c>
      <c r="F242" s="66"/>
      <c r="G242" s="66"/>
      <c r="H242" s="66"/>
      <c r="I242" s="66"/>
      <c r="J242" s="121" t="str">
        <f t="shared" si="279"/>
        <v>yes</v>
      </c>
      <c r="K242" s="70">
        <f t="shared" si="303"/>
        <v>6</v>
      </c>
      <c r="L242" s="70">
        <f t="shared" si="304"/>
        <v>44</v>
      </c>
      <c r="M242" s="70">
        <f t="shared" si="305"/>
        <v>4</v>
      </c>
      <c r="N242" s="70">
        <f t="shared" si="306"/>
        <v>5</v>
      </c>
      <c r="O242" s="66"/>
      <c r="P242" s="83"/>
      <c r="Q242" s="70">
        <f t="shared" si="320"/>
        <v>5</v>
      </c>
      <c r="R242" s="70">
        <f t="shared" si="320"/>
        <v>4</v>
      </c>
      <c r="S242" s="70">
        <f t="shared" si="320"/>
        <v>4</v>
      </c>
      <c r="T242" s="70">
        <f t="shared" si="320"/>
        <v>5</v>
      </c>
      <c r="U242" s="70">
        <f t="shared" si="320"/>
        <v>5</v>
      </c>
      <c r="V242" s="70">
        <f t="shared" si="320"/>
        <v>8</v>
      </c>
      <c r="W242" s="70">
        <f t="shared" si="320"/>
        <v>9</v>
      </c>
      <c r="X242" s="70">
        <f t="shared" si="320"/>
        <v>3</v>
      </c>
      <c r="Y242" s="70">
        <f t="shared" si="320"/>
        <v>1</v>
      </c>
      <c r="AA242" s="39">
        <v>48.825781130999999</v>
      </c>
      <c r="AB242" s="39">
        <v>49.724627340959998</v>
      </c>
      <c r="AC242" s="40">
        <v>46.091712264000009</v>
      </c>
      <c r="AE242" s="4">
        <f t="shared" si="246"/>
        <v>-2.7340688669999906</v>
      </c>
      <c r="AF242" s="4">
        <f t="shared" si="247"/>
        <v>-3.6329150769599892</v>
      </c>
      <c r="AH242" s="11">
        <f t="shared" si="248"/>
        <v>-5.599641836071112E-2</v>
      </c>
      <c r="AI242" s="11">
        <f t="shared" si="249"/>
        <v>-7.3060679812625207E-2</v>
      </c>
      <c r="AK242" s="3">
        <v>852</v>
      </c>
      <c r="AL242" s="7">
        <v>1561</v>
      </c>
      <c r="AM242" s="7"/>
      <c r="AN242" s="3">
        <v>1920.625</v>
      </c>
      <c r="AO242" s="3">
        <v>1990.25</v>
      </c>
      <c r="AP242" s="7">
        <v>1788.75</v>
      </c>
      <c r="AQ242" s="113"/>
      <c r="AR242" s="3">
        <v>2195</v>
      </c>
      <c r="AS242" s="3">
        <v>2294.75</v>
      </c>
      <c r="AT242" s="7">
        <v>2192.3333333333303</v>
      </c>
      <c r="AU242" s="7"/>
      <c r="AV242" s="3">
        <v>2439.2857142857097</v>
      </c>
      <c r="AW242" s="3">
        <v>2557.5714285714303</v>
      </c>
      <c r="AX242" s="7">
        <v>2447.125</v>
      </c>
      <c r="AY242" s="113"/>
      <c r="AZ242" s="3">
        <v>1856</v>
      </c>
      <c r="BA242" s="7">
        <v>1995</v>
      </c>
      <c r="BB242" s="7"/>
      <c r="BC242" s="3">
        <v>2338.9166666666697</v>
      </c>
      <c r="BD242" s="3">
        <v>2449.1538461538503</v>
      </c>
      <c r="BE242" s="7">
        <v>2557.1538461538503</v>
      </c>
      <c r="BF242" s="113"/>
      <c r="BG242" s="3">
        <v>2600.3846153846202</v>
      </c>
      <c r="BH242" s="3">
        <v>2716.5384615384596</v>
      </c>
      <c r="BI242" s="7">
        <v>2805.0769230769201</v>
      </c>
      <c r="BJ242" s="113"/>
      <c r="BK242" s="3">
        <v>2862.0909090909099</v>
      </c>
      <c r="BL242" s="3">
        <v>3001.5833333333303</v>
      </c>
      <c r="BM242" s="7">
        <v>3100.9166666666697</v>
      </c>
      <c r="BO242" s="2">
        <f t="shared" si="311"/>
        <v>1926.0712328767122</v>
      </c>
      <c r="BP242" s="2">
        <f t="shared" si="312"/>
        <v>2278.3871443624889</v>
      </c>
      <c r="BQ242" s="2"/>
      <c r="BR242" s="2">
        <f t="shared" si="313"/>
        <v>2470.7251668422941</v>
      </c>
      <c r="BS242" s="2">
        <f t="shared" si="314"/>
        <v>2583.9449947312969</v>
      </c>
      <c r="BT242" s="2">
        <f t="shared" si="315"/>
        <v>2682.1342465753432</v>
      </c>
      <c r="BU242" s="2"/>
      <c r="BV242" s="2">
        <f t="shared" si="316"/>
        <v>2732.3132675543666</v>
      </c>
      <c r="BW242" s="2">
        <f t="shared" si="317"/>
        <v>2860.2323147172438</v>
      </c>
      <c r="BX242" s="2">
        <f t="shared" si="318"/>
        <v>2954.212574639972</v>
      </c>
      <c r="BZ242" s="16">
        <f t="shared" si="307"/>
        <v>352.31591148577672</v>
      </c>
      <c r="CA242" s="16">
        <f t="shared" si="308"/>
        <v>403.74710221285432</v>
      </c>
      <c r="CB242" s="16">
        <f t="shared" si="309"/>
        <v>272.07832806462875</v>
      </c>
      <c r="CD242" s="5">
        <f t="shared" si="250"/>
        <v>0.18291946085481481</v>
      </c>
      <c r="CE242" s="5">
        <f t="shared" si="251"/>
        <v>0.17720741762955572</v>
      </c>
      <c r="CF242" s="5">
        <f t="shared" si="252"/>
        <v>0.10144098059671292</v>
      </c>
      <c r="CH242" s="11">
        <f t="shared" si="281"/>
        <v>4.5824533383331811E-2</v>
      </c>
      <c r="CI242" s="11">
        <f t="shared" si="282"/>
        <v>8.5565599351238308E-2</v>
      </c>
      <c r="CK242" s="11">
        <f t="shared" si="283"/>
        <v>4.6817123307890229E-2</v>
      </c>
      <c r="CL242" s="11">
        <f t="shared" si="284"/>
        <v>8.1212981586193722E-2</v>
      </c>
      <c r="CN242" s="16">
        <f t="shared" si="253"/>
        <v>113.21982788900277</v>
      </c>
      <c r="CO242" s="16">
        <f t="shared" si="254"/>
        <v>211.40907973304911</v>
      </c>
      <c r="CP242" s="11"/>
      <c r="CQ242" s="16">
        <f t="shared" si="255"/>
        <v>127.91904716287718</v>
      </c>
      <c r="CR242" s="16">
        <f t="shared" si="256"/>
        <v>221.89930708560541</v>
      </c>
      <c r="CT242" s="106">
        <v>2693.916666666667</v>
      </c>
      <c r="CU242" s="104">
        <v>2556.045454545455</v>
      </c>
      <c r="CV242" s="104">
        <v>2373.0000000000009</v>
      </c>
      <c r="CW242" s="104">
        <v>2246.0833333333303</v>
      </c>
      <c r="CX242" s="104">
        <v>2177.4909090909091</v>
      </c>
      <c r="CY242" s="104">
        <v>2040.1944444444439</v>
      </c>
      <c r="CZ242" s="104">
        <v>1924.961111111111</v>
      </c>
      <c r="DA242" s="104">
        <v>1852.6363636363599</v>
      </c>
      <c r="DB242" s="104">
        <v>1797.6111111111122</v>
      </c>
      <c r="DC242" s="104">
        <v>1847.1571428571419</v>
      </c>
      <c r="DD242" s="104">
        <v>1756.5607142857139</v>
      </c>
      <c r="DE242" s="104">
        <v>1693.2</v>
      </c>
      <c r="DF242" s="104">
        <v>1599.4555555555557</v>
      </c>
      <c r="DG242" s="104">
        <v>1486.7383838383839</v>
      </c>
      <c r="DH242" s="104">
        <v>1409.257575757576</v>
      </c>
      <c r="DI242" s="104">
        <v>1394.3076923076899</v>
      </c>
      <c r="DJ242" s="104">
        <v>1400.125</v>
      </c>
      <c r="DK242" s="104">
        <v>1487.925</v>
      </c>
      <c r="DL242" s="104">
        <v>1607.8611111111122</v>
      </c>
      <c r="DM242" s="104">
        <v>1670.2857142857101</v>
      </c>
      <c r="DN242" s="104">
        <v>1698.083333333333</v>
      </c>
      <c r="DO242" s="104">
        <v>1691.1777777777781</v>
      </c>
      <c r="DP242" s="104">
        <v>1710.6939393939399</v>
      </c>
      <c r="DR242" s="4">
        <f t="shared" si="285"/>
        <v>46.091712264000009</v>
      </c>
      <c r="DS242" s="39">
        <v>49.724627340959998</v>
      </c>
      <c r="DT242" s="39">
        <v>48.825781130999999</v>
      </c>
      <c r="DU242" s="39">
        <v>37.290977766720005</v>
      </c>
      <c r="DV242" s="39">
        <v>40.097736840000003</v>
      </c>
      <c r="DW242" s="39">
        <v>33.280822395610002</v>
      </c>
      <c r="DX242" s="39">
        <v>28.62258218981</v>
      </c>
      <c r="DY242" s="39">
        <v>26.741593158480004</v>
      </c>
      <c r="DZ242" s="39">
        <v>23.947502720639996</v>
      </c>
      <c r="EA242" s="39">
        <v>27.217789820700002</v>
      </c>
      <c r="EB242" s="39">
        <v>24.843987806400001</v>
      </c>
      <c r="EC242" s="39">
        <v>21.388456276860001</v>
      </c>
      <c r="ED242" s="39">
        <v>24.07753921174</v>
      </c>
      <c r="EE242" s="39">
        <v>19.451748954500001</v>
      </c>
      <c r="EF242" s="39">
        <v>20.150244654110001</v>
      </c>
      <c r="EG242" s="39">
        <v>17.471056645960005</v>
      </c>
      <c r="EH242" s="39">
        <v>14.239778211740001</v>
      </c>
      <c r="EI242" s="39">
        <v>15.709380926400001</v>
      </c>
      <c r="EJ242" s="39">
        <v>14.509264222979999</v>
      </c>
      <c r="EK242" s="39">
        <v>14.03481203668</v>
      </c>
      <c r="EL242" s="39">
        <v>16.56454515243</v>
      </c>
      <c r="EM242" s="39">
        <v>17.840304270000001</v>
      </c>
      <c r="EN242" s="39">
        <v>15.715605247160001</v>
      </c>
      <c r="EP242" s="111">
        <v>45838</v>
      </c>
      <c r="EQ242" s="114">
        <f t="shared" si="310"/>
        <v>0.50410958904109593</v>
      </c>
      <c r="ER242" s="114"/>
      <c r="ES242" s="4">
        <f t="shared" si="286"/>
        <v>852</v>
      </c>
      <c r="ET242" s="4">
        <f t="shared" si="287"/>
        <v>1561</v>
      </c>
      <c r="EU242" s="4"/>
      <c r="EV242" s="4">
        <f t="shared" si="257"/>
        <v>1920.625</v>
      </c>
      <c r="EW242" s="4">
        <f t="shared" si="258"/>
        <v>1990.25</v>
      </c>
      <c r="EX242" s="4">
        <f t="shared" si="259"/>
        <v>1788.75</v>
      </c>
      <c r="EY242" s="4"/>
      <c r="EZ242" s="4">
        <f t="shared" si="260"/>
        <v>2195</v>
      </c>
      <c r="FA242" s="4">
        <f t="shared" si="261"/>
        <v>2294.75</v>
      </c>
      <c r="FB242" s="4">
        <f t="shared" si="262"/>
        <v>2192.3333333333303</v>
      </c>
      <c r="FC242" s="4"/>
      <c r="FD242" s="4">
        <f t="shared" si="321"/>
        <v>2439.2857142857097</v>
      </c>
      <c r="FE242" s="4">
        <f t="shared" si="289"/>
        <v>2557.5714285714303</v>
      </c>
      <c r="FF242" s="4">
        <f t="shared" si="290"/>
        <v>2447.125</v>
      </c>
      <c r="FH242" s="16">
        <f t="shared" si="291"/>
        <v>1209.4136986301371</v>
      </c>
      <c r="FI242" s="16">
        <f t="shared" si="264"/>
        <v>1675.8109589041096</v>
      </c>
      <c r="FJ242" s="16"/>
      <c r="FK242" s="16">
        <f t="shared" si="292"/>
        <v>2058.9400684931506</v>
      </c>
      <c r="FL242" s="16">
        <f t="shared" si="293"/>
        <v>2143.7513698630137</v>
      </c>
      <c r="FM242" s="16">
        <f t="shared" si="294"/>
        <v>1992.2002283105007</v>
      </c>
      <c r="FN242" s="16"/>
      <c r="FO242" s="16">
        <f t="shared" si="295"/>
        <v>2318.1467710371799</v>
      </c>
      <c r="FP242" s="16">
        <f t="shared" si="296"/>
        <v>2427.2408023483376</v>
      </c>
      <c r="FQ242" s="16">
        <f t="shared" si="297"/>
        <v>2320.7762557077613</v>
      </c>
      <c r="FS242" s="4">
        <f t="shared" si="265"/>
        <v>1856</v>
      </c>
      <c r="FT242" s="4">
        <f t="shared" si="266"/>
        <v>1995</v>
      </c>
      <c r="FU242" s="4"/>
      <c r="FV242" s="4">
        <f t="shared" si="267"/>
        <v>2338.9166666666697</v>
      </c>
      <c r="FW242" s="4">
        <f t="shared" si="268"/>
        <v>2449.1538461538503</v>
      </c>
      <c r="FX242" s="4">
        <f t="shared" si="269"/>
        <v>2557.1538461538503</v>
      </c>
      <c r="FY242" s="4"/>
      <c r="FZ242" s="4">
        <f t="shared" si="270"/>
        <v>2600.3846153846202</v>
      </c>
      <c r="GA242" s="4">
        <f t="shared" si="271"/>
        <v>2716.5384615384596</v>
      </c>
      <c r="GB242" s="4">
        <f t="shared" si="272"/>
        <v>2805.0769230769201</v>
      </c>
      <c r="GC242" s="4"/>
      <c r="GD242" s="4">
        <f t="shared" si="273"/>
        <v>2862.0909090909099</v>
      </c>
      <c r="GE242" s="4">
        <f t="shared" si="274"/>
        <v>3001.5833333333303</v>
      </c>
      <c r="GF242" s="4">
        <f t="shared" si="275"/>
        <v>3100.9166666666697</v>
      </c>
      <c r="GH242" s="16">
        <f t="shared" si="298"/>
        <v>1926.0712328767122</v>
      </c>
      <c r="GI242" s="16">
        <f t="shared" si="276"/>
        <v>2278.3871443624889</v>
      </c>
      <c r="GJ242" s="16"/>
      <c r="GK242" s="16">
        <f t="shared" si="299"/>
        <v>2470.7251668422941</v>
      </c>
      <c r="GL242" s="16">
        <f t="shared" si="300"/>
        <v>2583.9449947312969</v>
      </c>
      <c r="GM242" s="16">
        <f t="shared" si="301"/>
        <v>2682.1342465753432</v>
      </c>
      <c r="GN242" s="16"/>
      <c r="GO242" s="16">
        <f t="shared" si="277"/>
        <v>2732.3132675543666</v>
      </c>
      <c r="GP242" s="16">
        <f t="shared" si="278"/>
        <v>2860.2323147172438</v>
      </c>
      <c r="GQ242" s="16">
        <f t="shared" si="302"/>
        <v>2954.212574639972</v>
      </c>
    </row>
    <row r="243" spans="2:199" ht="14.45" customHeight="1" x14ac:dyDescent="0.25">
      <c r="B243" s="28" t="s">
        <v>316</v>
      </c>
      <c r="C243" s="28" t="s">
        <v>1004</v>
      </c>
      <c r="D243" s="23" t="str">
        <f>IFERROR(IF(MATCH($B243,Compounders!$A:$A,0),"yes"),"")</f>
        <v/>
      </c>
      <c r="F243" s="66"/>
      <c r="G243" s="66"/>
      <c r="H243" s="66"/>
      <c r="I243" s="66"/>
      <c r="J243" s="121" t="str">
        <f t="shared" si="279"/>
        <v>yes</v>
      </c>
      <c r="K243" s="70">
        <f t="shared" si="303"/>
        <v>6</v>
      </c>
      <c r="L243" s="70">
        <f t="shared" si="304"/>
        <v>44</v>
      </c>
      <c r="M243" s="70">
        <f t="shared" si="305"/>
        <v>4</v>
      </c>
      <c r="N243" s="70">
        <f t="shared" si="306"/>
        <v>5</v>
      </c>
      <c r="O243" s="66"/>
      <c r="P243" s="83"/>
      <c r="Q243" s="70">
        <f t="shared" si="320"/>
        <v>5</v>
      </c>
      <c r="R243" s="70">
        <f t="shared" si="320"/>
        <v>4</v>
      </c>
      <c r="S243" s="70">
        <f t="shared" si="320"/>
        <v>4</v>
      </c>
      <c r="T243" s="70">
        <f t="shared" si="320"/>
        <v>5</v>
      </c>
      <c r="U243" s="70">
        <f t="shared" si="320"/>
        <v>5</v>
      </c>
      <c r="V243" s="70">
        <f t="shared" si="320"/>
        <v>8</v>
      </c>
      <c r="W243" s="70">
        <f t="shared" si="320"/>
        <v>9</v>
      </c>
      <c r="X243" s="70">
        <f t="shared" si="320"/>
        <v>3</v>
      </c>
      <c r="Y243" s="70">
        <f t="shared" si="320"/>
        <v>1</v>
      </c>
      <c r="AA243" s="39">
        <v>52.012907324639997</v>
      </c>
      <c r="AB243" s="39">
        <v>46.113249474239993</v>
      </c>
      <c r="AC243" s="40">
        <v>53.205787255509996</v>
      </c>
      <c r="AE243" s="4">
        <f t="shared" si="246"/>
        <v>1.1928799308699993</v>
      </c>
      <c r="AF243" s="4">
        <f t="shared" si="247"/>
        <v>7.0925377812700034</v>
      </c>
      <c r="AH243" s="11">
        <f t="shared" si="248"/>
        <v>2.2934305968028479E-2</v>
      </c>
      <c r="AI243" s="11">
        <f t="shared" si="249"/>
        <v>0.15380693970031478</v>
      </c>
      <c r="AK243" s="3">
        <v>4226</v>
      </c>
      <c r="AL243" s="7">
        <v>3173</v>
      </c>
      <c r="AM243" s="7"/>
      <c r="AN243" s="3">
        <v>6084.9230769230808</v>
      </c>
      <c r="AO243" s="3">
        <v>6019.5</v>
      </c>
      <c r="AP243" s="7">
        <v>5851.7857142857101</v>
      </c>
      <c r="AQ243" s="113"/>
      <c r="AR243" s="3">
        <v>6544.3333333333303</v>
      </c>
      <c r="AS243" s="3">
        <v>6450.9285714285697</v>
      </c>
      <c r="AT243" s="7">
        <v>6479</v>
      </c>
      <c r="AU243" s="7"/>
      <c r="AV243" s="3">
        <v>6841.25</v>
      </c>
      <c r="AW243" s="3">
        <v>6809.4444444444398</v>
      </c>
      <c r="AX243" s="7">
        <v>6817.6</v>
      </c>
      <c r="AY243" s="113"/>
      <c r="AZ243" s="3">
        <v>5796</v>
      </c>
      <c r="BA243" s="7">
        <v>5943</v>
      </c>
      <c r="BB243" s="7"/>
      <c r="BC243" s="3">
        <v>6407.2307692307704</v>
      </c>
      <c r="BD243" s="3">
        <v>6274.6428571428605</v>
      </c>
      <c r="BE243" s="7">
        <v>6340.1538461538494</v>
      </c>
      <c r="BF243" s="113"/>
      <c r="BG243" s="3">
        <v>6830.3636363636397</v>
      </c>
      <c r="BH243" s="3">
        <v>6661.3571428571395</v>
      </c>
      <c r="BI243" s="7">
        <v>6679.6923076923104</v>
      </c>
      <c r="BJ243" s="113"/>
      <c r="BK243" s="3">
        <v>7336</v>
      </c>
      <c r="BL243" s="3">
        <v>7014.125</v>
      </c>
      <c r="BM243" s="7">
        <v>7029.4444444444398</v>
      </c>
      <c r="BO243" s="2">
        <f t="shared" si="311"/>
        <v>5796</v>
      </c>
      <c r="BP243" s="2">
        <f t="shared" si="312"/>
        <v>5943</v>
      </c>
      <c r="BQ243" s="2"/>
      <c r="BR243" s="2">
        <f t="shared" si="313"/>
        <v>6407.2307692307704</v>
      </c>
      <c r="BS243" s="2">
        <f t="shared" si="314"/>
        <v>6274.6428571428605</v>
      </c>
      <c r="BT243" s="2">
        <f t="shared" si="315"/>
        <v>6340.1538461538494</v>
      </c>
      <c r="BU243" s="2"/>
      <c r="BV243" s="2">
        <f t="shared" si="316"/>
        <v>6830.3636363636397</v>
      </c>
      <c r="BW243" s="2">
        <f t="shared" si="317"/>
        <v>6661.3571428571395</v>
      </c>
      <c r="BX243" s="2">
        <f t="shared" si="318"/>
        <v>6679.6923076923104</v>
      </c>
      <c r="BZ243" s="16">
        <f t="shared" si="307"/>
        <v>147</v>
      </c>
      <c r="CA243" s="16">
        <f t="shared" si="308"/>
        <v>397.15384615384937</v>
      </c>
      <c r="CB243" s="16">
        <f t="shared" si="309"/>
        <v>339.53846153846098</v>
      </c>
      <c r="CD243" s="5">
        <f t="shared" si="250"/>
        <v>2.5362318840579601E-2</v>
      </c>
      <c r="CE243" s="5">
        <f t="shared" si="251"/>
        <v>6.6827165767095575E-2</v>
      </c>
      <c r="CF243" s="5">
        <f t="shared" si="252"/>
        <v>5.3553662857004136E-2</v>
      </c>
      <c r="CH243" s="11">
        <f t="shared" si="281"/>
        <v>-2.0693481609033393E-2</v>
      </c>
      <c r="CI243" s="11">
        <f t="shared" si="282"/>
        <v>-1.0468941340312288E-2</v>
      </c>
      <c r="CK243" s="11">
        <f t="shared" si="283"/>
        <v>-2.4743410820287748E-2</v>
      </c>
      <c r="CL243" s="11">
        <f t="shared" si="284"/>
        <v>-2.2059049370253492E-2</v>
      </c>
      <c r="CN243" s="16">
        <f t="shared" si="253"/>
        <v>-132.5879120879099</v>
      </c>
      <c r="CO243" s="16">
        <f t="shared" si="254"/>
        <v>-67.076923076921048</v>
      </c>
      <c r="CP243" s="11"/>
      <c r="CQ243" s="16">
        <f t="shared" si="255"/>
        <v>-169.00649350650019</v>
      </c>
      <c r="CR243" s="16">
        <f t="shared" si="256"/>
        <v>-150.67132867132932</v>
      </c>
      <c r="CT243" s="106">
        <v>6302.7692307692396</v>
      </c>
      <c r="CU243" s="104">
        <v>6274.6428571428605</v>
      </c>
      <c r="CV243" s="104">
        <v>6306.0833333333303</v>
      </c>
      <c r="CW243" s="104">
        <v>6217.26465201465</v>
      </c>
      <c r="CX243" s="104">
        <v>6209.65</v>
      </c>
      <c r="CY243" s="104">
        <v>6292.5384615384601</v>
      </c>
      <c r="CZ243" s="104">
        <v>6319.0833333333394</v>
      </c>
      <c r="DA243" s="104">
        <v>6349.8181818181802</v>
      </c>
      <c r="DB243" s="104">
        <v>6262.3090909090897</v>
      </c>
      <c r="DC243" s="104">
        <v>6181.75</v>
      </c>
      <c r="DD243" s="104">
        <v>6295.5</v>
      </c>
      <c r="DE243" s="104">
        <v>6357.0454545454595</v>
      </c>
      <c r="DF243" s="104">
        <v>6262.58241758242</v>
      </c>
      <c r="DG243" s="104">
        <v>6240</v>
      </c>
      <c r="DH243" s="104">
        <v>6043.3333333333303</v>
      </c>
      <c r="DI243" s="104">
        <v>5644.8141025640998</v>
      </c>
      <c r="DJ243" s="104">
        <v>5774.9373737373799</v>
      </c>
      <c r="DK243" s="104">
        <v>5779.9285714285697</v>
      </c>
      <c r="DL243" s="104">
        <v>5510.3818181818197</v>
      </c>
      <c r="DM243" s="104">
        <v>5762.3131313131307</v>
      </c>
      <c r="DN243" s="104">
        <v>5666.5416666666697</v>
      </c>
      <c r="DO243" s="104">
        <v>5413.4</v>
      </c>
      <c r="DP243" s="104">
        <v>5443.3333333333303</v>
      </c>
      <c r="DR243" s="4">
        <f t="shared" si="285"/>
        <v>53.205787255509996</v>
      </c>
      <c r="DS243" s="39">
        <v>46.113249474239993</v>
      </c>
      <c r="DT243" s="39">
        <v>52.012907324639997</v>
      </c>
      <c r="DU243" s="39">
        <v>54.778196067980005</v>
      </c>
      <c r="DV243" s="39">
        <v>53.985771166919996</v>
      </c>
      <c r="DW243" s="39">
        <v>54.695798368120002</v>
      </c>
      <c r="DX243" s="39">
        <v>56.695384235240006</v>
      </c>
      <c r="DY243" s="39">
        <v>57.762793215600006</v>
      </c>
      <c r="DZ243" s="39">
        <v>49.913752218089996</v>
      </c>
      <c r="EA243" s="39">
        <v>53.583035396429999</v>
      </c>
      <c r="EB243" s="39">
        <v>48.948779843769998</v>
      </c>
      <c r="EC243" s="39">
        <v>47.309732014949994</v>
      </c>
      <c r="ED243" s="39">
        <v>43.291854685579999</v>
      </c>
      <c r="EE243" s="39">
        <v>44.866539610479997</v>
      </c>
      <c r="EF243" s="39">
        <v>56.781951055850008</v>
      </c>
      <c r="EG243" s="39">
        <v>48.478998308820003</v>
      </c>
      <c r="EH243" s="39">
        <v>51.061200093540002</v>
      </c>
      <c r="EI243" s="39">
        <v>57.986498988320001</v>
      </c>
      <c r="EJ243" s="39">
        <v>52.56410046057001</v>
      </c>
      <c r="EK243" s="39">
        <v>52.896280267529995</v>
      </c>
      <c r="EL243" s="39">
        <v>52.393585176449996</v>
      </c>
      <c r="EM243" s="39">
        <v>53.762628705379996</v>
      </c>
      <c r="EN243" s="39">
        <v>42.252582685350006</v>
      </c>
      <c r="EP243" s="111">
        <v>46022</v>
      </c>
      <c r="EQ243" s="114">
        <f t="shared" si="310"/>
        <v>0</v>
      </c>
      <c r="ER243" s="114"/>
      <c r="ES243" s="4">
        <f t="shared" si="286"/>
        <v>4226</v>
      </c>
      <c r="ET243" s="4">
        <f t="shared" si="287"/>
        <v>3173</v>
      </c>
      <c r="EU243" s="4"/>
      <c r="EV243" s="4">
        <f t="shared" si="257"/>
        <v>6084.9230769230808</v>
      </c>
      <c r="EW243" s="4">
        <f t="shared" si="258"/>
        <v>6019.5</v>
      </c>
      <c r="EX243" s="4">
        <f t="shared" si="259"/>
        <v>5851.7857142857101</v>
      </c>
      <c r="EY243" s="4"/>
      <c r="EZ243" s="4">
        <f t="shared" si="260"/>
        <v>6544.3333333333303</v>
      </c>
      <c r="FA243" s="4">
        <f t="shared" si="261"/>
        <v>6450.9285714285697</v>
      </c>
      <c r="FB243" s="4">
        <f t="shared" si="262"/>
        <v>6479</v>
      </c>
      <c r="FC243" s="4"/>
      <c r="FD243" s="4">
        <f t="shared" si="321"/>
        <v>6841.25</v>
      </c>
      <c r="FE243" s="4">
        <f t="shared" si="289"/>
        <v>6809.4444444444398</v>
      </c>
      <c r="FF243" s="4">
        <f t="shared" si="290"/>
        <v>6817.6</v>
      </c>
      <c r="FH243" s="16">
        <f t="shared" si="291"/>
        <v>4226</v>
      </c>
      <c r="FI243" s="16">
        <f t="shared" si="264"/>
        <v>3173</v>
      </c>
      <c r="FJ243" s="16"/>
      <c r="FK243" s="16">
        <f t="shared" si="292"/>
        <v>6084.9230769230808</v>
      </c>
      <c r="FL243" s="16">
        <f t="shared" si="293"/>
        <v>6019.5</v>
      </c>
      <c r="FM243" s="16">
        <f t="shared" si="294"/>
        <v>5851.7857142857101</v>
      </c>
      <c r="FN243" s="16"/>
      <c r="FO243" s="16">
        <f t="shared" si="295"/>
        <v>6544.3333333333303</v>
      </c>
      <c r="FP243" s="16">
        <f t="shared" si="296"/>
        <v>6450.9285714285697</v>
      </c>
      <c r="FQ243" s="16">
        <f t="shared" si="297"/>
        <v>6479</v>
      </c>
      <c r="FS243" s="4">
        <f t="shared" si="265"/>
        <v>5796</v>
      </c>
      <c r="FT243" s="4">
        <f t="shared" si="266"/>
        <v>5943</v>
      </c>
      <c r="FU243" s="4"/>
      <c r="FV243" s="4">
        <f t="shared" si="267"/>
        <v>6407.2307692307704</v>
      </c>
      <c r="FW243" s="4">
        <f t="shared" si="268"/>
        <v>6274.6428571428605</v>
      </c>
      <c r="FX243" s="4">
        <f t="shared" si="269"/>
        <v>6340.1538461538494</v>
      </c>
      <c r="FY243" s="4"/>
      <c r="FZ243" s="4">
        <f t="shared" si="270"/>
        <v>6830.3636363636397</v>
      </c>
      <c r="GA243" s="4">
        <f t="shared" si="271"/>
        <v>6661.3571428571395</v>
      </c>
      <c r="GB243" s="4">
        <f t="shared" si="272"/>
        <v>6679.6923076923104</v>
      </c>
      <c r="GC243" s="4"/>
      <c r="GD243" s="4">
        <f t="shared" si="273"/>
        <v>7336</v>
      </c>
      <c r="GE243" s="4">
        <f t="shared" si="274"/>
        <v>7014.125</v>
      </c>
      <c r="GF243" s="4">
        <f t="shared" si="275"/>
        <v>7029.4444444444398</v>
      </c>
      <c r="GH243" s="16">
        <f t="shared" si="298"/>
        <v>5796</v>
      </c>
      <c r="GI243" s="16">
        <f t="shared" si="276"/>
        <v>5943</v>
      </c>
      <c r="GJ243" s="16"/>
      <c r="GK243" s="16">
        <f t="shared" si="299"/>
        <v>6407.2307692307704</v>
      </c>
      <c r="GL243" s="16">
        <f t="shared" si="300"/>
        <v>6274.6428571428605</v>
      </c>
      <c r="GM243" s="16">
        <f t="shared" si="301"/>
        <v>6340.1538461538494</v>
      </c>
      <c r="GN243" s="16"/>
      <c r="GO243" s="16">
        <f t="shared" si="277"/>
        <v>6830.3636363636397</v>
      </c>
      <c r="GP243" s="16">
        <f t="shared" si="278"/>
        <v>6661.3571428571395</v>
      </c>
      <c r="GQ243" s="16">
        <f t="shared" si="302"/>
        <v>6679.6923076923104</v>
      </c>
    </row>
    <row r="244" spans="2:199" ht="14.45" customHeight="1" x14ac:dyDescent="0.25">
      <c r="B244" s="28" t="s">
        <v>159</v>
      </c>
      <c r="C244" s="28" t="s">
        <v>730</v>
      </c>
      <c r="D244" s="23" t="str">
        <f>IFERROR(IF(MATCH($B244,Compounders!$A:$A,0),"yes"),"")</f>
        <v/>
      </c>
      <c r="F244" s="66"/>
      <c r="G244" s="66"/>
      <c r="H244" s="66"/>
      <c r="I244" s="66"/>
      <c r="J244" s="121" t="str">
        <f t="shared" si="279"/>
        <v>yes</v>
      </c>
      <c r="K244" s="70">
        <f t="shared" si="303"/>
        <v>6</v>
      </c>
      <c r="L244" s="70">
        <f t="shared" si="304"/>
        <v>44</v>
      </c>
      <c r="M244" s="70">
        <f t="shared" si="305"/>
        <v>4</v>
      </c>
      <c r="N244" s="70">
        <f t="shared" si="306"/>
        <v>5</v>
      </c>
      <c r="O244" s="66"/>
      <c r="P244" s="83"/>
      <c r="Q244" s="70">
        <f t="shared" si="320"/>
        <v>5</v>
      </c>
      <c r="R244" s="70">
        <f t="shared" si="320"/>
        <v>4</v>
      </c>
      <c r="S244" s="70">
        <f t="shared" si="320"/>
        <v>4</v>
      </c>
      <c r="T244" s="70">
        <f t="shared" si="320"/>
        <v>5</v>
      </c>
      <c r="U244" s="70">
        <f t="shared" si="320"/>
        <v>5</v>
      </c>
      <c r="V244" s="70">
        <f t="shared" si="320"/>
        <v>8</v>
      </c>
      <c r="W244" s="70">
        <f t="shared" si="320"/>
        <v>9</v>
      </c>
      <c r="X244" s="70">
        <f t="shared" si="320"/>
        <v>3</v>
      </c>
      <c r="Y244" s="70">
        <f t="shared" si="320"/>
        <v>1</v>
      </c>
      <c r="AA244" s="39">
        <v>51.104185338570005</v>
      </c>
      <c r="AB244" s="39">
        <v>51.019224469309997</v>
      </c>
      <c r="AC244" s="40">
        <v>50.581589352479995</v>
      </c>
      <c r="AE244" s="4">
        <f t="shared" si="246"/>
        <v>-0.52259598609001046</v>
      </c>
      <c r="AF244" s="4">
        <f t="shared" si="247"/>
        <v>-0.43763511683000189</v>
      </c>
      <c r="AH244" s="11">
        <f t="shared" si="248"/>
        <v>-1.0226089754249323E-2</v>
      </c>
      <c r="AI244" s="11">
        <f t="shared" si="249"/>
        <v>-8.577847299369612E-3</v>
      </c>
      <c r="AK244" s="3">
        <v>1273</v>
      </c>
      <c r="AL244" s="7">
        <v>1121</v>
      </c>
      <c r="AM244" s="7"/>
      <c r="AN244" s="3">
        <v>1096.5555555555602</v>
      </c>
      <c r="AO244" s="3">
        <v>759.58333333333303</v>
      </c>
      <c r="AP244" s="7">
        <v>887</v>
      </c>
      <c r="AQ244" s="113"/>
      <c r="AR244" s="3">
        <v>1609.6923076923101</v>
      </c>
      <c r="AS244" s="3">
        <v>1587</v>
      </c>
      <c r="AT244" s="7">
        <v>1562</v>
      </c>
      <c r="AU244" s="7"/>
      <c r="AV244" s="3">
        <v>1636.4444444444398</v>
      </c>
      <c r="AW244" s="3">
        <v>1587.7272727272698</v>
      </c>
      <c r="AX244" s="7">
        <v>1610.0909090909099</v>
      </c>
      <c r="AY244" s="113"/>
      <c r="AZ244" s="3">
        <v>1882</v>
      </c>
      <c r="BA244" s="7">
        <v>1121</v>
      </c>
      <c r="BB244" s="7"/>
      <c r="BC244" s="3">
        <v>2191.4615384615404</v>
      </c>
      <c r="BD244" s="3">
        <v>2199.3846153846202</v>
      </c>
      <c r="BE244" s="7">
        <v>2157.56</v>
      </c>
      <c r="BF244" s="113"/>
      <c r="BG244" s="3">
        <v>2346.1764705882401</v>
      </c>
      <c r="BH244" s="3">
        <v>2351.5555555555602</v>
      </c>
      <c r="BI244" s="7">
        <v>2204.4705882352901</v>
      </c>
      <c r="BJ244" s="113"/>
      <c r="BK244" s="3">
        <v>2500.5384615384596</v>
      </c>
      <c r="BL244" s="3">
        <v>2556.7857142857097</v>
      </c>
      <c r="BM244" s="7">
        <v>2456.4285714285697</v>
      </c>
      <c r="BO244" s="2">
        <f t="shared" si="311"/>
        <v>1308.6438356164385</v>
      </c>
      <c r="BP244" s="2">
        <f t="shared" si="312"/>
        <v>1901.9698630136986</v>
      </c>
      <c r="BQ244" s="2"/>
      <c r="BR244" s="2">
        <f t="shared" si="313"/>
        <v>2308.0275832145335</v>
      </c>
      <c r="BS244" s="2">
        <f t="shared" si="314"/>
        <v>2314.0339538695753</v>
      </c>
      <c r="BT244" s="2">
        <f t="shared" si="315"/>
        <v>2192.9035938759034</v>
      </c>
      <c r="BU244" s="2"/>
      <c r="BV244" s="2">
        <f t="shared" si="316"/>
        <v>2462.4766007562139</v>
      </c>
      <c r="BW244" s="2">
        <f t="shared" si="317"/>
        <v>2506.1810176125223</v>
      </c>
      <c r="BX244" s="2">
        <f t="shared" si="318"/>
        <v>2394.3019454357063</v>
      </c>
      <c r="BZ244" s="16">
        <f t="shared" si="307"/>
        <v>593.32602739726008</v>
      </c>
      <c r="CA244" s="16">
        <f t="shared" si="308"/>
        <v>290.93373086220481</v>
      </c>
      <c r="CB244" s="16">
        <f t="shared" si="309"/>
        <v>201.3983515598029</v>
      </c>
      <c r="CD244" s="5">
        <f t="shared" si="250"/>
        <v>0.45338999905789712</v>
      </c>
      <c r="CE244" s="5">
        <f t="shared" si="251"/>
        <v>0.15296442731285764</v>
      </c>
      <c r="CF244" s="5">
        <f t="shared" si="252"/>
        <v>9.1840951021397332E-2</v>
      </c>
      <c r="CH244" s="11">
        <f t="shared" si="281"/>
        <v>2.6023825272818435E-3</v>
      </c>
      <c r="CI244" s="11">
        <f t="shared" si="282"/>
        <v>-4.9879815204933453E-2</v>
      </c>
      <c r="CK244" s="11">
        <f t="shared" si="283"/>
        <v>1.7748155187703007E-2</v>
      </c>
      <c r="CL244" s="11">
        <f t="shared" si="284"/>
        <v>-2.7685402289537087E-2</v>
      </c>
      <c r="CN244" s="16">
        <f t="shared" si="253"/>
        <v>6.0063706550417919</v>
      </c>
      <c r="CO244" s="16">
        <f t="shared" si="254"/>
        <v>-115.12398933863005</v>
      </c>
      <c r="CP244" s="11"/>
      <c r="CQ244" s="16">
        <f t="shared" si="255"/>
        <v>43.704416856308399</v>
      </c>
      <c r="CR244" s="16">
        <f t="shared" si="256"/>
        <v>-68.174655320507554</v>
      </c>
      <c r="CT244" s="106">
        <v>2204.4705882352901</v>
      </c>
      <c r="CU244" s="104">
        <v>2321.2654545454548</v>
      </c>
      <c r="CV244" s="104">
        <v>2532.100000000004</v>
      </c>
      <c r="CW244" s="104">
        <v>2250.2820949432412</v>
      </c>
      <c r="CX244" s="104">
        <v>2084.4705882352901</v>
      </c>
      <c r="CY244" s="104">
        <v>1817.55</v>
      </c>
      <c r="CZ244" s="104">
        <v>2028.3087606837601</v>
      </c>
      <c r="DA244" s="104">
        <v>2079.0374999999999</v>
      </c>
      <c r="DB244" s="104">
        <v>1983.3125</v>
      </c>
      <c r="DC244" s="104">
        <v>2004.891212121212</v>
      </c>
      <c r="DD244" s="104">
        <v>1950.12271062271</v>
      </c>
      <c r="DE244" s="104">
        <v>1790.6511904761901</v>
      </c>
      <c r="DF244" s="104">
        <v>1892.21052631579</v>
      </c>
      <c r="DG244" s="104">
        <v>1847.5936285936289</v>
      </c>
      <c r="DH244" s="104">
        <v>2183.5263157894742</v>
      </c>
      <c r="DI244" s="104">
        <v>2114.2952380952379</v>
      </c>
      <c r="DJ244" s="104">
        <v>2041.0909090909099</v>
      </c>
      <c r="DK244" s="104">
        <v>2097.8000000000002</v>
      </c>
      <c r="DL244" s="104">
        <v>2157.0147058823527</v>
      </c>
      <c r="DM244" s="104">
        <v>1980.978352130325</v>
      </c>
      <c r="DN244" s="104">
        <v>1854.2941176470599</v>
      </c>
      <c r="DO244" s="104">
        <v>1780.825</v>
      </c>
      <c r="DP244" s="104">
        <v>1647.383333333333</v>
      </c>
      <c r="DR244" s="4">
        <f t="shared" si="285"/>
        <v>50.581589352479995</v>
      </c>
      <c r="DS244" s="39">
        <v>51.019224469309997</v>
      </c>
      <c r="DT244" s="39">
        <v>51.104185338570005</v>
      </c>
      <c r="DU244" s="39">
        <v>50.466813015099994</v>
      </c>
      <c r="DV244" s="39">
        <v>40.128118277800006</v>
      </c>
      <c r="DW244" s="39">
        <v>37.664454684880006</v>
      </c>
      <c r="DX244" s="39">
        <v>38.37051371230001</v>
      </c>
      <c r="DY244" s="39">
        <v>37.89683810263999</v>
      </c>
      <c r="DZ244" s="39">
        <v>37.024916486590008</v>
      </c>
      <c r="EA244" s="39">
        <v>35.469385660869996</v>
      </c>
      <c r="EB244" s="39">
        <v>36.797299614070006</v>
      </c>
      <c r="EC244" s="39">
        <v>32.617763502800003</v>
      </c>
      <c r="ED244" s="39">
        <v>35.293572824799995</v>
      </c>
      <c r="EE244" s="39">
        <v>33.030713938200002</v>
      </c>
      <c r="EF244" s="39">
        <v>33.731482990120007</v>
      </c>
      <c r="EG244" s="39">
        <v>32.172624555749998</v>
      </c>
      <c r="EH244" s="39">
        <v>33.977592660900001</v>
      </c>
      <c r="EI244" s="39">
        <v>35.577429124680002</v>
      </c>
      <c r="EJ244" s="39">
        <v>37.302394061699999</v>
      </c>
      <c r="EK244" s="39">
        <v>40.481762045750003</v>
      </c>
      <c r="EL244" s="39">
        <v>41.097068865879997</v>
      </c>
      <c r="EM244" s="39">
        <v>38.935935274990008</v>
      </c>
      <c r="EN244" s="39">
        <v>41.655126271599997</v>
      </c>
      <c r="EP244" s="111">
        <v>46112</v>
      </c>
      <c r="EQ244" s="114">
        <f t="shared" si="310"/>
        <v>-0.24657534246575341</v>
      </c>
      <c r="ER244" s="114"/>
      <c r="ES244" s="4">
        <f t="shared" si="286"/>
        <v>1273</v>
      </c>
      <c r="ET244" s="4">
        <f t="shared" si="287"/>
        <v>1121</v>
      </c>
      <c r="EU244" s="4"/>
      <c r="EV244" s="4">
        <f t="shared" si="257"/>
        <v>1096.5555555555602</v>
      </c>
      <c r="EW244" s="4">
        <f t="shared" si="258"/>
        <v>759.58333333333303</v>
      </c>
      <c r="EX244" s="4">
        <f t="shared" si="259"/>
        <v>887</v>
      </c>
      <c r="EY244" s="4"/>
      <c r="EZ244" s="4">
        <f t="shared" si="260"/>
        <v>1609.6923076923101</v>
      </c>
      <c r="FA244" s="4">
        <f t="shared" si="261"/>
        <v>1587</v>
      </c>
      <c r="FB244" s="4">
        <f t="shared" si="262"/>
        <v>1562</v>
      </c>
      <c r="FC244" s="4"/>
      <c r="FD244" s="4">
        <f t="shared" si="321"/>
        <v>1636.4444444444398</v>
      </c>
      <c r="FE244" s="4">
        <f t="shared" si="289"/>
        <v>1587.7272727272698</v>
      </c>
      <c r="FF244" s="4">
        <f t="shared" si="290"/>
        <v>1610.0909090909099</v>
      </c>
      <c r="FH244" s="16">
        <f t="shared" si="291"/>
        <v>1158.4794520547946</v>
      </c>
      <c r="FI244" s="16">
        <f t="shared" si="264"/>
        <v>944.69863013698637</v>
      </c>
      <c r="FJ244" s="16"/>
      <c r="FK244" s="16">
        <f t="shared" si="292"/>
        <v>1483.1654373024267</v>
      </c>
      <c r="FL244" s="16">
        <f t="shared" si="293"/>
        <v>1382.9794520547944</v>
      </c>
      <c r="FM244" s="16">
        <f t="shared" si="294"/>
        <v>1395.5616438356165</v>
      </c>
      <c r="FN244" s="16"/>
      <c r="FO244" s="16">
        <f t="shared" si="295"/>
        <v>1629.8480271630929</v>
      </c>
      <c r="FP244" s="16">
        <f t="shared" si="296"/>
        <v>1587.5479452054772</v>
      </c>
      <c r="FQ244" s="16">
        <f t="shared" si="297"/>
        <v>1598.2328767123295</v>
      </c>
      <c r="FS244" s="4">
        <f t="shared" si="265"/>
        <v>1882</v>
      </c>
      <c r="FT244" s="4">
        <f t="shared" si="266"/>
        <v>1121</v>
      </c>
      <c r="FU244" s="4"/>
      <c r="FV244" s="4">
        <f t="shared" si="267"/>
        <v>2191.4615384615404</v>
      </c>
      <c r="FW244" s="4">
        <f t="shared" si="268"/>
        <v>2199.3846153846202</v>
      </c>
      <c r="FX244" s="4">
        <f t="shared" si="269"/>
        <v>2157.56</v>
      </c>
      <c r="FY244" s="4"/>
      <c r="FZ244" s="4">
        <f t="shared" si="270"/>
        <v>2346.1764705882401</v>
      </c>
      <c r="GA244" s="4">
        <f t="shared" si="271"/>
        <v>2351.5555555555602</v>
      </c>
      <c r="GB244" s="4">
        <f t="shared" si="272"/>
        <v>2204.4705882352901</v>
      </c>
      <c r="GC244" s="4"/>
      <c r="GD244" s="4">
        <f t="shared" si="273"/>
        <v>2500.5384615384596</v>
      </c>
      <c r="GE244" s="4">
        <f t="shared" si="274"/>
        <v>2556.7857142857097</v>
      </c>
      <c r="GF244" s="4">
        <f t="shared" si="275"/>
        <v>2456.4285714285697</v>
      </c>
      <c r="GH244" s="16">
        <f t="shared" si="298"/>
        <v>1308.6438356164385</v>
      </c>
      <c r="GI244" s="16">
        <f t="shared" si="276"/>
        <v>1901.9698630136986</v>
      </c>
      <c r="GJ244" s="16"/>
      <c r="GK244" s="16">
        <f t="shared" si="299"/>
        <v>2308.0275832145335</v>
      </c>
      <c r="GL244" s="16">
        <f t="shared" si="300"/>
        <v>2314.0339538695753</v>
      </c>
      <c r="GM244" s="16">
        <f t="shared" si="301"/>
        <v>2192.9035938759034</v>
      </c>
      <c r="GN244" s="16"/>
      <c r="GO244" s="16">
        <f t="shared" si="277"/>
        <v>2462.4766007562139</v>
      </c>
      <c r="GP244" s="16">
        <f t="shared" si="278"/>
        <v>2506.1810176125223</v>
      </c>
      <c r="GQ244" s="16">
        <f t="shared" si="302"/>
        <v>2394.3019454357063</v>
      </c>
    </row>
    <row r="245" spans="2:199" ht="14.45" customHeight="1" x14ac:dyDescent="0.25">
      <c r="B245" s="28" t="s">
        <v>226</v>
      </c>
      <c r="C245" s="28" t="s">
        <v>731</v>
      </c>
      <c r="D245" s="23" t="str">
        <f>IFERROR(IF(MATCH($B245,Compounders!$A:$A,0),"yes"),"")</f>
        <v/>
      </c>
      <c r="F245" s="66"/>
      <c r="G245" s="66"/>
      <c r="H245" s="66"/>
      <c r="I245" s="66"/>
      <c r="J245" s="121" t="str">
        <f t="shared" si="279"/>
        <v>yes</v>
      </c>
      <c r="K245" s="70">
        <f t="shared" si="303"/>
        <v>6</v>
      </c>
      <c r="L245" s="70">
        <f t="shared" si="304"/>
        <v>44</v>
      </c>
      <c r="M245" s="70">
        <f t="shared" si="305"/>
        <v>4</v>
      </c>
      <c r="N245" s="70">
        <f t="shared" si="306"/>
        <v>5</v>
      </c>
      <c r="O245" s="66"/>
      <c r="P245" s="83"/>
      <c r="Q245" s="70">
        <f t="shared" si="320"/>
        <v>5</v>
      </c>
      <c r="R245" s="70">
        <f t="shared" si="320"/>
        <v>4</v>
      </c>
      <c r="S245" s="70">
        <f t="shared" si="320"/>
        <v>4</v>
      </c>
      <c r="T245" s="70">
        <f t="shared" si="320"/>
        <v>5</v>
      </c>
      <c r="U245" s="70">
        <f t="shared" si="320"/>
        <v>5</v>
      </c>
      <c r="V245" s="70">
        <f t="shared" si="320"/>
        <v>8</v>
      </c>
      <c r="W245" s="70">
        <f t="shared" si="320"/>
        <v>9</v>
      </c>
      <c r="X245" s="70">
        <f t="shared" si="320"/>
        <v>3</v>
      </c>
      <c r="Y245" s="70">
        <f t="shared" si="320"/>
        <v>1</v>
      </c>
      <c r="AA245" s="39">
        <v>30.941960906889999</v>
      </c>
      <c r="AB245" s="39">
        <v>42.072480117080005</v>
      </c>
      <c r="AC245" s="40">
        <v>45.252135591639998</v>
      </c>
      <c r="AE245" s="4">
        <f t="shared" si="246"/>
        <v>14.310174684749999</v>
      </c>
      <c r="AF245" s="4">
        <f t="shared" si="247"/>
        <v>3.1796554745599934</v>
      </c>
      <c r="AH245" s="11">
        <f t="shared" si="248"/>
        <v>0.46248441486342529</v>
      </c>
      <c r="AI245" s="11">
        <f t="shared" si="249"/>
        <v>7.5575660519931143E-2</v>
      </c>
      <c r="AK245" s="3">
        <v>2155</v>
      </c>
      <c r="AL245" s="7">
        <v>2376</v>
      </c>
      <c r="AM245" s="7"/>
      <c r="AN245" s="3">
        <v>2788.7777777777801</v>
      </c>
      <c r="AO245" s="3">
        <v>2996</v>
      </c>
      <c r="AP245" s="7">
        <v>2881.2</v>
      </c>
      <c r="AQ245" s="113"/>
      <c r="AR245" s="3">
        <v>3864.875</v>
      </c>
      <c r="AS245" s="3">
        <v>4211.2941176470595</v>
      </c>
      <c r="AT245" s="7">
        <v>4384.0952380952394</v>
      </c>
      <c r="AU245" s="7"/>
      <c r="AV245" s="3">
        <v>3644.6666666666697</v>
      </c>
      <c r="AW245" s="3">
        <v>4355.8</v>
      </c>
      <c r="AX245" s="7">
        <v>4478.6666666666697</v>
      </c>
      <c r="AY245" s="113"/>
      <c r="AZ245" s="3">
        <v>2326</v>
      </c>
      <c r="BA245" s="7">
        <v>2888</v>
      </c>
      <c r="BB245" s="7"/>
      <c r="BC245" s="3">
        <v>3110.1111111111104</v>
      </c>
      <c r="BD245" s="3">
        <v>3419</v>
      </c>
      <c r="BE245" s="7">
        <v>3349.13333333333</v>
      </c>
      <c r="BF245" s="113"/>
      <c r="BG245" s="3">
        <v>4106.7333333333299</v>
      </c>
      <c r="BH245" s="3">
        <v>4435.1875</v>
      </c>
      <c r="BI245" s="7">
        <v>4427.4666666666699</v>
      </c>
      <c r="BJ245" s="113"/>
      <c r="BK245" s="3">
        <v>4992</v>
      </c>
      <c r="BL245" s="3">
        <v>4828.5</v>
      </c>
      <c r="BM245" s="7">
        <v>4640.8333333333303</v>
      </c>
      <c r="BO245" s="2">
        <f t="shared" si="311"/>
        <v>2326</v>
      </c>
      <c r="BP245" s="2">
        <f t="shared" si="312"/>
        <v>2888</v>
      </c>
      <c r="BQ245" s="2"/>
      <c r="BR245" s="2">
        <f t="shared" si="313"/>
        <v>3110.1111111111104</v>
      </c>
      <c r="BS245" s="2">
        <f t="shared" si="314"/>
        <v>3419</v>
      </c>
      <c r="BT245" s="2">
        <f t="shared" si="315"/>
        <v>3349.13333333333</v>
      </c>
      <c r="BU245" s="2"/>
      <c r="BV245" s="2">
        <f t="shared" si="316"/>
        <v>4106.7333333333299</v>
      </c>
      <c r="BW245" s="2">
        <f t="shared" si="317"/>
        <v>4435.1875</v>
      </c>
      <c r="BX245" s="2">
        <f t="shared" si="318"/>
        <v>4427.4666666666699</v>
      </c>
      <c r="BZ245" s="16">
        <f t="shared" si="307"/>
        <v>562</v>
      </c>
      <c r="CA245" s="16">
        <f t="shared" si="308"/>
        <v>461.13333333333003</v>
      </c>
      <c r="CB245" s="16">
        <f t="shared" si="309"/>
        <v>1078.3333333333399</v>
      </c>
      <c r="CD245" s="5">
        <f t="shared" si="250"/>
        <v>0.24161650902837484</v>
      </c>
      <c r="CE245" s="5">
        <f t="shared" si="251"/>
        <v>0.15967220683287042</v>
      </c>
      <c r="CF245" s="5">
        <f t="shared" si="252"/>
        <v>0.32197384397953921</v>
      </c>
      <c r="CH245" s="11">
        <f t="shared" si="281"/>
        <v>9.931763781215408E-2</v>
      </c>
      <c r="CI245" s="11">
        <f t="shared" si="282"/>
        <v>7.6853274266727833E-2</v>
      </c>
      <c r="CK245" s="11">
        <f t="shared" si="283"/>
        <v>7.9979424035325097E-2</v>
      </c>
      <c r="CL245" s="11">
        <f t="shared" si="284"/>
        <v>7.809938150354867E-2</v>
      </c>
      <c r="CN245" s="16">
        <f t="shared" si="253"/>
        <v>308.8888888888896</v>
      </c>
      <c r="CO245" s="16">
        <f t="shared" si="254"/>
        <v>239.02222222221963</v>
      </c>
      <c r="CP245" s="11"/>
      <c r="CQ245" s="16">
        <f t="shared" si="255"/>
        <v>328.45416666667006</v>
      </c>
      <c r="CR245" s="16">
        <f t="shared" si="256"/>
        <v>320.73333333333994</v>
      </c>
      <c r="CT245" s="106">
        <v>3856.9833333333331</v>
      </c>
      <c r="CU245" s="104">
        <v>3419</v>
      </c>
      <c r="CV245" s="104">
        <v>2872.4753246753248</v>
      </c>
      <c r="CW245" s="104">
        <v>2554.7720588235293</v>
      </c>
      <c r="CX245" s="104">
        <v>2498.8000000000002</v>
      </c>
      <c r="CY245" s="104">
        <v>2450.8125</v>
      </c>
      <c r="CZ245" s="104">
        <v>2376.3380952380962</v>
      </c>
      <c r="DA245" s="104">
        <v>2325.2828054298639</v>
      </c>
      <c r="DB245" s="104">
        <v>2318.1550802139031</v>
      </c>
      <c r="DC245" s="104">
        <v>2231.7272727272702</v>
      </c>
      <c r="DD245" s="104">
        <v>2264.66339869281</v>
      </c>
      <c r="DE245" s="104">
        <v>2167.2538461538456</v>
      </c>
      <c r="DF245" s="104">
        <v>2248.0571895424841</v>
      </c>
      <c r="DG245" s="104">
        <v>2580.3043478260897</v>
      </c>
      <c r="DH245" s="104">
        <v>2747.7745098039209</v>
      </c>
      <c r="DI245" s="104">
        <v>2865.75</v>
      </c>
      <c r="DJ245" s="104">
        <v>2767.8199643493758</v>
      </c>
      <c r="DK245" s="104">
        <v>2428.4499999999998</v>
      </c>
      <c r="DL245" s="104">
        <v>2346.6317016317021</v>
      </c>
      <c r="DM245" s="104">
        <v>2340.583333333333</v>
      </c>
      <c r="DN245" s="104">
        <v>2317</v>
      </c>
      <c r="DO245" s="104">
        <v>2096.2222222222199</v>
      </c>
      <c r="DP245" s="104">
        <v>1726.138461538462</v>
      </c>
      <c r="DR245" s="4">
        <f t="shared" si="285"/>
        <v>45.252135591639998</v>
      </c>
      <c r="DS245" s="39">
        <v>42.072480117080005</v>
      </c>
      <c r="DT245" s="39">
        <v>30.941960906889999</v>
      </c>
      <c r="DU245" s="39">
        <v>29.487076497449998</v>
      </c>
      <c r="DV245" s="39">
        <v>27.453953404529997</v>
      </c>
      <c r="DW245" s="39">
        <v>26.189477546400003</v>
      </c>
      <c r="DX245" s="39">
        <v>28.35057123136</v>
      </c>
      <c r="DY245" s="39">
        <v>28.994002629480004</v>
      </c>
      <c r="DZ245" s="39">
        <v>24.960790482669999</v>
      </c>
      <c r="EA245" s="39">
        <v>25.342022837739997</v>
      </c>
      <c r="EB245" s="39">
        <v>23.48826308584</v>
      </c>
      <c r="EC245" s="39">
        <v>17.246912214810003</v>
      </c>
      <c r="ED245" s="39">
        <v>17.841567041460003</v>
      </c>
      <c r="EE245" s="39">
        <v>18.14328106416</v>
      </c>
      <c r="EF245" s="39">
        <v>22.520658206459998</v>
      </c>
      <c r="EG245" s="39">
        <v>21.930617954080002</v>
      </c>
      <c r="EH245" s="39">
        <v>23.052538756800001</v>
      </c>
      <c r="EI245" s="39">
        <v>29.425203240159995</v>
      </c>
      <c r="EJ245" s="39">
        <v>29.777629805299998</v>
      </c>
      <c r="EK245" s="39">
        <v>29.314083506119999</v>
      </c>
      <c r="EL245" s="39">
        <v>26.912624499989999</v>
      </c>
      <c r="EM245" s="39">
        <v>26.628551474350001</v>
      </c>
      <c r="EN245" s="39">
        <v>19.641417194400002</v>
      </c>
      <c r="EP245" s="111">
        <v>46022</v>
      </c>
      <c r="EQ245" s="114">
        <f t="shared" si="310"/>
        <v>0</v>
      </c>
      <c r="ER245" s="114"/>
      <c r="ES245" s="4">
        <f t="shared" si="286"/>
        <v>2155</v>
      </c>
      <c r="ET245" s="4">
        <f t="shared" si="287"/>
        <v>2376</v>
      </c>
      <c r="EU245" s="4"/>
      <c r="EV245" s="4">
        <f t="shared" si="257"/>
        <v>2788.7777777777801</v>
      </c>
      <c r="EW245" s="4">
        <f t="shared" si="258"/>
        <v>2996</v>
      </c>
      <c r="EX245" s="4">
        <f t="shared" si="259"/>
        <v>2881.2</v>
      </c>
      <c r="EY245" s="4"/>
      <c r="EZ245" s="4">
        <f t="shared" si="260"/>
        <v>3864.875</v>
      </c>
      <c r="FA245" s="4">
        <f t="shared" si="261"/>
        <v>4211.2941176470595</v>
      </c>
      <c r="FB245" s="4">
        <f t="shared" si="262"/>
        <v>4384.0952380952394</v>
      </c>
      <c r="FC245" s="4"/>
      <c r="FD245" s="4">
        <f t="shared" si="321"/>
        <v>3644.6666666666697</v>
      </c>
      <c r="FE245" s="4">
        <f t="shared" si="289"/>
        <v>4355.8</v>
      </c>
      <c r="FF245" s="4">
        <f t="shared" si="290"/>
        <v>4478.6666666666697</v>
      </c>
      <c r="FH245" s="16">
        <f t="shared" si="291"/>
        <v>2155</v>
      </c>
      <c r="FI245" s="16">
        <f t="shared" si="264"/>
        <v>2376</v>
      </c>
      <c r="FJ245" s="16"/>
      <c r="FK245" s="16">
        <f t="shared" si="292"/>
        <v>2788.7777777777801</v>
      </c>
      <c r="FL245" s="16">
        <f t="shared" si="293"/>
        <v>2996</v>
      </c>
      <c r="FM245" s="16">
        <f t="shared" si="294"/>
        <v>2881.2</v>
      </c>
      <c r="FN245" s="16"/>
      <c r="FO245" s="16">
        <f t="shared" si="295"/>
        <v>3864.875</v>
      </c>
      <c r="FP245" s="16">
        <f t="shared" si="296"/>
        <v>4211.2941176470595</v>
      </c>
      <c r="FQ245" s="16">
        <f t="shared" si="297"/>
        <v>4384.0952380952394</v>
      </c>
      <c r="FS245" s="4">
        <f t="shared" si="265"/>
        <v>2326</v>
      </c>
      <c r="FT245" s="4">
        <f t="shared" si="266"/>
        <v>2888</v>
      </c>
      <c r="FU245" s="4"/>
      <c r="FV245" s="4">
        <f t="shared" si="267"/>
        <v>3110.1111111111104</v>
      </c>
      <c r="FW245" s="4">
        <f t="shared" si="268"/>
        <v>3419</v>
      </c>
      <c r="FX245" s="4">
        <f t="shared" si="269"/>
        <v>3349.13333333333</v>
      </c>
      <c r="FY245" s="4"/>
      <c r="FZ245" s="4">
        <f t="shared" si="270"/>
        <v>4106.7333333333299</v>
      </c>
      <c r="GA245" s="4">
        <f t="shared" si="271"/>
        <v>4435.1875</v>
      </c>
      <c r="GB245" s="4">
        <f t="shared" si="272"/>
        <v>4427.4666666666699</v>
      </c>
      <c r="GC245" s="4"/>
      <c r="GD245" s="4">
        <f t="shared" si="273"/>
        <v>4992</v>
      </c>
      <c r="GE245" s="4">
        <f t="shared" si="274"/>
        <v>4828.5</v>
      </c>
      <c r="GF245" s="4">
        <f t="shared" si="275"/>
        <v>4640.8333333333303</v>
      </c>
      <c r="GH245" s="16">
        <f t="shared" si="298"/>
        <v>2326</v>
      </c>
      <c r="GI245" s="16">
        <f t="shared" si="276"/>
        <v>2888</v>
      </c>
      <c r="GJ245" s="16"/>
      <c r="GK245" s="16">
        <f t="shared" si="299"/>
        <v>3110.1111111111104</v>
      </c>
      <c r="GL245" s="16">
        <f t="shared" si="300"/>
        <v>3419</v>
      </c>
      <c r="GM245" s="16">
        <f t="shared" si="301"/>
        <v>3349.13333333333</v>
      </c>
      <c r="GN245" s="16"/>
      <c r="GO245" s="16">
        <f t="shared" si="277"/>
        <v>4106.7333333333299</v>
      </c>
      <c r="GP245" s="16">
        <f t="shared" si="278"/>
        <v>4435.1875</v>
      </c>
      <c r="GQ245" s="16">
        <f t="shared" si="302"/>
        <v>4427.4666666666699</v>
      </c>
    </row>
    <row r="246" spans="2:199" ht="14.45" customHeight="1" x14ac:dyDescent="0.25">
      <c r="B246" s="28" t="s">
        <v>404</v>
      </c>
      <c r="C246" s="28" t="s">
        <v>732</v>
      </c>
      <c r="D246" s="23" t="str">
        <f>IFERROR(IF(MATCH($B246,Compounders!$A:$A,0),"yes"),"")</f>
        <v>yes</v>
      </c>
      <c r="F246" s="66"/>
      <c r="G246" s="66"/>
      <c r="H246" s="66"/>
      <c r="I246" s="66"/>
      <c r="J246" s="121" t="str">
        <f t="shared" si="279"/>
        <v>yes</v>
      </c>
      <c r="K246" s="70">
        <f t="shared" si="303"/>
        <v>6</v>
      </c>
      <c r="L246" s="70">
        <f t="shared" si="304"/>
        <v>44</v>
      </c>
      <c r="M246" s="70">
        <f t="shared" si="305"/>
        <v>4</v>
      </c>
      <c r="N246" s="70">
        <f t="shared" si="306"/>
        <v>5</v>
      </c>
      <c r="O246" s="66"/>
      <c r="P246" s="83"/>
      <c r="Q246" s="70">
        <f t="shared" si="320"/>
        <v>5</v>
      </c>
      <c r="R246" s="70">
        <f t="shared" si="320"/>
        <v>4</v>
      </c>
      <c r="S246" s="70">
        <f t="shared" si="320"/>
        <v>4</v>
      </c>
      <c r="T246" s="70">
        <f t="shared" si="320"/>
        <v>5</v>
      </c>
      <c r="U246" s="70">
        <f t="shared" si="320"/>
        <v>5</v>
      </c>
      <c r="V246" s="70">
        <f t="shared" si="320"/>
        <v>8</v>
      </c>
      <c r="W246" s="70">
        <f t="shared" si="320"/>
        <v>9</v>
      </c>
      <c r="X246" s="70">
        <f t="shared" si="320"/>
        <v>3</v>
      </c>
      <c r="Y246" s="70">
        <f t="shared" si="320"/>
        <v>1</v>
      </c>
      <c r="AA246" s="39">
        <v>36.490811351700003</v>
      </c>
      <c r="AB246" s="39">
        <v>42.527659029180001</v>
      </c>
      <c r="AC246" s="40">
        <v>44.312935681360003</v>
      </c>
      <c r="AE246" s="4">
        <f t="shared" si="246"/>
        <v>7.8221243296599994</v>
      </c>
      <c r="AF246" s="4">
        <f t="shared" si="247"/>
        <v>1.7852766521800021</v>
      </c>
      <c r="AH246" s="11">
        <f t="shared" si="248"/>
        <v>0.21435873963639862</v>
      </c>
      <c r="AI246" s="11">
        <f t="shared" si="249"/>
        <v>4.1979189377789439E-2</v>
      </c>
      <c r="AK246" s="3">
        <v>1056</v>
      </c>
      <c r="AL246" s="7">
        <v>1170</v>
      </c>
      <c r="AM246" s="7"/>
      <c r="AN246" s="3">
        <v>1536.2857142857101</v>
      </c>
      <c r="AO246" s="3">
        <v>1537.875</v>
      </c>
      <c r="AP246" s="7">
        <v>1572</v>
      </c>
      <c r="AQ246" s="113"/>
      <c r="AR246" s="3">
        <v>1712.3333333333298</v>
      </c>
      <c r="AS246" s="3">
        <v>1774.25</v>
      </c>
      <c r="AT246" s="7">
        <v>1844.8571428571402</v>
      </c>
      <c r="AU246" s="7"/>
      <c r="AV246" s="3">
        <v>1784.5</v>
      </c>
      <c r="AW246" s="3">
        <v>1939</v>
      </c>
      <c r="AX246" s="7">
        <v>2018.5</v>
      </c>
      <c r="AY246" s="113"/>
      <c r="AZ246" s="3">
        <v>1324</v>
      </c>
      <c r="BA246" s="7">
        <v>1537</v>
      </c>
      <c r="BB246" s="7"/>
      <c r="BC246" s="3">
        <v>1717.9166666666702</v>
      </c>
      <c r="BD246" s="3">
        <v>1768.4166666666702</v>
      </c>
      <c r="BE246" s="7">
        <v>1801.45454545455</v>
      </c>
      <c r="BF246" s="113"/>
      <c r="BG246" s="3">
        <v>1883.6666666666702</v>
      </c>
      <c r="BH246" s="3">
        <v>1976.6666666666702</v>
      </c>
      <c r="BI246" s="7">
        <v>2020.6363636363599</v>
      </c>
      <c r="BJ246" s="113"/>
      <c r="BK246" s="3">
        <v>2012.5</v>
      </c>
      <c r="BL246" s="3">
        <v>2179.6666666666697</v>
      </c>
      <c r="BM246" s="7">
        <v>2219.5</v>
      </c>
      <c r="BO246" s="2">
        <f t="shared" si="311"/>
        <v>1324</v>
      </c>
      <c r="BP246" s="2">
        <f t="shared" si="312"/>
        <v>1537</v>
      </c>
      <c r="BQ246" s="2"/>
      <c r="BR246" s="2">
        <f t="shared" si="313"/>
        <v>1717.9166666666702</v>
      </c>
      <c r="BS246" s="2">
        <f t="shared" si="314"/>
        <v>1768.4166666666702</v>
      </c>
      <c r="BT246" s="2">
        <f t="shared" si="315"/>
        <v>1801.45454545455</v>
      </c>
      <c r="BU246" s="2"/>
      <c r="BV246" s="2">
        <f t="shared" si="316"/>
        <v>1883.6666666666702</v>
      </c>
      <c r="BW246" s="2">
        <f t="shared" si="317"/>
        <v>1976.6666666666702</v>
      </c>
      <c r="BX246" s="2">
        <f t="shared" si="318"/>
        <v>2020.6363636363599</v>
      </c>
      <c r="BZ246" s="16">
        <f t="shared" si="307"/>
        <v>213</v>
      </c>
      <c r="CA246" s="16">
        <f t="shared" si="308"/>
        <v>264.45454545455004</v>
      </c>
      <c r="CB246" s="16">
        <f t="shared" si="309"/>
        <v>219.18181818180983</v>
      </c>
      <c r="CD246" s="5">
        <f t="shared" si="250"/>
        <v>0.1608761329305135</v>
      </c>
      <c r="CE246" s="5">
        <f t="shared" si="251"/>
        <v>0.17205891051044242</v>
      </c>
      <c r="CF246" s="5">
        <f t="shared" si="252"/>
        <v>0.12166935809446411</v>
      </c>
      <c r="CH246" s="11">
        <f t="shared" si="281"/>
        <v>2.9396070822216736E-2</v>
      </c>
      <c r="CI246" s="11">
        <f t="shared" si="282"/>
        <v>4.8627433686857069E-2</v>
      </c>
      <c r="CK246" s="11">
        <f t="shared" si="283"/>
        <v>4.9371792603079001E-2</v>
      </c>
      <c r="CL246" s="11">
        <f t="shared" si="284"/>
        <v>7.2714402921441934E-2</v>
      </c>
      <c r="CN246" s="16">
        <f t="shared" si="253"/>
        <v>50.5</v>
      </c>
      <c r="CO246" s="16">
        <f t="shared" si="254"/>
        <v>83.53787878787989</v>
      </c>
      <c r="CP246" s="11"/>
      <c r="CQ246" s="16">
        <f t="shared" si="255"/>
        <v>93</v>
      </c>
      <c r="CR246" s="16">
        <f t="shared" si="256"/>
        <v>136.96969696968972</v>
      </c>
      <c r="CT246" s="106">
        <v>1828.2666666666669</v>
      </c>
      <c r="CU246" s="104">
        <v>1768.4166666666702</v>
      </c>
      <c r="CV246" s="104">
        <v>1664.954545454545</v>
      </c>
      <c r="CW246" s="104">
        <v>1568.9555555555548</v>
      </c>
      <c r="CX246" s="104">
        <v>1484.5333333333331</v>
      </c>
      <c r="CY246" s="104">
        <v>1464.3333333333298</v>
      </c>
      <c r="CZ246" s="104">
        <v>1403.65</v>
      </c>
      <c r="DA246" s="104">
        <v>1318.75</v>
      </c>
      <c r="DB246" s="104">
        <v>1262.333333333333</v>
      </c>
      <c r="DC246" s="104">
        <v>1169</v>
      </c>
      <c r="DD246" s="104">
        <v>1138.4999999999991</v>
      </c>
      <c r="DE246" s="104">
        <v>1065.3</v>
      </c>
      <c r="DF246" s="104">
        <v>987.43636363636404</v>
      </c>
      <c r="DG246" s="104">
        <v>963.5</v>
      </c>
      <c r="DH246" s="104">
        <v>948.90909090909099</v>
      </c>
      <c r="DI246" s="104">
        <v>923.86825396825407</v>
      </c>
      <c r="DJ246" s="104">
        <v>911.33333333333394</v>
      </c>
      <c r="DK246" s="104">
        <v>903.18181818181802</v>
      </c>
      <c r="DL246" s="104">
        <v>876.4</v>
      </c>
      <c r="DM246" s="104">
        <v>874.35714285714289</v>
      </c>
      <c r="DN246" s="104">
        <v>831.16666666666697</v>
      </c>
      <c r="DO246" s="104">
        <v>779</v>
      </c>
      <c r="DP246" s="104">
        <v>779.92499999999995</v>
      </c>
      <c r="DR246" s="4">
        <f t="shared" si="285"/>
        <v>44.312935681360003</v>
      </c>
      <c r="DS246" s="39">
        <v>42.527659029180001</v>
      </c>
      <c r="DT246" s="39">
        <v>36.490811351700003</v>
      </c>
      <c r="DU246" s="39">
        <v>34.270983393190001</v>
      </c>
      <c r="DV246" s="39">
        <v>35.825297185499998</v>
      </c>
      <c r="DW246" s="39">
        <v>30.98331145845</v>
      </c>
      <c r="DX246" s="39">
        <v>32.588553814160001</v>
      </c>
      <c r="DY246" s="39">
        <v>31.843056080640004</v>
      </c>
      <c r="DZ246" s="39">
        <v>27.877640083100001</v>
      </c>
      <c r="EA246" s="39">
        <v>25.789550485199999</v>
      </c>
      <c r="EB246" s="39">
        <v>22.735297404000004</v>
      </c>
      <c r="EC246" s="39">
        <v>19.036180594179999</v>
      </c>
      <c r="ED246" s="39">
        <v>19.726295632230002</v>
      </c>
      <c r="EE246" s="39">
        <v>18.226403437999998</v>
      </c>
      <c r="EF246" s="39">
        <v>18.15223150584</v>
      </c>
      <c r="EG246" s="39">
        <v>14.795513352999999</v>
      </c>
      <c r="EH246" s="39">
        <v>14.99171960448</v>
      </c>
      <c r="EI246" s="39">
        <v>17.819350263379999</v>
      </c>
      <c r="EJ246" s="39">
        <v>17.208083507429997</v>
      </c>
      <c r="EK246" s="39">
        <v>16.296638554419999</v>
      </c>
      <c r="EL246" s="39">
        <v>15.554509228600001</v>
      </c>
      <c r="EM246" s="39">
        <v>14.953009180680001</v>
      </c>
      <c r="EN246" s="39">
        <v>13.9318955544</v>
      </c>
      <c r="EP246" s="111">
        <v>46022</v>
      </c>
      <c r="EQ246" s="114">
        <f t="shared" si="310"/>
        <v>0</v>
      </c>
      <c r="ER246" s="114"/>
      <c r="ES246" s="4">
        <f t="shared" si="286"/>
        <v>1056</v>
      </c>
      <c r="ET246" s="4">
        <f t="shared" si="287"/>
        <v>1170</v>
      </c>
      <c r="EU246" s="4"/>
      <c r="EV246" s="4">
        <f t="shared" si="257"/>
        <v>1536.2857142857101</v>
      </c>
      <c r="EW246" s="4">
        <f t="shared" si="258"/>
        <v>1537.875</v>
      </c>
      <c r="EX246" s="4">
        <f t="shared" si="259"/>
        <v>1572</v>
      </c>
      <c r="EY246" s="4"/>
      <c r="EZ246" s="4">
        <f t="shared" si="260"/>
        <v>1712.3333333333298</v>
      </c>
      <c r="FA246" s="4">
        <f t="shared" si="261"/>
        <v>1774.25</v>
      </c>
      <c r="FB246" s="4">
        <f t="shared" si="262"/>
        <v>1844.8571428571402</v>
      </c>
      <c r="FC246" s="4"/>
      <c r="FD246" s="4">
        <f t="shared" si="321"/>
        <v>1784.5</v>
      </c>
      <c r="FE246" s="4">
        <f t="shared" si="289"/>
        <v>1939</v>
      </c>
      <c r="FF246" s="4">
        <f t="shared" si="290"/>
        <v>2018.5</v>
      </c>
      <c r="FH246" s="16">
        <f t="shared" si="291"/>
        <v>1056</v>
      </c>
      <c r="FI246" s="16">
        <f t="shared" si="264"/>
        <v>1170</v>
      </c>
      <c r="FJ246" s="16"/>
      <c r="FK246" s="16">
        <f t="shared" si="292"/>
        <v>1536.2857142857101</v>
      </c>
      <c r="FL246" s="16">
        <f t="shared" si="293"/>
        <v>1537.875</v>
      </c>
      <c r="FM246" s="16">
        <f t="shared" si="294"/>
        <v>1572</v>
      </c>
      <c r="FN246" s="16"/>
      <c r="FO246" s="16">
        <f t="shared" si="295"/>
        <v>1712.3333333333298</v>
      </c>
      <c r="FP246" s="16">
        <f t="shared" si="296"/>
        <v>1774.25</v>
      </c>
      <c r="FQ246" s="16">
        <f t="shared" si="297"/>
        <v>1844.8571428571402</v>
      </c>
      <c r="FS246" s="4">
        <f t="shared" si="265"/>
        <v>1324</v>
      </c>
      <c r="FT246" s="4">
        <f t="shared" si="266"/>
        <v>1537</v>
      </c>
      <c r="FU246" s="4"/>
      <c r="FV246" s="4">
        <f t="shared" si="267"/>
        <v>1717.9166666666702</v>
      </c>
      <c r="FW246" s="4">
        <f t="shared" si="268"/>
        <v>1768.4166666666702</v>
      </c>
      <c r="FX246" s="4">
        <f t="shared" si="269"/>
        <v>1801.45454545455</v>
      </c>
      <c r="FY246" s="4"/>
      <c r="FZ246" s="4">
        <f t="shared" si="270"/>
        <v>1883.6666666666702</v>
      </c>
      <c r="GA246" s="4">
        <f t="shared" si="271"/>
        <v>1976.6666666666702</v>
      </c>
      <c r="GB246" s="4">
        <f t="shared" si="272"/>
        <v>2020.6363636363599</v>
      </c>
      <c r="GC246" s="4"/>
      <c r="GD246" s="4">
        <f t="shared" si="273"/>
        <v>2012.5</v>
      </c>
      <c r="GE246" s="4">
        <f t="shared" si="274"/>
        <v>2179.6666666666697</v>
      </c>
      <c r="GF246" s="4">
        <f t="shared" si="275"/>
        <v>2219.5</v>
      </c>
      <c r="GH246" s="16">
        <f t="shared" si="298"/>
        <v>1324</v>
      </c>
      <c r="GI246" s="16">
        <f t="shared" si="276"/>
        <v>1537</v>
      </c>
      <c r="GJ246" s="16"/>
      <c r="GK246" s="16">
        <f t="shared" si="299"/>
        <v>1717.9166666666702</v>
      </c>
      <c r="GL246" s="16">
        <f t="shared" si="300"/>
        <v>1768.4166666666702</v>
      </c>
      <c r="GM246" s="16">
        <f t="shared" si="301"/>
        <v>1801.45454545455</v>
      </c>
      <c r="GN246" s="16"/>
      <c r="GO246" s="16">
        <f t="shared" si="277"/>
        <v>1883.6666666666702</v>
      </c>
      <c r="GP246" s="16">
        <f t="shared" si="278"/>
        <v>1976.6666666666702</v>
      </c>
      <c r="GQ246" s="16">
        <f t="shared" si="302"/>
        <v>2020.6363636363599</v>
      </c>
    </row>
    <row r="247" spans="2:199" ht="14.45" customHeight="1" x14ac:dyDescent="0.25">
      <c r="B247" s="28" t="s">
        <v>343</v>
      </c>
      <c r="C247" s="28" t="s">
        <v>733</v>
      </c>
      <c r="D247" s="23" t="str">
        <f>IFERROR(IF(MATCH($B247,Compounders!$A:$A,0),"yes"),"")</f>
        <v/>
      </c>
      <c r="F247" s="66"/>
      <c r="G247" s="66"/>
      <c r="H247" s="66"/>
      <c r="I247" s="66"/>
      <c r="J247" s="121" t="str">
        <f t="shared" si="279"/>
        <v>yes</v>
      </c>
      <c r="K247" s="70">
        <f t="shared" si="303"/>
        <v>6</v>
      </c>
      <c r="L247" s="70">
        <f t="shared" si="304"/>
        <v>44</v>
      </c>
      <c r="M247" s="70">
        <f t="shared" si="305"/>
        <v>4</v>
      </c>
      <c r="N247" s="70">
        <f t="shared" si="306"/>
        <v>5</v>
      </c>
      <c r="O247" s="66"/>
      <c r="P247" s="83"/>
      <c r="Q247" s="70">
        <f t="shared" si="320"/>
        <v>5</v>
      </c>
      <c r="R247" s="70">
        <f t="shared" si="320"/>
        <v>4</v>
      </c>
      <c r="S247" s="70">
        <f t="shared" si="320"/>
        <v>4</v>
      </c>
      <c r="T247" s="70">
        <f t="shared" si="320"/>
        <v>5</v>
      </c>
      <c r="U247" s="70">
        <f t="shared" si="320"/>
        <v>5</v>
      </c>
      <c r="V247" s="70">
        <f t="shared" si="320"/>
        <v>8</v>
      </c>
      <c r="W247" s="70">
        <f t="shared" si="320"/>
        <v>9</v>
      </c>
      <c r="X247" s="70">
        <f t="shared" si="320"/>
        <v>3</v>
      </c>
      <c r="Y247" s="70">
        <f t="shared" si="320"/>
        <v>1</v>
      </c>
      <c r="AA247" s="39">
        <v>36.034097368359994</v>
      </c>
      <c r="AB247" s="39">
        <v>35.275842384160001</v>
      </c>
      <c r="AC247" s="40">
        <v>43.076021016120002</v>
      </c>
      <c r="AE247" s="4">
        <f t="shared" si="246"/>
        <v>7.041923647760008</v>
      </c>
      <c r="AF247" s="4">
        <f t="shared" si="247"/>
        <v>7.8001786319600015</v>
      </c>
      <c r="AH247" s="11">
        <f t="shared" si="248"/>
        <v>0.19542389464549825</v>
      </c>
      <c r="AI247" s="11">
        <f t="shared" si="249"/>
        <v>0.22111955674976413</v>
      </c>
      <c r="AK247" s="3">
        <v>2483</v>
      </c>
      <c r="AL247" s="7">
        <v>2717</v>
      </c>
      <c r="AM247" s="7"/>
      <c r="AN247" s="3">
        <v>3143.5</v>
      </c>
      <c r="AO247" s="3">
        <v>3273.0769230769201</v>
      </c>
      <c r="AP247" s="7">
        <v>3358.6666666666697</v>
      </c>
      <c r="AQ247" s="113"/>
      <c r="AR247" s="3">
        <v>3333.6363636363603</v>
      </c>
      <c r="AS247" s="3">
        <v>3462.6153846153798</v>
      </c>
      <c r="AT247" s="7">
        <v>3639</v>
      </c>
      <c r="AU247" s="7"/>
      <c r="AV247" s="3">
        <v>3524</v>
      </c>
      <c r="AW247" s="3">
        <v>3650</v>
      </c>
      <c r="AX247" s="7">
        <v>3810.5</v>
      </c>
      <c r="AY247" s="113"/>
      <c r="AZ247" s="3">
        <v>2623</v>
      </c>
      <c r="BA247" s="7">
        <v>2977</v>
      </c>
      <c r="BB247" s="7"/>
      <c r="BC247" s="3">
        <v>3151.5</v>
      </c>
      <c r="BD247" s="3">
        <v>3290.6428571428601</v>
      </c>
      <c r="BE247" s="7">
        <v>3462.2142857142903</v>
      </c>
      <c r="BF247" s="113"/>
      <c r="BG247" s="3">
        <v>3386.7272727272702</v>
      </c>
      <c r="BH247" s="3">
        <v>3489.5714285714303</v>
      </c>
      <c r="BI247" s="7">
        <v>3691.9285714285697</v>
      </c>
      <c r="BJ247" s="113"/>
      <c r="BK247" s="3">
        <v>3659.5</v>
      </c>
      <c r="BL247" s="3">
        <v>3814.3333333333303</v>
      </c>
      <c r="BM247" s="7">
        <v>4039.8333333333303</v>
      </c>
      <c r="BO247" s="2">
        <f t="shared" si="311"/>
        <v>2623</v>
      </c>
      <c r="BP247" s="2">
        <f t="shared" si="312"/>
        <v>2977</v>
      </c>
      <c r="BQ247" s="2"/>
      <c r="BR247" s="2">
        <f t="shared" si="313"/>
        <v>3151.5</v>
      </c>
      <c r="BS247" s="2">
        <f t="shared" si="314"/>
        <v>3290.6428571428601</v>
      </c>
      <c r="BT247" s="2">
        <f t="shared" si="315"/>
        <v>3462.2142857142903</v>
      </c>
      <c r="BU247" s="2"/>
      <c r="BV247" s="2">
        <f t="shared" si="316"/>
        <v>3386.7272727272702</v>
      </c>
      <c r="BW247" s="2">
        <f t="shared" si="317"/>
        <v>3489.5714285714303</v>
      </c>
      <c r="BX247" s="2">
        <f t="shared" si="318"/>
        <v>3691.9285714285697</v>
      </c>
      <c r="BZ247" s="16">
        <f t="shared" si="307"/>
        <v>354</v>
      </c>
      <c r="CA247" s="16">
        <f t="shared" si="308"/>
        <v>485.21428571429033</v>
      </c>
      <c r="CB247" s="16">
        <f t="shared" si="309"/>
        <v>229.71428571427941</v>
      </c>
      <c r="CD247" s="5">
        <f t="shared" si="250"/>
        <v>0.13495996950057187</v>
      </c>
      <c r="CE247" s="5">
        <f t="shared" si="251"/>
        <v>0.16298766735448122</v>
      </c>
      <c r="CF247" s="5">
        <f t="shared" si="252"/>
        <v>6.6348950919104421E-2</v>
      </c>
      <c r="CH247" s="11">
        <f t="shared" si="281"/>
        <v>4.415131116701887E-2</v>
      </c>
      <c r="CI247" s="11">
        <f t="shared" si="282"/>
        <v>9.8592506969471749E-2</v>
      </c>
      <c r="CK247" s="11">
        <f t="shared" si="283"/>
        <v>3.0366825422391219E-2</v>
      </c>
      <c r="CL247" s="11">
        <f t="shared" si="284"/>
        <v>9.0116881025240181E-2</v>
      </c>
      <c r="CN247" s="16">
        <f t="shared" si="253"/>
        <v>139.14285714286007</v>
      </c>
      <c r="CO247" s="16">
        <f t="shared" si="254"/>
        <v>310.71428571429033</v>
      </c>
      <c r="CP247" s="11"/>
      <c r="CQ247" s="16">
        <f t="shared" si="255"/>
        <v>102.84415584416001</v>
      </c>
      <c r="CR247" s="16">
        <f t="shared" si="256"/>
        <v>305.20129870129949</v>
      </c>
      <c r="CT247" s="106">
        <v>3447.1136363636369</v>
      </c>
      <c r="CU247" s="104">
        <v>3290.6428571428601</v>
      </c>
      <c r="CV247" s="104">
        <v>3080</v>
      </c>
      <c r="CW247" s="104">
        <v>2966.6523809523819</v>
      </c>
      <c r="CX247" s="104">
        <v>2734.9666666666672</v>
      </c>
      <c r="CY247" s="104">
        <v>2793.86666666667</v>
      </c>
      <c r="CZ247" s="104">
        <v>2709.7333333333331</v>
      </c>
      <c r="DA247" s="104">
        <v>2493.1333333333332</v>
      </c>
      <c r="DB247" s="104">
        <v>2386.090909090909</v>
      </c>
      <c r="DC247" s="104">
        <v>2338.4</v>
      </c>
      <c r="DD247" s="104">
        <v>2101.185897435897</v>
      </c>
      <c r="DE247" s="104">
        <v>2096.8982683982681</v>
      </c>
      <c r="DF247" s="104">
        <v>2532.7706043956041</v>
      </c>
      <c r="DG247" s="104">
        <v>2814.6470588235302</v>
      </c>
      <c r="DH247" s="104">
        <v>2724.3333333333339</v>
      </c>
      <c r="DI247" s="104">
        <v>2811.0357142857142</v>
      </c>
      <c r="DJ247" s="104">
        <v>2950.2738095238105</v>
      </c>
      <c r="DK247" s="104">
        <v>3061.0666666666698</v>
      </c>
      <c r="DL247" s="104">
        <v>2897.2</v>
      </c>
      <c r="DM247" s="104">
        <v>2679.3787878787889</v>
      </c>
      <c r="DN247" s="104">
        <v>2475.2380952380963</v>
      </c>
      <c r="DO247" s="104">
        <v>2426.8000000000002</v>
      </c>
      <c r="DP247" s="104">
        <v>2208.0666666666671</v>
      </c>
      <c r="DR247" s="4">
        <f t="shared" si="285"/>
        <v>43.076021016120002</v>
      </c>
      <c r="DS247" s="39">
        <v>35.275842384160001</v>
      </c>
      <c r="DT247" s="39">
        <v>36.034097368359994</v>
      </c>
      <c r="DU247" s="39">
        <v>32.91149662542</v>
      </c>
      <c r="DV247" s="39">
        <v>30.32621262008</v>
      </c>
      <c r="DW247" s="39">
        <v>25.826638164879999</v>
      </c>
      <c r="DX247" s="39">
        <v>28.772723439850001</v>
      </c>
      <c r="DY247" s="39">
        <v>26.418912461639994</v>
      </c>
      <c r="DZ247" s="39">
        <v>22.293156528000001</v>
      </c>
      <c r="EA247" s="39">
        <v>23.34627690972</v>
      </c>
      <c r="EB247" s="39">
        <v>23.902878762059999</v>
      </c>
      <c r="EC247" s="39">
        <v>21.336155827199995</v>
      </c>
      <c r="ED247" s="39">
        <v>24.46106213074</v>
      </c>
      <c r="EE247" s="39">
        <v>26.07358606659</v>
      </c>
      <c r="EF247" s="39">
        <v>28.46354720279</v>
      </c>
      <c r="EG247" s="39">
        <v>22.354933220790002</v>
      </c>
      <c r="EH247" s="39">
        <v>22.632652696499996</v>
      </c>
      <c r="EI247" s="39">
        <v>31.891786573680001</v>
      </c>
      <c r="EJ247" s="39">
        <v>34.003513089000002</v>
      </c>
      <c r="EK247" s="39">
        <v>30.975904529279997</v>
      </c>
      <c r="EL247" s="39">
        <v>28.614373420160003</v>
      </c>
      <c r="EM247" s="39">
        <v>29.553571851570002</v>
      </c>
      <c r="EN247" s="39">
        <v>25.6766162421</v>
      </c>
      <c r="EP247" s="111">
        <v>46022</v>
      </c>
      <c r="EQ247" s="114">
        <f t="shared" si="310"/>
        <v>0</v>
      </c>
      <c r="ER247" s="114"/>
      <c r="ES247" s="4">
        <f t="shared" si="286"/>
        <v>2483</v>
      </c>
      <c r="ET247" s="4">
        <f t="shared" si="287"/>
        <v>2717</v>
      </c>
      <c r="EU247" s="4"/>
      <c r="EV247" s="4">
        <f t="shared" si="257"/>
        <v>3143.5</v>
      </c>
      <c r="EW247" s="4">
        <f t="shared" si="258"/>
        <v>3273.0769230769201</v>
      </c>
      <c r="EX247" s="4">
        <f t="shared" si="259"/>
        <v>3358.6666666666697</v>
      </c>
      <c r="EY247" s="4"/>
      <c r="EZ247" s="4">
        <f t="shared" si="260"/>
        <v>3333.6363636363603</v>
      </c>
      <c r="FA247" s="4">
        <f t="shared" si="261"/>
        <v>3462.6153846153798</v>
      </c>
      <c r="FB247" s="4">
        <f t="shared" si="262"/>
        <v>3639</v>
      </c>
      <c r="FC247" s="4"/>
      <c r="FD247" s="4">
        <f t="shared" si="321"/>
        <v>3524</v>
      </c>
      <c r="FE247" s="4">
        <f t="shared" si="289"/>
        <v>3650</v>
      </c>
      <c r="FF247" s="4">
        <f t="shared" si="290"/>
        <v>3810.5</v>
      </c>
      <c r="FH247" s="16">
        <f t="shared" si="291"/>
        <v>2483</v>
      </c>
      <c r="FI247" s="16">
        <f t="shared" si="264"/>
        <v>2717</v>
      </c>
      <c r="FJ247" s="16"/>
      <c r="FK247" s="16">
        <f t="shared" si="292"/>
        <v>3143.5</v>
      </c>
      <c r="FL247" s="16">
        <f t="shared" si="293"/>
        <v>3273.0769230769201</v>
      </c>
      <c r="FM247" s="16">
        <f t="shared" si="294"/>
        <v>3358.6666666666697</v>
      </c>
      <c r="FN247" s="16"/>
      <c r="FO247" s="16">
        <f t="shared" si="295"/>
        <v>3333.6363636363603</v>
      </c>
      <c r="FP247" s="16">
        <f t="shared" si="296"/>
        <v>3462.6153846153798</v>
      </c>
      <c r="FQ247" s="16">
        <f t="shared" si="297"/>
        <v>3639</v>
      </c>
      <c r="FS247" s="4">
        <f t="shared" si="265"/>
        <v>2623</v>
      </c>
      <c r="FT247" s="4">
        <f t="shared" si="266"/>
        <v>2977</v>
      </c>
      <c r="FU247" s="4"/>
      <c r="FV247" s="4">
        <f t="shared" si="267"/>
        <v>3151.5</v>
      </c>
      <c r="FW247" s="4">
        <f t="shared" si="268"/>
        <v>3290.6428571428601</v>
      </c>
      <c r="FX247" s="4">
        <f t="shared" si="269"/>
        <v>3462.2142857142903</v>
      </c>
      <c r="FY247" s="4"/>
      <c r="FZ247" s="4">
        <f t="shared" si="270"/>
        <v>3386.7272727272702</v>
      </c>
      <c r="GA247" s="4">
        <f t="shared" si="271"/>
        <v>3489.5714285714303</v>
      </c>
      <c r="GB247" s="4">
        <f t="shared" si="272"/>
        <v>3691.9285714285697</v>
      </c>
      <c r="GC247" s="4"/>
      <c r="GD247" s="4">
        <f t="shared" si="273"/>
        <v>3659.5</v>
      </c>
      <c r="GE247" s="4">
        <f t="shared" si="274"/>
        <v>3814.3333333333303</v>
      </c>
      <c r="GF247" s="4">
        <f t="shared" si="275"/>
        <v>4039.8333333333303</v>
      </c>
      <c r="GH247" s="16">
        <f t="shared" si="298"/>
        <v>2623</v>
      </c>
      <c r="GI247" s="16">
        <f t="shared" si="276"/>
        <v>2977</v>
      </c>
      <c r="GJ247" s="16"/>
      <c r="GK247" s="16">
        <f t="shared" si="299"/>
        <v>3151.5</v>
      </c>
      <c r="GL247" s="16">
        <f t="shared" si="300"/>
        <v>3290.6428571428601</v>
      </c>
      <c r="GM247" s="16">
        <f t="shared" si="301"/>
        <v>3462.2142857142903</v>
      </c>
      <c r="GN247" s="16"/>
      <c r="GO247" s="16">
        <f t="shared" si="277"/>
        <v>3386.7272727272702</v>
      </c>
      <c r="GP247" s="16">
        <f t="shared" si="278"/>
        <v>3489.5714285714303</v>
      </c>
      <c r="GQ247" s="16">
        <f t="shared" si="302"/>
        <v>3691.9285714285697</v>
      </c>
    </row>
    <row r="248" spans="2:199" ht="14.45" customHeight="1" x14ac:dyDescent="0.25">
      <c r="B248" s="28" t="s">
        <v>258</v>
      </c>
      <c r="C248" s="28" t="s">
        <v>1005</v>
      </c>
      <c r="D248" s="23" t="str">
        <f>IFERROR(IF(MATCH($B248,Compounders!$A:$A,0),"yes"),"")</f>
        <v>yes</v>
      </c>
      <c r="F248" s="66"/>
      <c r="G248" s="66"/>
      <c r="H248" s="66"/>
      <c r="I248" s="66"/>
      <c r="J248" s="121" t="str">
        <f t="shared" si="279"/>
        <v>yes</v>
      </c>
      <c r="K248" s="70">
        <f t="shared" si="303"/>
        <v>6</v>
      </c>
      <c r="L248" s="70">
        <f t="shared" si="304"/>
        <v>44</v>
      </c>
      <c r="M248" s="70">
        <f t="shared" si="305"/>
        <v>4</v>
      </c>
      <c r="N248" s="70">
        <f t="shared" si="306"/>
        <v>5</v>
      </c>
      <c r="O248" s="66"/>
      <c r="P248" s="83"/>
      <c r="Q248" s="70">
        <f t="shared" si="320"/>
        <v>5</v>
      </c>
      <c r="R248" s="70">
        <f t="shared" si="320"/>
        <v>4</v>
      </c>
      <c r="S248" s="70">
        <f t="shared" si="320"/>
        <v>4</v>
      </c>
      <c r="T248" s="70">
        <f t="shared" si="320"/>
        <v>5</v>
      </c>
      <c r="U248" s="70">
        <f t="shared" si="320"/>
        <v>5</v>
      </c>
      <c r="V248" s="70">
        <f t="shared" si="320"/>
        <v>8</v>
      </c>
      <c r="W248" s="70">
        <f t="shared" si="320"/>
        <v>9</v>
      </c>
      <c r="X248" s="70">
        <f t="shared" si="320"/>
        <v>3</v>
      </c>
      <c r="Y248" s="70">
        <f t="shared" si="320"/>
        <v>1</v>
      </c>
      <c r="AA248" s="39">
        <v>43.109807710470001</v>
      </c>
      <c r="AB248" s="39">
        <v>39.412522236059999</v>
      </c>
      <c r="AC248" s="40">
        <v>46.166635664279994</v>
      </c>
      <c r="AE248" s="4">
        <f t="shared" si="246"/>
        <v>3.0568279538099929</v>
      </c>
      <c r="AF248" s="4">
        <f t="shared" si="247"/>
        <v>6.7541134282199948</v>
      </c>
      <c r="AH248" s="11">
        <f t="shared" si="248"/>
        <v>7.0907946849124714E-2</v>
      </c>
      <c r="AI248" s="11">
        <f t="shared" si="249"/>
        <v>0.17136973340012229</v>
      </c>
      <c r="AK248" s="3">
        <v>1109.1279999999999</v>
      </c>
      <c r="AL248" s="7">
        <v>1202.3050000000001</v>
      </c>
      <c r="AM248" s="7"/>
      <c r="AN248" s="3">
        <v>1374.5</v>
      </c>
      <c r="AO248" s="3">
        <v>1378.42857142857</v>
      </c>
      <c r="AP248" s="7">
        <v>1448.8</v>
      </c>
      <c r="AQ248" s="113"/>
      <c r="AR248" s="3">
        <v>1524.1428571428598</v>
      </c>
      <c r="AS248" s="3">
        <v>1527.42857142857</v>
      </c>
      <c r="AT248" s="7">
        <v>1554.4</v>
      </c>
      <c r="AU248" s="7"/>
      <c r="AV248" s="3">
        <v>1675.7777777777801</v>
      </c>
      <c r="AW248" s="3">
        <v>1694.7272727272698</v>
      </c>
      <c r="AX248" s="7">
        <v>1725.25</v>
      </c>
      <c r="AY248" s="113"/>
      <c r="AZ248" s="3">
        <v>1200.258</v>
      </c>
      <c r="BA248" s="7">
        <v>1324.576</v>
      </c>
      <c r="BB248" s="7"/>
      <c r="BC248" s="3">
        <v>1446.93333333333</v>
      </c>
      <c r="BD248" s="3">
        <v>1434.25</v>
      </c>
      <c r="BE248" s="7">
        <v>1440.3125</v>
      </c>
      <c r="BF248" s="113"/>
      <c r="BG248" s="3">
        <v>1596.4375</v>
      </c>
      <c r="BH248" s="3">
        <v>1588.93333333333</v>
      </c>
      <c r="BI248" s="7">
        <v>1612.875</v>
      </c>
      <c r="BJ248" s="113"/>
      <c r="BK248" s="3">
        <v>1749.875</v>
      </c>
      <c r="BL248" s="3">
        <v>1772.54545454545</v>
      </c>
      <c r="BM248" s="7">
        <v>1796.61538461538</v>
      </c>
      <c r="BO248" s="2">
        <f t="shared" si="311"/>
        <v>1200.258</v>
      </c>
      <c r="BP248" s="2">
        <f t="shared" si="312"/>
        <v>1324.576</v>
      </c>
      <c r="BQ248" s="2"/>
      <c r="BR248" s="2">
        <f t="shared" si="313"/>
        <v>1446.93333333333</v>
      </c>
      <c r="BS248" s="2">
        <f t="shared" si="314"/>
        <v>1434.25</v>
      </c>
      <c r="BT248" s="2">
        <f t="shared" si="315"/>
        <v>1440.3125</v>
      </c>
      <c r="BU248" s="2"/>
      <c r="BV248" s="2">
        <f t="shared" si="316"/>
        <v>1596.4375</v>
      </c>
      <c r="BW248" s="2">
        <f t="shared" si="317"/>
        <v>1588.93333333333</v>
      </c>
      <c r="BX248" s="2">
        <f t="shared" si="318"/>
        <v>1612.875</v>
      </c>
      <c r="BZ248" s="16">
        <f t="shared" si="307"/>
        <v>124.31799999999998</v>
      </c>
      <c r="CA248" s="16">
        <f t="shared" si="308"/>
        <v>115.73649999999998</v>
      </c>
      <c r="CB248" s="16">
        <f t="shared" si="309"/>
        <v>172.5625</v>
      </c>
      <c r="CD248" s="5">
        <f t="shared" si="250"/>
        <v>0.10357606447947032</v>
      </c>
      <c r="CE248" s="5">
        <f t="shared" si="251"/>
        <v>8.7376262290725482E-2</v>
      </c>
      <c r="CF248" s="5">
        <f t="shared" si="252"/>
        <v>0.11980906921241052</v>
      </c>
      <c r="CH248" s="11">
        <f t="shared" si="281"/>
        <v>-8.7656653151469976E-3</v>
      </c>
      <c r="CI248" s="11">
        <f t="shared" si="282"/>
        <v>-4.5757694434183094E-3</v>
      </c>
      <c r="CK248" s="11">
        <f t="shared" si="283"/>
        <v>-4.700570280183225E-3</v>
      </c>
      <c r="CL248" s="11">
        <f t="shared" si="284"/>
        <v>1.0296362995732666E-2</v>
      </c>
      <c r="CN248" s="16">
        <f t="shared" si="253"/>
        <v>-12.683333333329983</v>
      </c>
      <c r="CO248" s="16">
        <f t="shared" si="254"/>
        <v>-6.6208333333299834</v>
      </c>
      <c r="CP248" s="11"/>
      <c r="CQ248" s="16">
        <f t="shared" si="255"/>
        <v>-7.5041666666700166</v>
      </c>
      <c r="CR248" s="16">
        <f t="shared" si="256"/>
        <v>16.4375</v>
      </c>
      <c r="CT248" s="106">
        <v>1485.9743589743591</v>
      </c>
      <c r="CU248" s="104">
        <v>1434.25</v>
      </c>
      <c r="CV248" s="104">
        <v>1405.886363636364</v>
      </c>
      <c r="CW248" s="104">
        <v>1384.5606060606069</v>
      </c>
      <c r="CX248" s="104">
        <v>1335.75</v>
      </c>
      <c r="CY248" s="104">
        <v>1320.625</v>
      </c>
      <c r="CZ248" s="104">
        <v>1287.116666666667</v>
      </c>
      <c r="DA248" s="104">
        <v>1226.4333333333329</v>
      </c>
      <c r="DB248" s="104">
        <v>1172.925252525253</v>
      </c>
      <c r="DC248" s="104">
        <v>1168.2</v>
      </c>
      <c r="DD248" s="104">
        <v>1105.3555555555561</v>
      </c>
      <c r="DE248" s="104">
        <v>1105.055128205129</v>
      </c>
      <c r="DF248" s="104">
        <v>1052.545454545455</v>
      </c>
      <c r="DG248" s="104">
        <v>1019</v>
      </c>
      <c r="DH248" s="104">
        <v>959.64393939393995</v>
      </c>
      <c r="DI248" s="104">
        <v>939.25252525252495</v>
      </c>
      <c r="DJ248" s="104">
        <v>930.12698412698512</v>
      </c>
      <c r="DK248" s="104">
        <v>952</v>
      </c>
      <c r="DL248" s="104">
        <v>896.47619047619003</v>
      </c>
      <c r="DM248" s="104">
        <v>857.45238095238096</v>
      </c>
      <c r="DN248" s="104">
        <v>808.99999999999909</v>
      </c>
      <c r="DO248" s="104">
        <v>773.875</v>
      </c>
      <c r="DP248" s="104">
        <v>683.357142857143</v>
      </c>
      <c r="DR248" s="4">
        <f t="shared" si="285"/>
        <v>46.166635664279994</v>
      </c>
      <c r="DS248" s="39">
        <v>39.412522236059999</v>
      </c>
      <c r="DT248" s="39">
        <v>43.109807710470001</v>
      </c>
      <c r="DU248" s="39">
        <v>43.89780799135</v>
      </c>
      <c r="DV248" s="39">
        <v>44.755961202500004</v>
      </c>
      <c r="DW248" s="39">
        <v>43.883718937499999</v>
      </c>
      <c r="DX248" s="39">
        <v>47.023560112940004</v>
      </c>
      <c r="DY248" s="39">
        <v>45.847433424329992</v>
      </c>
      <c r="DZ248" s="39">
        <v>38.16625883175</v>
      </c>
      <c r="EA248" s="39">
        <v>44.326669765399998</v>
      </c>
      <c r="EB248" s="39">
        <v>44.737931623499989</v>
      </c>
      <c r="EC248" s="39">
        <v>40.578799411200002</v>
      </c>
      <c r="ED248" s="39">
        <v>37.572774655800004</v>
      </c>
      <c r="EE248" s="39">
        <v>44.810471663800001</v>
      </c>
      <c r="EF248" s="39">
        <v>37.194140078220009</v>
      </c>
      <c r="EG248" s="39">
        <v>33.9553350626</v>
      </c>
      <c r="EH248" s="39">
        <v>33.494568694350001</v>
      </c>
      <c r="EI248" s="39">
        <v>40.868006077920001</v>
      </c>
      <c r="EJ248" s="39">
        <v>50.514277200660004</v>
      </c>
      <c r="EK248" s="39">
        <v>50.152943306940003</v>
      </c>
      <c r="EL248" s="39">
        <v>43.937864662759999</v>
      </c>
      <c r="EM248" s="39">
        <v>34.69603256808</v>
      </c>
      <c r="EN248" s="39">
        <v>37.015122211199994</v>
      </c>
      <c r="EP248" s="111">
        <v>46022</v>
      </c>
      <c r="EQ248" s="114">
        <f t="shared" si="310"/>
        <v>0</v>
      </c>
      <c r="ER248" s="114"/>
      <c r="ES248" s="4">
        <f t="shared" si="286"/>
        <v>1109.1279999999999</v>
      </c>
      <c r="ET248" s="4">
        <f t="shared" si="287"/>
        <v>1202.3050000000001</v>
      </c>
      <c r="EU248" s="4"/>
      <c r="EV248" s="4">
        <f t="shared" si="257"/>
        <v>1374.5</v>
      </c>
      <c r="EW248" s="4">
        <f t="shared" si="258"/>
        <v>1378.42857142857</v>
      </c>
      <c r="EX248" s="4">
        <f t="shared" si="259"/>
        <v>1448.8</v>
      </c>
      <c r="EY248" s="4"/>
      <c r="EZ248" s="4">
        <f t="shared" si="260"/>
        <v>1524.1428571428598</v>
      </c>
      <c r="FA248" s="4">
        <f t="shared" si="261"/>
        <v>1527.42857142857</v>
      </c>
      <c r="FB248" s="4">
        <f t="shared" si="262"/>
        <v>1554.4</v>
      </c>
      <c r="FC248" s="4"/>
      <c r="FD248" s="4">
        <f t="shared" si="321"/>
        <v>1675.7777777777801</v>
      </c>
      <c r="FE248" s="4">
        <f t="shared" si="289"/>
        <v>1694.7272727272698</v>
      </c>
      <c r="FF248" s="4">
        <f t="shared" si="290"/>
        <v>1725.25</v>
      </c>
      <c r="FH248" s="16">
        <f t="shared" si="291"/>
        <v>1109.1279999999999</v>
      </c>
      <c r="FI248" s="16">
        <f t="shared" si="264"/>
        <v>1202.3050000000001</v>
      </c>
      <c r="FJ248" s="16"/>
      <c r="FK248" s="16">
        <f t="shared" si="292"/>
        <v>1374.5</v>
      </c>
      <c r="FL248" s="16">
        <f t="shared" si="293"/>
        <v>1378.42857142857</v>
      </c>
      <c r="FM248" s="16">
        <f t="shared" si="294"/>
        <v>1448.8</v>
      </c>
      <c r="FN248" s="16"/>
      <c r="FO248" s="16">
        <f t="shared" si="295"/>
        <v>1524.1428571428598</v>
      </c>
      <c r="FP248" s="16">
        <f t="shared" si="296"/>
        <v>1527.42857142857</v>
      </c>
      <c r="FQ248" s="16">
        <f t="shared" si="297"/>
        <v>1554.4</v>
      </c>
      <c r="FS248" s="4">
        <f t="shared" si="265"/>
        <v>1200.258</v>
      </c>
      <c r="FT248" s="4">
        <f t="shared" si="266"/>
        <v>1324.576</v>
      </c>
      <c r="FU248" s="4"/>
      <c r="FV248" s="4">
        <f t="shared" si="267"/>
        <v>1446.93333333333</v>
      </c>
      <c r="FW248" s="4">
        <f t="shared" si="268"/>
        <v>1434.25</v>
      </c>
      <c r="FX248" s="4">
        <f t="shared" si="269"/>
        <v>1440.3125</v>
      </c>
      <c r="FY248" s="4"/>
      <c r="FZ248" s="4">
        <f t="shared" si="270"/>
        <v>1596.4375</v>
      </c>
      <c r="GA248" s="4">
        <f t="shared" si="271"/>
        <v>1588.93333333333</v>
      </c>
      <c r="GB248" s="4">
        <f t="shared" si="272"/>
        <v>1612.875</v>
      </c>
      <c r="GC248" s="4"/>
      <c r="GD248" s="4">
        <f t="shared" si="273"/>
        <v>1749.875</v>
      </c>
      <c r="GE248" s="4">
        <f t="shared" si="274"/>
        <v>1772.54545454545</v>
      </c>
      <c r="GF248" s="4">
        <f t="shared" si="275"/>
        <v>1796.61538461538</v>
      </c>
      <c r="GH248" s="16">
        <f t="shared" si="298"/>
        <v>1200.258</v>
      </c>
      <c r="GI248" s="16">
        <f t="shared" si="276"/>
        <v>1324.576</v>
      </c>
      <c r="GJ248" s="16"/>
      <c r="GK248" s="16">
        <f t="shared" si="299"/>
        <v>1446.93333333333</v>
      </c>
      <c r="GL248" s="16">
        <f t="shared" si="300"/>
        <v>1434.25</v>
      </c>
      <c r="GM248" s="16">
        <f t="shared" si="301"/>
        <v>1440.3125</v>
      </c>
      <c r="GN248" s="16"/>
      <c r="GO248" s="16">
        <f t="shared" si="277"/>
        <v>1596.4375</v>
      </c>
      <c r="GP248" s="16">
        <f t="shared" si="278"/>
        <v>1588.93333333333</v>
      </c>
      <c r="GQ248" s="16">
        <f t="shared" si="302"/>
        <v>1612.875</v>
      </c>
    </row>
    <row r="249" spans="2:199" ht="14.45" customHeight="1" x14ac:dyDescent="0.25">
      <c r="B249" s="28" t="s">
        <v>278</v>
      </c>
      <c r="C249" s="28" t="s">
        <v>1006</v>
      </c>
      <c r="D249" s="23" t="str">
        <f>IFERROR(IF(MATCH($B249,Compounders!$A:$A,0),"yes"),"")</f>
        <v>yes</v>
      </c>
      <c r="F249" s="66"/>
      <c r="G249" s="66"/>
      <c r="H249" s="66"/>
      <c r="I249" s="66"/>
      <c r="J249" s="121" t="str">
        <f t="shared" si="279"/>
        <v>yes</v>
      </c>
      <c r="K249" s="70">
        <f t="shared" si="303"/>
        <v>6</v>
      </c>
      <c r="L249" s="70">
        <f t="shared" si="304"/>
        <v>44</v>
      </c>
      <c r="M249" s="70">
        <f t="shared" si="305"/>
        <v>4</v>
      </c>
      <c r="N249" s="70">
        <f t="shared" si="306"/>
        <v>5</v>
      </c>
      <c r="O249" s="66"/>
      <c r="P249" s="83"/>
      <c r="Q249" s="70">
        <f t="shared" si="320"/>
        <v>5</v>
      </c>
      <c r="R249" s="70">
        <f t="shared" si="320"/>
        <v>4</v>
      </c>
      <c r="S249" s="70">
        <f t="shared" si="320"/>
        <v>4</v>
      </c>
      <c r="T249" s="70">
        <f t="shared" si="320"/>
        <v>5</v>
      </c>
      <c r="U249" s="70">
        <f t="shared" si="320"/>
        <v>5</v>
      </c>
      <c r="V249" s="70">
        <f t="shared" si="320"/>
        <v>8</v>
      </c>
      <c r="W249" s="70">
        <f t="shared" si="320"/>
        <v>9</v>
      </c>
      <c r="X249" s="70">
        <f t="shared" si="320"/>
        <v>3</v>
      </c>
      <c r="Y249" s="70">
        <f t="shared" si="320"/>
        <v>1</v>
      </c>
      <c r="AA249" s="39">
        <v>54.021820284900002</v>
      </c>
      <c r="AB249" s="39">
        <v>44.680896634710003</v>
      </c>
      <c r="AC249" s="40">
        <v>44.452935299409994</v>
      </c>
      <c r="AE249" s="4">
        <f t="shared" si="246"/>
        <v>-9.5688849854900084</v>
      </c>
      <c r="AF249" s="4">
        <f t="shared" si="247"/>
        <v>-0.22796133530000873</v>
      </c>
      <c r="AH249" s="11">
        <f t="shared" si="248"/>
        <v>-0.17712999923041595</v>
      </c>
      <c r="AI249" s="11">
        <f t="shared" si="249"/>
        <v>-5.1019865864312397E-3</v>
      </c>
      <c r="AK249" s="3">
        <v>887.86699999999996</v>
      </c>
      <c r="AL249" s="7">
        <v>1059.4639999999999</v>
      </c>
      <c r="AM249" s="7"/>
      <c r="AN249" s="3">
        <v>1153.0999999999999</v>
      </c>
      <c r="AO249" s="3">
        <v>1161.5</v>
      </c>
      <c r="AP249" s="7">
        <v>1169.7777777777801</v>
      </c>
      <c r="AQ249" s="113"/>
      <c r="AR249" s="3">
        <v>1290.375</v>
      </c>
      <c r="AS249" s="3">
        <v>1295</v>
      </c>
      <c r="AT249" s="7">
        <v>1301.7777777777801</v>
      </c>
      <c r="AU249" s="7"/>
      <c r="AV249" s="3">
        <v>1443.8</v>
      </c>
      <c r="AW249" s="3">
        <v>1454.2857142857101</v>
      </c>
      <c r="AX249" s="7">
        <v>1453.375</v>
      </c>
      <c r="AY249" s="113"/>
      <c r="AZ249" s="3">
        <v>887.86699999999996</v>
      </c>
      <c r="BA249" s="7">
        <v>1059.4639999999999</v>
      </c>
      <c r="BB249" s="7"/>
      <c r="BC249" s="3">
        <v>1159.5999999999999</v>
      </c>
      <c r="BD249" s="3">
        <v>1161.5999999999999</v>
      </c>
      <c r="BE249" s="7">
        <v>1169.0769230769201</v>
      </c>
      <c r="BF249" s="113"/>
      <c r="BG249" s="3">
        <v>1306</v>
      </c>
      <c r="BH249" s="3">
        <v>1298.13333333333</v>
      </c>
      <c r="BI249" s="7">
        <v>1302</v>
      </c>
      <c r="BJ249" s="113"/>
      <c r="BK249" s="3">
        <v>1461.875</v>
      </c>
      <c r="BL249" s="3">
        <v>1462.0833333333298</v>
      </c>
      <c r="BM249" s="7">
        <v>1458.4166666666702</v>
      </c>
      <c r="BO249" s="2">
        <f t="shared" si="311"/>
        <v>887.86699999999996</v>
      </c>
      <c r="BP249" s="2">
        <f t="shared" si="312"/>
        <v>1059.4639999999999</v>
      </c>
      <c r="BQ249" s="2"/>
      <c r="BR249" s="2">
        <f t="shared" si="313"/>
        <v>1159.5999999999999</v>
      </c>
      <c r="BS249" s="2">
        <f t="shared" si="314"/>
        <v>1161.5999999999999</v>
      </c>
      <c r="BT249" s="2">
        <f t="shared" si="315"/>
        <v>1169.0769230769201</v>
      </c>
      <c r="BU249" s="2"/>
      <c r="BV249" s="2">
        <f t="shared" si="316"/>
        <v>1306</v>
      </c>
      <c r="BW249" s="2">
        <f t="shared" si="317"/>
        <v>1298.13333333333</v>
      </c>
      <c r="BX249" s="2">
        <f t="shared" si="318"/>
        <v>1302</v>
      </c>
      <c r="BZ249" s="16">
        <f t="shared" si="307"/>
        <v>171.59699999999998</v>
      </c>
      <c r="CA249" s="16">
        <f t="shared" si="308"/>
        <v>109.6129230769202</v>
      </c>
      <c r="CB249" s="16">
        <f t="shared" si="309"/>
        <v>132.92307692307986</v>
      </c>
      <c r="CD249" s="5">
        <f t="shared" si="250"/>
        <v>0.19326881165760179</v>
      </c>
      <c r="CE249" s="5">
        <f t="shared" si="251"/>
        <v>0.10346073399088618</v>
      </c>
      <c r="CF249" s="5">
        <f t="shared" si="252"/>
        <v>0.11369917094354798</v>
      </c>
      <c r="CH249" s="11">
        <f t="shared" si="281"/>
        <v>1.7247326664366902E-3</v>
      </c>
      <c r="CI249" s="11">
        <f t="shared" si="282"/>
        <v>8.172579404036151E-3</v>
      </c>
      <c r="CK249" s="11">
        <f t="shared" si="283"/>
        <v>-6.0234813680474231E-3</v>
      </c>
      <c r="CL249" s="11">
        <f t="shared" si="284"/>
        <v>-3.0627871362940429E-3</v>
      </c>
      <c r="CN249" s="16">
        <f t="shared" si="253"/>
        <v>2</v>
      </c>
      <c r="CO249" s="16">
        <f t="shared" si="254"/>
        <v>9.4769230769202295</v>
      </c>
      <c r="CP249" s="11"/>
      <c r="CQ249" s="16">
        <f t="shared" si="255"/>
        <v>-7.8666666666699712</v>
      </c>
      <c r="CR249" s="16">
        <f t="shared" si="256"/>
        <v>-4</v>
      </c>
      <c r="CT249" s="106">
        <v>1203.204545454545</v>
      </c>
      <c r="CU249" s="104">
        <v>1161.5999999999999</v>
      </c>
      <c r="CV249" s="104">
        <v>1122.375</v>
      </c>
      <c r="CW249" s="104">
        <v>1065.05</v>
      </c>
      <c r="CX249" s="104">
        <v>1013.1</v>
      </c>
      <c r="CY249" s="104">
        <v>970.45454545454504</v>
      </c>
      <c r="CZ249" s="104">
        <v>964.52499999999998</v>
      </c>
      <c r="DA249" s="104">
        <v>940.08333333333303</v>
      </c>
      <c r="DB249" s="104">
        <v>945.00000000000011</v>
      </c>
      <c r="DC249" s="104">
        <v>930.7</v>
      </c>
      <c r="DD249" s="104">
        <v>877.392857142857</v>
      </c>
      <c r="DE249" s="104">
        <v>866.07142857142901</v>
      </c>
      <c r="DF249" s="104">
        <v>825.125</v>
      </c>
      <c r="DG249" s="104">
        <v>798.08333333333303</v>
      </c>
      <c r="DH249" s="104">
        <v>780.625</v>
      </c>
      <c r="DI249" s="104">
        <v>751.125</v>
      </c>
      <c r="DJ249" s="104">
        <v>721.97619047619105</v>
      </c>
      <c r="DK249" s="104">
        <v>808.375</v>
      </c>
      <c r="DL249" s="104">
        <v>765</v>
      </c>
      <c r="DM249" s="104">
        <v>733.91904761904709</v>
      </c>
      <c r="DN249" s="104">
        <v>699.45833333333303</v>
      </c>
      <c r="DO249" s="104">
        <v>655.1</v>
      </c>
      <c r="DP249" s="104">
        <v>563.83333333333303</v>
      </c>
      <c r="DR249" s="4">
        <f t="shared" si="285"/>
        <v>44.452935299409994</v>
      </c>
      <c r="DS249" s="39">
        <v>44.680896634710003</v>
      </c>
      <c r="DT249" s="39">
        <v>54.021820284900002</v>
      </c>
      <c r="DU249" s="39">
        <v>51.11419894966</v>
      </c>
      <c r="DV249" s="39">
        <v>43.133490963779998</v>
      </c>
      <c r="DW249" s="39">
        <v>34.032344848000001</v>
      </c>
      <c r="DX249" s="39">
        <v>33.854395484160001</v>
      </c>
      <c r="DY249" s="39">
        <v>41.582585787560006</v>
      </c>
      <c r="DZ249" s="39">
        <v>40.2365462016</v>
      </c>
      <c r="EA249" s="39">
        <v>44.862449483329996</v>
      </c>
      <c r="EB249" s="39">
        <v>46.097847195100009</v>
      </c>
      <c r="EC249" s="39">
        <v>36.298835646159993</v>
      </c>
      <c r="ED249" s="39">
        <v>41.687569007279997</v>
      </c>
      <c r="EE249" s="39">
        <v>41.458317769680008</v>
      </c>
      <c r="EF249" s="39">
        <v>33.78600577772</v>
      </c>
      <c r="EG249" s="39">
        <v>27.124057088999997</v>
      </c>
      <c r="EH249" s="39">
        <v>29.463856830090002</v>
      </c>
      <c r="EI249" s="39">
        <v>46.089304440099994</v>
      </c>
      <c r="EJ249" s="39">
        <v>55.833199123680011</v>
      </c>
      <c r="EK249" s="39">
        <v>52.908722110799992</v>
      </c>
      <c r="EL249" s="39">
        <v>53.8589970337</v>
      </c>
      <c r="EM249" s="39">
        <v>41.799835204800004</v>
      </c>
      <c r="EN249" s="39">
        <v>42.638857513909997</v>
      </c>
      <c r="EP249" s="111">
        <v>46022</v>
      </c>
      <c r="EQ249" s="114">
        <f t="shared" si="310"/>
        <v>0</v>
      </c>
      <c r="ER249" s="114"/>
      <c r="ES249" s="4">
        <f t="shared" si="286"/>
        <v>887.86699999999996</v>
      </c>
      <c r="ET249" s="4">
        <f t="shared" si="287"/>
        <v>1059.4639999999999</v>
      </c>
      <c r="EU249" s="4"/>
      <c r="EV249" s="4">
        <f t="shared" si="257"/>
        <v>1153.0999999999999</v>
      </c>
      <c r="EW249" s="4">
        <f t="shared" si="258"/>
        <v>1161.5</v>
      </c>
      <c r="EX249" s="4">
        <f t="shared" si="259"/>
        <v>1169.7777777777801</v>
      </c>
      <c r="EY249" s="4"/>
      <c r="EZ249" s="4">
        <f t="shared" si="260"/>
        <v>1290.375</v>
      </c>
      <c r="FA249" s="4">
        <f t="shared" si="261"/>
        <v>1295</v>
      </c>
      <c r="FB249" s="4">
        <f t="shared" si="262"/>
        <v>1301.7777777777801</v>
      </c>
      <c r="FC249" s="4"/>
      <c r="FD249" s="4">
        <f t="shared" si="321"/>
        <v>1443.8</v>
      </c>
      <c r="FE249" s="4">
        <f t="shared" si="289"/>
        <v>1454.2857142857101</v>
      </c>
      <c r="FF249" s="4">
        <f t="shared" si="290"/>
        <v>1453.375</v>
      </c>
      <c r="FH249" s="16">
        <f t="shared" si="291"/>
        <v>887.86699999999996</v>
      </c>
      <c r="FI249" s="16">
        <f t="shared" si="264"/>
        <v>1059.4639999999999</v>
      </c>
      <c r="FJ249" s="16"/>
      <c r="FK249" s="16">
        <f t="shared" si="292"/>
        <v>1153.0999999999999</v>
      </c>
      <c r="FL249" s="16">
        <f t="shared" si="293"/>
        <v>1161.5</v>
      </c>
      <c r="FM249" s="16">
        <f t="shared" si="294"/>
        <v>1169.7777777777801</v>
      </c>
      <c r="FN249" s="16"/>
      <c r="FO249" s="16">
        <f t="shared" si="295"/>
        <v>1290.375</v>
      </c>
      <c r="FP249" s="16">
        <f t="shared" si="296"/>
        <v>1295</v>
      </c>
      <c r="FQ249" s="16">
        <f t="shared" si="297"/>
        <v>1301.7777777777801</v>
      </c>
      <c r="FS249" s="4">
        <f t="shared" si="265"/>
        <v>887.86699999999996</v>
      </c>
      <c r="FT249" s="4">
        <f t="shared" si="266"/>
        <v>1059.4639999999999</v>
      </c>
      <c r="FU249" s="4"/>
      <c r="FV249" s="4">
        <f t="shared" si="267"/>
        <v>1159.5999999999999</v>
      </c>
      <c r="FW249" s="4">
        <f t="shared" si="268"/>
        <v>1161.5999999999999</v>
      </c>
      <c r="FX249" s="4">
        <f t="shared" si="269"/>
        <v>1169.0769230769201</v>
      </c>
      <c r="FY249" s="4"/>
      <c r="FZ249" s="4">
        <f t="shared" si="270"/>
        <v>1306</v>
      </c>
      <c r="GA249" s="4">
        <f t="shared" si="271"/>
        <v>1298.13333333333</v>
      </c>
      <c r="GB249" s="4">
        <f t="shared" si="272"/>
        <v>1302</v>
      </c>
      <c r="GC249" s="4"/>
      <c r="GD249" s="4">
        <f t="shared" si="273"/>
        <v>1461.875</v>
      </c>
      <c r="GE249" s="4">
        <f t="shared" si="274"/>
        <v>1462.0833333333298</v>
      </c>
      <c r="GF249" s="4">
        <f t="shared" si="275"/>
        <v>1458.4166666666702</v>
      </c>
      <c r="GH249" s="16">
        <f t="shared" si="298"/>
        <v>887.86699999999996</v>
      </c>
      <c r="GI249" s="16">
        <f t="shared" si="276"/>
        <v>1059.4639999999999</v>
      </c>
      <c r="GJ249" s="16"/>
      <c r="GK249" s="16">
        <f t="shared" si="299"/>
        <v>1159.5999999999999</v>
      </c>
      <c r="GL249" s="16">
        <f t="shared" si="300"/>
        <v>1161.5999999999999</v>
      </c>
      <c r="GM249" s="16">
        <f t="shared" si="301"/>
        <v>1169.0769230769201</v>
      </c>
      <c r="GN249" s="16"/>
      <c r="GO249" s="16">
        <f t="shared" si="277"/>
        <v>1306</v>
      </c>
      <c r="GP249" s="16">
        <f t="shared" si="278"/>
        <v>1298.13333333333</v>
      </c>
      <c r="GQ249" s="16">
        <f t="shared" si="302"/>
        <v>1302</v>
      </c>
    </row>
    <row r="250" spans="2:199" ht="14.45" customHeight="1" x14ac:dyDescent="0.25">
      <c r="B250" s="28" t="s">
        <v>115</v>
      </c>
      <c r="C250" s="28" t="s">
        <v>734</v>
      </c>
      <c r="D250" s="23" t="str">
        <f>IFERROR(IF(MATCH($B250,Compounders!$A:$A,0),"yes"),"")</f>
        <v/>
      </c>
      <c r="F250" s="66"/>
      <c r="G250" s="66"/>
      <c r="H250" s="66"/>
      <c r="I250" s="66"/>
      <c r="J250" s="121" t="str">
        <f t="shared" si="279"/>
        <v>yes</v>
      </c>
      <c r="K250" s="70">
        <f t="shared" si="303"/>
        <v>6</v>
      </c>
      <c r="L250" s="70">
        <f t="shared" si="304"/>
        <v>44</v>
      </c>
      <c r="M250" s="70">
        <f t="shared" si="305"/>
        <v>4</v>
      </c>
      <c r="N250" s="70">
        <f t="shared" si="306"/>
        <v>5</v>
      </c>
      <c r="O250" s="66"/>
      <c r="P250" s="83"/>
      <c r="Q250" s="70">
        <f t="shared" si="320"/>
        <v>5</v>
      </c>
      <c r="R250" s="70">
        <f t="shared" si="320"/>
        <v>4</v>
      </c>
      <c r="S250" s="70">
        <f t="shared" si="320"/>
        <v>4</v>
      </c>
      <c r="T250" s="70">
        <f t="shared" si="320"/>
        <v>5</v>
      </c>
      <c r="U250" s="70">
        <f t="shared" si="320"/>
        <v>5</v>
      </c>
      <c r="V250" s="70">
        <f t="shared" si="320"/>
        <v>8</v>
      </c>
      <c r="W250" s="70">
        <f t="shared" si="320"/>
        <v>9</v>
      </c>
      <c r="X250" s="70">
        <f t="shared" si="320"/>
        <v>3</v>
      </c>
      <c r="Y250" s="70">
        <f t="shared" si="320"/>
        <v>1</v>
      </c>
      <c r="AA250" s="39">
        <v>48.924286000000002</v>
      </c>
      <c r="AB250" s="39">
        <v>41.690560229999996</v>
      </c>
      <c r="AC250" s="40">
        <v>40.867905239999999</v>
      </c>
      <c r="AE250" s="4">
        <f t="shared" si="246"/>
        <v>-8.0563807600000032</v>
      </c>
      <c r="AF250" s="4">
        <f t="shared" si="247"/>
        <v>-0.82265498999999664</v>
      </c>
      <c r="AH250" s="11">
        <f t="shared" si="248"/>
        <v>-0.16467037986001476</v>
      </c>
      <c r="AI250" s="11">
        <f t="shared" si="249"/>
        <v>-1.9732404301154638E-2</v>
      </c>
      <c r="AK250" s="3">
        <v>1534.11</v>
      </c>
      <c r="AL250" s="7">
        <v>1535.761</v>
      </c>
      <c r="AM250" s="7"/>
      <c r="AN250" s="3">
        <v>1591.5555555555602</v>
      </c>
      <c r="AO250" s="3">
        <v>1480.39473684211</v>
      </c>
      <c r="AP250" s="7">
        <v>1452.8</v>
      </c>
      <c r="AQ250" s="113"/>
      <c r="AR250" s="3">
        <v>1817.2</v>
      </c>
      <c r="AS250" s="3">
        <v>1732.8157894736801</v>
      </c>
      <c r="AT250" s="7">
        <v>1705.11428571429</v>
      </c>
      <c r="AU250" s="7"/>
      <c r="AV250" s="3">
        <v>2118.5555555555602</v>
      </c>
      <c r="AW250" s="3">
        <v>1975.5555555555602</v>
      </c>
      <c r="AX250" s="7">
        <v>1919.5294117647099</v>
      </c>
      <c r="AY250" s="113"/>
      <c r="AZ250" s="3">
        <v>1538.8309999999999</v>
      </c>
      <c r="BA250" s="7">
        <v>1568.4069999999999</v>
      </c>
      <c r="BB250" s="7"/>
      <c r="BC250" s="3">
        <v>1593.6216216216199</v>
      </c>
      <c r="BD250" s="3">
        <v>1480.8717948717899</v>
      </c>
      <c r="BE250" s="7">
        <v>1454.6666666666702</v>
      </c>
      <c r="BF250" s="113"/>
      <c r="BG250" s="3">
        <v>1825.6538461538501</v>
      </c>
      <c r="BH250" s="3">
        <v>1735.02564102564</v>
      </c>
      <c r="BI250" s="7">
        <v>1709.5555555555602</v>
      </c>
      <c r="BJ250" s="113"/>
      <c r="BK250" s="3">
        <v>2118.5555555555602</v>
      </c>
      <c r="BL250" s="3">
        <v>1979.10526315789</v>
      </c>
      <c r="BM250" s="7">
        <v>1929.4444444444398</v>
      </c>
      <c r="BO250" s="2">
        <f t="shared" si="311"/>
        <v>1538.8309999999999</v>
      </c>
      <c r="BP250" s="2">
        <f t="shared" si="312"/>
        <v>1568.4069999999999</v>
      </c>
      <c r="BQ250" s="2"/>
      <c r="BR250" s="2">
        <f t="shared" si="313"/>
        <v>1593.6216216216199</v>
      </c>
      <c r="BS250" s="2">
        <f t="shared" si="314"/>
        <v>1480.8717948717899</v>
      </c>
      <c r="BT250" s="2">
        <f t="shared" si="315"/>
        <v>1454.6666666666702</v>
      </c>
      <c r="BU250" s="2"/>
      <c r="BV250" s="2">
        <f t="shared" si="316"/>
        <v>1825.6538461538501</v>
      </c>
      <c r="BW250" s="2">
        <f t="shared" si="317"/>
        <v>1735.02564102564</v>
      </c>
      <c r="BX250" s="2">
        <f t="shared" si="318"/>
        <v>1709.5555555555602</v>
      </c>
      <c r="BZ250" s="16">
        <f t="shared" si="307"/>
        <v>29.576000000000022</v>
      </c>
      <c r="CA250" s="16">
        <f t="shared" si="308"/>
        <v>-113.74033333332977</v>
      </c>
      <c r="CB250" s="16">
        <f t="shared" si="309"/>
        <v>254.88888888889005</v>
      </c>
      <c r="CD250" s="5">
        <f t="shared" si="250"/>
        <v>1.9219784368783799E-2</v>
      </c>
      <c r="CE250" s="5">
        <f t="shared" si="251"/>
        <v>-7.2519654230904229E-2</v>
      </c>
      <c r="CF250" s="5">
        <f t="shared" si="252"/>
        <v>0.1752215093186682</v>
      </c>
      <c r="CH250" s="11">
        <f t="shared" si="281"/>
        <v>-7.0750688381787441E-2</v>
      </c>
      <c r="CI250" s="11">
        <f t="shared" si="282"/>
        <v>-8.7194446328830222E-2</v>
      </c>
      <c r="CK250" s="11">
        <f t="shared" si="283"/>
        <v>-4.9641505326510127E-2</v>
      </c>
      <c r="CL250" s="11">
        <f t="shared" si="284"/>
        <v>-6.35927182159296E-2</v>
      </c>
      <c r="CN250" s="16">
        <f t="shared" si="253"/>
        <v>-112.74982674982994</v>
      </c>
      <c r="CO250" s="16">
        <f t="shared" si="254"/>
        <v>-138.9549549549497</v>
      </c>
      <c r="CP250" s="11"/>
      <c r="CQ250" s="16">
        <f t="shared" si="255"/>
        <v>-90.628205128210084</v>
      </c>
      <c r="CR250" s="16">
        <f t="shared" si="256"/>
        <v>-116.09829059828985</v>
      </c>
      <c r="CT250" s="106">
        <v>1534.28125</v>
      </c>
      <c r="CU250" s="104">
        <v>1480.8717948717899</v>
      </c>
      <c r="CV250" s="104">
        <v>1536.46875</v>
      </c>
      <c r="CW250" s="104">
        <v>1745.1904546718581</v>
      </c>
      <c r="CX250" s="104">
        <v>1683.7692307692312</v>
      </c>
      <c r="CY250" s="104">
        <v>1744.44827586207</v>
      </c>
      <c r="CZ250" s="104">
        <v>1706.186243974787</v>
      </c>
      <c r="DA250" s="104">
        <v>1650.5181255526081</v>
      </c>
      <c r="DB250" s="104">
        <v>1590.9702380952381</v>
      </c>
      <c r="DC250" s="104">
        <v>1459.75</v>
      </c>
      <c r="DD250" s="104">
        <v>1381.8370370370369</v>
      </c>
      <c r="DE250" s="104">
        <v>1302.0008583370659</v>
      </c>
      <c r="DF250" s="104">
        <v>1265.2655279503099</v>
      </c>
      <c r="DG250" s="104">
        <v>1158.7419354838701</v>
      </c>
      <c r="DH250" s="104">
        <v>1127.878938992043</v>
      </c>
      <c r="DI250" s="104">
        <v>1065.0116666666661</v>
      </c>
      <c r="DJ250" s="104">
        <v>979.17941317941199</v>
      </c>
      <c r="DK250" s="104">
        <v>888.79310344827604</v>
      </c>
      <c r="DL250" s="104">
        <v>850.29166666666697</v>
      </c>
      <c r="DM250" s="104">
        <v>817.81052631578893</v>
      </c>
      <c r="DN250" s="104">
        <v>744.83423913043498</v>
      </c>
      <c r="DO250" s="104">
        <v>652.6</v>
      </c>
      <c r="DP250" s="104">
        <v>536.14895539243309</v>
      </c>
      <c r="DR250" s="4">
        <f t="shared" si="285"/>
        <v>40.867905239999999</v>
      </c>
      <c r="DS250" s="39">
        <v>41.690560229999996</v>
      </c>
      <c r="DT250" s="39">
        <v>48.924286000000002</v>
      </c>
      <c r="DU250" s="39">
        <v>52.549283149999994</v>
      </c>
      <c r="DV250" s="39">
        <v>75.654488599999993</v>
      </c>
      <c r="DW250" s="39">
        <v>68.051470769999995</v>
      </c>
      <c r="DX250" s="39">
        <v>82.164357899999999</v>
      </c>
      <c r="DY250" s="39">
        <v>78.909207120000005</v>
      </c>
      <c r="DZ250" s="39">
        <v>86.041332912499996</v>
      </c>
      <c r="EA250" s="39">
        <v>79.707031414129986</v>
      </c>
      <c r="EB250" s="39">
        <v>62.764839633599998</v>
      </c>
      <c r="EC250" s="39">
        <v>50.535817121790004</v>
      </c>
      <c r="ED250" s="39">
        <v>59.014667760000002</v>
      </c>
      <c r="EE250" s="39">
        <v>47.18612501162999</v>
      </c>
      <c r="EF250" s="39">
        <v>38.462765688880005</v>
      </c>
      <c r="EG250" s="39">
        <v>41.72360092572</v>
      </c>
      <c r="EH250" s="39">
        <v>36.554189772480001</v>
      </c>
      <c r="EI250" s="39">
        <v>44.34738269444</v>
      </c>
      <c r="EJ250" s="39">
        <v>49.187723539499999</v>
      </c>
      <c r="EK250" s="39">
        <v>51.062984487359998</v>
      </c>
      <c r="EL250" s="39">
        <v>43.642813612860003</v>
      </c>
      <c r="EM250" s="39">
        <v>39.987650433299997</v>
      </c>
      <c r="EN250" s="39">
        <v>38.800629761789999</v>
      </c>
      <c r="EP250" s="111">
        <v>46022</v>
      </c>
      <c r="EQ250" s="114">
        <f t="shared" si="310"/>
        <v>0</v>
      </c>
      <c r="ER250" s="114"/>
      <c r="ES250" s="4">
        <f t="shared" si="286"/>
        <v>1534.11</v>
      </c>
      <c r="ET250" s="4">
        <f t="shared" si="287"/>
        <v>1535.761</v>
      </c>
      <c r="EU250" s="4"/>
      <c r="EV250" s="4">
        <f t="shared" si="257"/>
        <v>1591.5555555555602</v>
      </c>
      <c r="EW250" s="4">
        <f t="shared" si="258"/>
        <v>1480.39473684211</v>
      </c>
      <c r="EX250" s="4">
        <f t="shared" si="259"/>
        <v>1452.8</v>
      </c>
      <c r="EY250" s="4"/>
      <c r="EZ250" s="4">
        <f t="shared" si="260"/>
        <v>1817.2</v>
      </c>
      <c r="FA250" s="4">
        <f t="shared" si="261"/>
        <v>1732.8157894736801</v>
      </c>
      <c r="FB250" s="4">
        <f t="shared" si="262"/>
        <v>1705.11428571429</v>
      </c>
      <c r="FC250" s="4"/>
      <c r="FD250" s="4">
        <f t="shared" si="321"/>
        <v>2118.5555555555602</v>
      </c>
      <c r="FE250" s="4">
        <f t="shared" si="289"/>
        <v>1975.5555555555602</v>
      </c>
      <c r="FF250" s="4">
        <f t="shared" si="290"/>
        <v>1919.5294117647099</v>
      </c>
      <c r="FH250" s="16">
        <f t="shared" si="291"/>
        <v>1534.11</v>
      </c>
      <c r="FI250" s="16">
        <f t="shared" si="264"/>
        <v>1535.761</v>
      </c>
      <c r="FJ250" s="16"/>
      <c r="FK250" s="16">
        <f t="shared" si="292"/>
        <v>1591.5555555555602</v>
      </c>
      <c r="FL250" s="16">
        <f t="shared" si="293"/>
        <v>1480.39473684211</v>
      </c>
      <c r="FM250" s="16">
        <f t="shared" si="294"/>
        <v>1452.8</v>
      </c>
      <c r="FN250" s="16"/>
      <c r="FO250" s="16">
        <f t="shared" si="295"/>
        <v>1817.2</v>
      </c>
      <c r="FP250" s="16">
        <f t="shared" si="296"/>
        <v>1732.8157894736801</v>
      </c>
      <c r="FQ250" s="16">
        <f t="shared" si="297"/>
        <v>1705.11428571429</v>
      </c>
      <c r="FS250" s="4">
        <f t="shared" si="265"/>
        <v>1538.8309999999999</v>
      </c>
      <c r="FT250" s="4">
        <f t="shared" si="266"/>
        <v>1568.4069999999999</v>
      </c>
      <c r="FU250" s="4"/>
      <c r="FV250" s="4">
        <f t="shared" si="267"/>
        <v>1593.6216216216199</v>
      </c>
      <c r="FW250" s="4">
        <f t="shared" si="268"/>
        <v>1480.8717948717899</v>
      </c>
      <c r="FX250" s="4">
        <f t="shared" si="269"/>
        <v>1454.6666666666702</v>
      </c>
      <c r="FY250" s="4"/>
      <c r="FZ250" s="4">
        <f t="shared" si="270"/>
        <v>1825.6538461538501</v>
      </c>
      <c r="GA250" s="4">
        <f t="shared" si="271"/>
        <v>1735.02564102564</v>
      </c>
      <c r="GB250" s="4">
        <f t="shared" si="272"/>
        <v>1709.5555555555602</v>
      </c>
      <c r="GC250" s="4"/>
      <c r="GD250" s="4">
        <f t="shared" si="273"/>
        <v>2118.5555555555602</v>
      </c>
      <c r="GE250" s="4">
        <f t="shared" si="274"/>
        <v>1979.10526315789</v>
      </c>
      <c r="GF250" s="4">
        <f t="shared" si="275"/>
        <v>1929.4444444444398</v>
      </c>
      <c r="GH250" s="16">
        <f t="shared" si="298"/>
        <v>1538.8309999999999</v>
      </c>
      <c r="GI250" s="16">
        <f t="shared" si="276"/>
        <v>1568.4069999999999</v>
      </c>
      <c r="GJ250" s="16"/>
      <c r="GK250" s="16">
        <f t="shared" si="299"/>
        <v>1593.6216216216199</v>
      </c>
      <c r="GL250" s="16">
        <f t="shared" si="300"/>
        <v>1480.8717948717899</v>
      </c>
      <c r="GM250" s="16">
        <f t="shared" si="301"/>
        <v>1454.6666666666702</v>
      </c>
      <c r="GN250" s="16"/>
      <c r="GO250" s="16">
        <f t="shared" si="277"/>
        <v>1825.6538461538501</v>
      </c>
      <c r="GP250" s="16">
        <f t="shared" si="278"/>
        <v>1735.02564102564</v>
      </c>
      <c r="GQ250" s="16">
        <f t="shared" si="302"/>
        <v>1709.5555555555602</v>
      </c>
    </row>
    <row r="251" spans="2:199" ht="14.45" customHeight="1" x14ac:dyDescent="0.25">
      <c r="B251" s="28" t="s">
        <v>301</v>
      </c>
      <c r="C251" s="28" t="s">
        <v>735</v>
      </c>
      <c r="D251" s="23" t="str">
        <f>IFERROR(IF(MATCH($B251,Compounders!$A:$A,0),"yes"),"")</f>
        <v>yes</v>
      </c>
      <c r="F251" s="66"/>
      <c r="G251" s="66"/>
      <c r="H251" s="66"/>
      <c r="I251" s="66"/>
      <c r="J251" s="121" t="str">
        <f t="shared" si="279"/>
        <v>yes</v>
      </c>
      <c r="K251" s="70">
        <f t="shared" si="303"/>
        <v>6</v>
      </c>
      <c r="L251" s="70">
        <f t="shared" si="304"/>
        <v>44</v>
      </c>
      <c r="M251" s="70">
        <f t="shared" si="305"/>
        <v>4</v>
      </c>
      <c r="N251" s="70">
        <f t="shared" si="306"/>
        <v>5</v>
      </c>
      <c r="O251" s="66"/>
      <c r="P251" s="83"/>
      <c r="Q251" s="70">
        <f t="shared" si="320"/>
        <v>5</v>
      </c>
      <c r="R251" s="70">
        <f t="shared" si="320"/>
        <v>4</v>
      </c>
      <c r="S251" s="70">
        <f t="shared" si="320"/>
        <v>4</v>
      </c>
      <c r="T251" s="70">
        <f t="shared" si="320"/>
        <v>5</v>
      </c>
      <c r="U251" s="70">
        <f t="shared" si="320"/>
        <v>5</v>
      </c>
      <c r="V251" s="70">
        <f t="shared" si="320"/>
        <v>8</v>
      </c>
      <c r="W251" s="70">
        <f t="shared" si="320"/>
        <v>9</v>
      </c>
      <c r="X251" s="70">
        <f t="shared" si="320"/>
        <v>3</v>
      </c>
      <c r="Y251" s="70">
        <f t="shared" si="320"/>
        <v>1</v>
      </c>
      <c r="AA251" s="39">
        <v>42.00331997112</v>
      </c>
      <c r="AB251" s="39">
        <v>42.979356612400004</v>
      </c>
      <c r="AC251" s="40">
        <v>40.778156835899992</v>
      </c>
      <c r="AE251" s="4">
        <f t="shared" si="246"/>
        <v>-1.2251631352200079</v>
      </c>
      <c r="AF251" s="4">
        <f t="shared" si="247"/>
        <v>-2.2011997765000118</v>
      </c>
      <c r="AH251" s="11">
        <f t="shared" si="248"/>
        <v>-2.9168245178295082E-2</v>
      </c>
      <c r="AI251" s="11">
        <f t="shared" si="249"/>
        <v>-5.12152798458817E-2</v>
      </c>
      <c r="AK251" s="3">
        <v>1486</v>
      </c>
      <c r="AL251" s="7">
        <v>1559</v>
      </c>
      <c r="AM251" s="7"/>
      <c r="AN251" s="3">
        <v>1820.23529411765</v>
      </c>
      <c r="AO251" s="3">
        <v>1834.8235294117601</v>
      </c>
      <c r="AP251" s="7">
        <v>1881.75</v>
      </c>
      <c r="AQ251" s="113"/>
      <c r="AR251" s="3">
        <v>1970.3076923076899</v>
      </c>
      <c r="AS251" s="3">
        <v>2002.5294117647099</v>
      </c>
      <c r="AT251" s="7">
        <v>2019.625</v>
      </c>
      <c r="AU251" s="7"/>
      <c r="AV251" s="3">
        <v>2150.1428571428601</v>
      </c>
      <c r="AW251" s="3">
        <v>2182.6363636363603</v>
      </c>
      <c r="AX251" s="7">
        <v>2185.1111111111104</v>
      </c>
      <c r="AY251" s="113"/>
      <c r="AZ251" s="3">
        <v>1561</v>
      </c>
      <c r="BA251" s="7">
        <v>1700</v>
      </c>
      <c r="BB251" s="7"/>
      <c r="BC251" s="3">
        <v>1841</v>
      </c>
      <c r="BD251" s="3">
        <v>1843.0952380952401</v>
      </c>
      <c r="BE251" s="7">
        <v>1869.5185185185201</v>
      </c>
      <c r="BF251" s="113"/>
      <c r="BG251" s="3">
        <v>2005.4444444444398</v>
      </c>
      <c r="BH251" s="3">
        <v>2008.9090909090901</v>
      </c>
      <c r="BI251" s="7">
        <v>2029.8571428571402</v>
      </c>
      <c r="BJ251" s="113"/>
      <c r="BK251" s="3">
        <v>2162.6666666666697</v>
      </c>
      <c r="BL251" s="3">
        <v>2207.4666666666699</v>
      </c>
      <c r="BM251" s="7">
        <v>2219.6111111111104</v>
      </c>
      <c r="BO251" s="2">
        <f t="shared" si="311"/>
        <v>1561</v>
      </c>
      <c r="BP251" s="2">
        <f t="shared" si="312"/>
        <v>1700</v>
      </c>
      <c r="BQ251" s="2"/>
      <c r="BR251" s="2">
        <f t="shared" si="313"/>
        <v>1841</v>
      </c>
      <c r="BS251" s="2">
        <f t="shared" si="314"/>
        <v>1843.0952380952401</v>
      </c>
      <c r="BT251" s="2">
        <f t="shared" si="315"/>
        <v>1869.5185185185201</v>
      </c>
      <c r="BU251" s="2"/>
      <c r="BV251" s="2">
        <f t="shared" si="316"/>
        <v>2005.4444444444398</v>
      </c>
      <c r="BW251" s="2">
        <f t="shared" si="317"/>
        <v>2008.9090909090901</v>
      </c>
      <c r="BX251" s="2">
        <f t="shared" si="318"/>
        <v>2029.8571428571402</v>
      </c>
      <c r="BZ251" s="16">
        <f t="shared" si="307"/>
        <v>139</v>
      </c>
      <c r="CA251" s="16">
        <f t="shared" si="308"/>
        <v>169.51851851852007</v>
      </c>
      <c r="CB251" s="16">
        <f t="shared" si="309"/>
        <v>160.33862433862009</v>
      </c>
      <c r="CD251" s="5">
        <f t="shared" si="250"/>
        <v>8.9045483664317748E-2</v>
      </c>
      <c r="CE251" s="5">
        <f t="shared" si="251"/>
        <v>9.9716775599129504E-2</v>
      </c>
      <c r="CF251" s="5">
        <f t="shared" si="252"/>
        <v>8.5764662264848024E-2</v>
      </c>
      <c r="CH251" s="11">
        <f t="shared" si="281"/>
        <v>1.138097824682216E-3</v>
      </c>
      <c r="CI251" s="11">
        <f t="shared" si="282"/>
        <v>1.5490775947050617E-2</v>
      </c>
      <c r="CK251" s="11">
        <f t="shared" si="283"/>
        <v>1.7276202660454487E-3</v>
      </c>
      <c r="CL251" s="11">
        <f t="shared" si="284"/>
        <v>1.2173211020793495E-2</v>
      </c>
      <c r="CN251" s="16">
        <f t="shared" si="253"/>
        <v>2.0952380952401199</v>
      </c>
      <c r="CO251" s="16">
        <f t="shared" si="254"/>
        <v>28.518518518520068</v>
      </c>
      <c r="CP251" s="11"/>
      <c r="CQ251" s="16">
        <f t="shared" si="255"/>
        <v>3.4646464646502864</v>
      </c>
      <c r="CR251" s="16">
        <f t="shared" si="256"/>
        <v>24.412698412700365</v>
      </c>
      <c r="CT251" s="106">
        <v>1895.6529411764709</v>
      </c>
      <c r="CU251" s="104">
        <v>1843.2083333333298</v>
      </c>
      <c r="CV251" s="104">
        <v>1790.5095238095241</v>
      </c>
      <c r="CW251" s="104">
        <v>1736.4626794258379</v>
      </c>
      <c r="CX251" s="104">
        <v>1711.3636904761902</v>
      </c>
      <c r="CY251" s="104">
        <v>1686.1818181818198</v>
      </c>
      <c r="CZ251" s="104">
        <v>1671.3079831932771</v>
      </c>
      <c r="DA251" s="104">
        <v>1691.4071428571428</v>
      </c>
      <c r="DB251" s="104">
        <v>1660.911184210526</v>
      </c>
      <c r="DC251" s="104">
        <v>1629.2173913043498</v>
      </c>
      <c r="DD251" s="104">
        <v>1580.733732057417</v>
      </c>
      <c r="DE251" s="104">
        <v>1541.411764705882</v>
      </c>
      <c r="DF251" s="104">
        <v>1493.7642857142862</v>
      </c>
      <c r="DG251" s="104">
        <v>1447.1739130434798</v>
      </c>
      <c r="DH251" s="104">
        <v>1396.0168343653249</v>
      </c>
      <c r="DI251" s="104">
        <v>1391.8741854636587</v>
      </c>
      <c r="DJ251" s="104">
        <v>1396.2190476190478</v>
      </c>
      <c r="DK251" s="104">
        <v>1419.5</v>
      </c>
      <c r="DL251" s="104">
        <v>1398.0777777777769</v>
      </c>
      <c r="DM251" s="104">
        <v>1392.2878787878781</v>
      </c>
      <c r="DN251" s="104">
        <v>1283.9000000000001</v>
      </c>
      <c r="DO251" s="104">
        <v>1212.3157894736801</v>
      </c>
      <c r="DP251" s="104">
        <v>1164.422222222222</v>
      </c>
      <c r="DR251" s="4">
        <f t="shared" si="285"/>
        <v>40.778156835899992</v>
      </c>
      <c r="DS251" s="39">
        <v>42.979356612400004</v>
      </c>
      <c r="DT251" s="39">
        <v>42.00331997112</v>
      </c>
      <c r="DU251" s="39">
        <v>42.18542579199999</v>
      </c>
      <c r="DV251" s="39">
        <v>41.188779758179997</v>
      </c>
      <c r="DW251" s="39">
        <v>43.919480648960004</v>
      </c>
      <c r="DX251" s="39">
        <v>37.440279932640003</v>
      </c>
      <c r="DY251" s="39">
        <v>39.281562429420006</v>
      </c>
      <c r="DZ251" s="39">
        <v>37.305002801520004</v>
      </c>
      <c r="EA251" s="39">
        <v>39.007275221999997</v>
      </c>
      <c r="EB251" s="39">
        <v>36.62507189454</v>
      </c>
      <c r="EC251" s="39">
        <v>35.009597448139999</v>
      </c>
      <c r="ED251" s="39">
        <v>38.806051494649992</v>
      </c>
      <c r="EE251" s="39">
        <v>36.996646545040008</v>
      </c>
      <c r="EF251" s="39">
        <v>36.078581877280008</v>
      </c>
      <c r="EG251" s="39">
        <v>30.258246685160003</v>
      </c>
      <c r="EH251" s="39">
        <v>32.368943959590005</v>
      </c>
      <c r="EI251" s="39">
        <v>34.252915796460002</v>
      </c>
      <c r="EJ251" s="39">
        <v>40.704462682580008</v>
      </c>
      <c r="EK251" s="39">
        <v>36.160530508980003</v>
      </c>
      <c r="EL251" s="39">
        <v>34.267569629590007</v>
      </c>
      <c r="EM251" s="39">
        <v>32.459983652160005</v>
      </c>
      <c r="EN251" s="39">
        <v>32.749092518480005</v>
      </c>
      <c r="EP251" s="111">
        <v>46022</v>
      </c>
      <c r="EQ251" s="114">
        <f t="shared" si="310"/>
        <v>0</v>
      </c>
      <c r="ER251" s="114"/>
      <c r="ES251" s="4">
        <f t="shared" si="286"/>
        <v>1486</v>
      </c>
      <c r="ET251" s="4">
        <f t="shared" si="287"/>
        <v>1559</v>
      </c>
      <c r="EU251" s="4"/>
      <c r="EV251" s="4">
        <f t="shared" si="257"/>
        <v>1820.23529411765</v>
      </c>
      <c r="EW251" s="4">
        <f t="shared" si="258"/>
        <v>1834.8235294117601</v>
      </c>
      <c r="EX251" s="4">
        <f t="shared" si="259"/>
        <v>1881.75</v>
      </c>
      <c r="EY251" s="4"/>
      <c r="EZ251" s="4">
        <f t="shared" si="260"/>
        <v>1970.3076923076899</v>
      </c>
      <c r="FA251" s="4">
        <f t="shared" si="261"/>
        <v>2002.5294117647099</v>
      </c>
      <c r="FB251" s="4">
        <f t="shared" si="262"/>
        <v>2019.625</v>
      </c>
      <c r="FC251" s="4"/>
      <c r="FD251" s="4">
        <f t="shared" si="321"/>
        <v>2150.1428571428601</v>
      </c>
      <c r="FE251" s="4">
        <f t="shared" si="289"/>
        <v>2182.6363636363603</v>
      </c>
      <c r="FF251" s="4">
        <f t="shared" si="290"/>
        <v>2185.1111111111104</v>
      </c>
      <c r="FH251" s="16">
        <f t="shared" si="291"/>
        <v>1486</v>
      </c>
      <c r="FI251" s="16">
        <f t="shared" si="264"/>
        <v>1559</v>
      </c>
      <c r="FJ251" s="16"/>
      <c r="FK251" s="16">
        <f t="shared" si="292"/>
        <v>1820.23529411765</v>
      </c>
      <c r="FL251" s="16">
        <f t="shared" si="293"/>
        <v>1834.8235294117601</v>
      </c>
      <c r="FM251" s="16">
        <f t="shared" si="294"/>
        <v>1881.75</v>
      </c>
      <c r="FN251" s="16"/>
      <c r="FO251" s="16">
        <f t="shared" si="295"/>
        <v>1970.3076923076899</v>
      </c>
      <c r="FP251" s="16">
        <f t="shared" si="296"/>
        <v>2002.5294117647099</v>
      </c>
      <c r="FQ251" s="16">
        <f t="shared" si="297"/>
        <v>2019.625</v>
      </c>
      <c r="FS251" s="4">
        <f t="shared" si="265"/>
        <v>1561</v>
      </c>
      <c r="FT251" s="4">
        <f t="shared" si="266"/>
        <v>1700</v>
      </c>
      <c r="FU251" s="4"/>
      <c r="FV251" s="4">
        <f t="shared" si="267"/>
        <v>1841</v>
      </c>
      <c r="FW251" s="4">
        <f t="shared" si="268"/>
        <v>1843.0952380952401</v>
      </c>
      <c r="FX251" s="4">
        <f t="shared" si="269"/>
        <v>1869.5185185185201</v>
      </c>
      <c r="FY251" s="4"/>
      <c r="FZ251" s="4">
        <f t="shared" si="270"/>
        <v>2005.4444444444398</v>
      </c>
      <c r="GA251" s="4">
        <f t="shared" si="271"/>
        <v>2008.9090909090901</v>
      </c>
      <c r="GB251" s="4">
        <f t="shared" si="272"/>
        <v>2029.8571428571402</v>
      </c>
      <c r="GC251" s="4"/>
      <c r="GD251" s="4">
        <f t="shared" si="273"/>
        <v>2162.6666666666697</v>
      </c>
      <c r="GE251" s="4">
        <f t="shared" si="274"/>
        <v>2207.4666666666699</v>
      </c>
      <c r="GF251" s="4">
        <f t="shared" si="275"/>
        <v>2219.6111111111104</v>
      </c>
      <c r="GH251" s="16">
        <f t="shared" si="298"/>
        <v>1561</v>
      </c>
      <c r="GI251" s="16">
        <f t="shared" si="276"/>
        <v>1700</v>
      </c>
      <c r="GJ251" s="16"/>
      <c r="GK251" s="16">
        <f t="shared" si="299"/>
        <v>1841</v>
      </c>
      <c r="GL251" s="16">
        <f t="shared" si="300"/>
        <v>1843.0952380952401</v>
      </c>
      <c r="GM251" s="16">
        <f t="shared" si="301"/>
        <v>1869.5185185185201</v>
      </c>
      <c r="GN251" s="16"/>
      <c r="GO251" s="16">
        <f t="shared" si="277"/>
        <v>2005.4444444444398</v>
      </c>
      <c r="GP251" s="16">
        <f t="shared" si="278"/>
        <v>2008.9090909090901</v>
      </c>
      <c r="GQ251" s="16">
        <f t="shared" si="302"/>
        <v>2029.8571428571402</v>
      </c>
    </row>
    <row r="252" spans="2:199" ht="14.45" customHeight="1" x14ac:dyDescent="0.25">
      <c r="B252" s="28" t="s">
        <v>232</v>
      </c>
      <c r="C252" s="28" t="s">
        <v>736</v>
      </c>
      <c r="D252" s="23" t="str">
        <f>IFERROR(IF(MATCH($B252,Compounders!$A:$A,0),"yes"),"")</f>
        <v/>
      </c>
      <c r="F252" s="66"/>
      <c r="G252" s="66"/>
      <c r="H252" s="66"/>
      <c r="I252" s="66"/>
      <c r="J252" s="121" t="str">
        <f t="shared" si="279"/>
        <v>yes</v>
      </c>
      <c r="K252" s="70">
        <f t="shared" si="303"/>
        <v>6</v>
      </c>
      <c r="L252" s="70">
        <f t="shared" si="304"/>
        <v>44</v>
      </c>
      <c r="M252" s="70">
        <f t="shared" si="305"/>
        <v>4</v>
      </c>
      <c r="N252" s="70">
        <f t="shared" si="306"/>
        <v>5</v>
      </c>
      <c r="O252" s="66"/>
      <c r="P252" s="83"/>
      <c r="Q252" s="70">
        <f t="shared" ref="Q252:Y267" si="322">Q251+IF(Q$10=$P252,1)</f>
        <v>5</v>
      </c>
      <c r="R252" s="70">
        <f t="shared" si="322"/>
        <v>4</v>
      </c>
      <c r="S252" s="70">
        <f t="shared" si="322"/>
        <v>4</v>
      </c>
      <c r="T252" s="70">
        <f t="shared" si="322"/>
        <v>5</v>
      </c>
      <c r="U252" s="70">
        <f t="shared" si="322"/>
        <v>5</v>
      </c>
      <c r="V252" s="70">
        <f t="shared" si="322"/>
        <v>8</v>
      </c>
      <c r="W252" s="70">
        <f t="shared" si="322"/>
        <v>9</v>
      </c>
      <c r="X252" s="70">
        <f t="shared" si="322"/>
        <v>3</v>
      </c>
      <c r="Y252" s="70">
        <f t="shared" si="322"/>
        <v>1</v>
      </c>
      <c r="AA252" s="39">
        <v>55.391178192569996</v>
      </c>
      <c r="AB252" s="39">
        <v>44.769954629069993</v>
      </c>
      <c r="AC252" s="40">
        <v>40.53750762024</v>
      </c>
      <c r="AE252" s="4">
        <f t="shared" si="246"/>
        <v>-14.853670572329996</v>
      </c>
      <c r="AF252" s="4">
        <f t="shared" si="247"/>
        <v>-4.2324470088299933</v>
      </c>
      <c r="AH252" s="11">
        <f t="shared" si="248"/>
        <v>-0.26815949862432109</v>
      </c>
      <c r="AI252" s="11">
        <f t="shared" si="249"/>
        <v>-9.4537665805043858E-2</v>
      </c>
      <c r="AK252" s="3">
        <v>1726</v>
      </c>
      <c r="AL252" s="7">
        <v>1678</v>
      </c>
      <c r="AM252" s="7"/>
      <c r="AN252" s="3">
        <v>3140.875</v>
      </c>
      <c r="AO252" s="3">
        <v>2246.1428571428601</v>
      </c>
      <c r="AP252" s="7">
        <v>2109.7142857142899</v>
      </c>
      <c r="AQ252" s="113"/>
      <c r="AR252" s="3">
        <v>3434.125</v>
      </c>
      <c r="AS252" s="3">
        <v>2564.2857142857097</v>
      </c>
      <c r="AT252" s="7">
        <v>2520.5714285714303</v>
      </c>
      <c r="AU252" s="7"/>
      <c r="AV252" s="3">
        <v>3925.2</v>
      </c>
      <c r="AW252" s="3">
        <v>2671.5</v>
      </c>
      <c r="AX252" s="7">
        <v>2660.3333333333303</v>
      </c>
      <c r="AY252" s="113"/>
      <c r="AZ252" s="3">
        <v>3824</v>
      </c>
      <c r="BA252" s="7">
        <v>4155</v>
      </c>
      <c r="BB252" s="7"/>
      <c r="BC252" s="3">
        <v>4286.6666666666697</v>
      </c>
      <c r="BD252" s="3">
        <v>3535.2</v>
      </c>
      <c r="BE252" s="7">
        <v>3529.75</v>
      </c>
      <c r="BF252" s="113"/>
      <c r="BG252" s="3">
        <v>4547.7272727272702</v>
      </c>
      <c r="BH252" s="3">
        <v>3798.5555555555602</v>
      </c>
      <c r="BI252" s="7">
        <v>3742</v>
      </c>
      <c r="BJ252" s="113"/>
      <c r="BK252" s="3">
        <v>4718.4285714285697</v>
      </c>
      <c r="BL252" s="3">
        <v>4059</v>
      </c>
      <c r="BM252" s="7">
        <v>4016.125</v>
      </c>
      <c r="BO252" s="2">
        <f t="shared" si="311"/>
        <v>3907.4301369863015</v>
      </c>
      <c r="BP252" s="2">
        <f t="shared" si="312"/>
        <v>3997.402739726027</v>
      </c>
      <c r="BQ252" s="2"/>
      <c r="BR252" s="2">
        <f t="shared" si="313"/>
        <v>4352.4682440846836</v>
      </c>
      <c r="BS252" s="2">
        <f t="shared" si="314"/>
        <v>3601.580030441401</v>
      </c>
      <c r="BT252" s="2">
        <f t="shared" si="315"/>
        <v>3583.2486301369859</v>
      </c>
      <c r="BU252" s="2"/>
      <c r="BV252" s="2">
        <f t="shared" si="316"/>
        <v>4590.7533534958166</v>
      </c>
      <c r="BW252" s="2">
        <f t="shared" si="317"/>
        <v>3864.2018264840217</v>
      </c>
      <c r="BX252" s="2">
        <f t="shared" si="318"/>
        <v>3811.0945205479447</v>
      </c>
      <c r="BZ252" s="16">
        <f t="shared" si="307"/>
        <v>89.972602739725517</v>
      </c>
      <c r="CA252" s="16">
        <f t="shared" si="308"/>
        <v>-414.15410958904113</v>
      </c>
      <c r="CB252" s="16">
        <f t="shared" si="309"/>
        <v>227.84589041095887</v>
      </c>
      <c r="CD252" s="5">
        <f t="shared" si="250"/>
        <v>2.302602979080226E-2</v>
      </c>
      <c r="CE252" s="5">
        <f t="shared" si="251"/>
        <v>-0.10360580020451637</v>
      </c>
      <c r="CF252" s="5">
        <f t="shared" si="252"/>
        <v>6.3586402711398815E-2</v>
      </c>
      <c r="CH252" s="11">
        <f t="shared" si="281"/>
        <v>-0.1725200901037689</v>
      </c>
      <c r="CI252" s="11">
        <f t="shared" si="282"/>
        <v>-0.17673181533101878</v>
      </c>
      <c r="CK252" s="11">
        <f t="shared" si="283"/>
        <v>-0.15826411725180844</v>
      </c>
      <c r="CL252" s="11">
        <f t="shared" si="284"/>
        <v>-0.16983243770963408</v>
      </c>
      <c r="CN252" s="16">
        <f t="shared" si="253"/>
        <v>-750.8882136432826</v>
      </c>
      <c r="CO252" s="16">
        <f t="shared" si="254"/>
        <v>-769.21961394769778</v>
      </c>
      <c r="CP252" s="11"/>
      <c r="CQ252" s="16">
        <f t="shared" si="255"/>
        <v>-726.55152701179486</v>
      </c>
      <c r="CR252" s="16">
        <f t="shared" si="256"/>
        <v>-779.65883294787182</v>
      </c>
      <c r="CT252" s="106">
        <v>3639.3027777777802</v>
      </c>
      <c r="CU252" s="104">
        <v>3641.625</v>
      </c>
      <c r="CV252" s="104">
        <v>4286.6666666666697</v>
      </c>
      <c r="CW252" s="104">
        <v>4126.24444444444</v>
      </c>
      <c r="CX252" s="104">
        <v>4044.5777777777757</v>
      </c>
      <c r="CY252" s="104">
        <v>4182.3</v>
      </c>
      <c r="CZ252" s="104">
        <v>4184.5454545454504</v>
      </c>
      <c r="DA252" s="104">
        <v>4059.9393939394026</v>
      </c>
      <c r="DB252" s="104">
        <v>3829.9924242424213</v>
      </c>
      <c r="DC252" s="104">
        <v>3891.6000000000008</v>
      </c>
      <c r="DD252" s="104">
        <v>3785.23076923077</v>
      </c>
      <c r="DE252" s="104">
        <v>3752.1999999999962</v>
      </c>
      <c r="DF252" s="104">
        <v>3634.8809523809578</v>
      </c>
      <c r="DG252" s="104">
        <v>3513.0329670329666</v>
      </c>
      <c r="DH252" s="104">
        <v>3430.0666666666698</v>
      </c>
      <c r="DI252" s="104">
        <v>3373.0411255411254</v>
      </c>
      <c r="DJ252" s="104">
        <v>3249.0467532467528</v>
      </c>
      <c r="DK252" s="104">
        <v>3635.3214285714284</v>
      </c>
      <c r="DL252" s="104">
        <v>3588.8333333333303</v>
      </c>
      <c r="DM252" s="104">
        <v>3287.791666666667</v>
      </c>
      <c r="DN252" s="104">
        <v>3349.8432900432899</v>
      </c>
      <c r="DO252" s="104">
        <v>3428.1</v>
      </c>
      <c r="DP252" s="104">
        <v>3677.6363636363603</v>
      </c>
      <c r="DR252" s="4">
        <f t="shared" si="285"/>
        <v>40.53750762024</v>
      </c>
      <c r="DS252" s="39">
        <v>44.769954629069993</v>
      </c>
      <c r="DT252" s="39">
        <v>55.391178192569996</v>
      </c>
      <c r="DU252" s="39">
        <v>53.64806337273</v>
      </c>
      <c r="DV252" s="39">
        <v>49.368127061499997</v>
      </c>
      <c r="DW252" s="39">
        <v>65.771239534260005</v>
      </c>
      <c r="DX252" s="39">
        <v>65.794063687380003</v>
      </c>
      <c r="DY252" s="39">
        <v>69.688126979800003</v>
      </c>
      <c r="DZ252" s="39">
        <v>67.543700000309997</v>
      </c>
      <c r="EA252" s="39">
        <v>71.488857308400014</v>
      </c>
      <c r="EB252" s="39">
        <v>70.599084135370006</v>
      </c>
      <c r="EC252" s="39">
        <v>75.00176963621999</v>
      </c>
      <c r="ED252" s="39">
        <v>74.982775069050007</v>
      </c>
      <c r="EE252" s="39">
        <v>70.277012460679998</v>
      </c>
      <c r="EF252" s="39">
        <v>72.289345788199995</v>
      </c>
      <c r="EG252" s="39">
        <v>63.550026806959998</v>
      </c>
      <c r="EH252" s="39">
        <v>70.276982987370005</v>
      </c>
      <c r="EI252" s="39">
        <v>75.749106482000002</v>
      </c>
      <c r="EJ252" s="39">
        <v>71.682706687599989</v>
      </c>
      <c r="EK252" s="39">
        <v>70.597090047599991</v>
      </c>
      <c r="EL252" s="39">
        <v>70.72415198776001</v>
      </c>
      <c r="EM252" s="39">
        <v>70.649661811650006</v>
      </c>
      <c r="EN252" s="39">
        <v>72.776888603100005</v>
      </c>
      <c r="EP252" s="111">
        <v>45930</v>
      </c>
      <c r="EQ252" s="114">
        <f t="shared" si="310"/>
        <v>0.25205479452054796</v>
      </c>
      <c r="ER252" s="114"/>
      <c r="ES252" s="4">
        <f t="shared" si="286"/>
        <v>1726</v>
      </c>
      <c r="ET252" s="4">
        <f t="shared" si="287"/>
        <v>1678</v>
      </c>
      <c r="EU252" s="4"/>
      <c r="EV252" s="4">
        <f t="shared" si="257"/>
        <v>3140.875</v>
      </c>
      <c r="EW252" s="4">
        <f t="shared" si="258"/>
        <v>2246.1428571428601</v>
      </c>
      <c r="EX252" s="4">
        <f t="shared" si="259"/>
        <v>2109.7142857142899</v>
      </c>
      <c r="EY252" s="4"/>
      <c r="EZ252" s="4">
        <f t="shared" si="260"/>
        <v>3434.125</v>
      </c>
      <c r="FA252" s="4">
        <f t="shared" si="261"/>
        <v>2564.2857142857097</v>
      </c>
      <c r="FB252" s="4">
        <f t="shared" si="262"/>
        <v>2520.5714285714303</v>
      </c>
      <c r="FC252" s="4"/>
      <c r="FD252" s="4">
        <f t="shared" si="321"/>
        <v>3925.2</v>
      </c>
      <c r="FE252" s="4">
        <f t="shared" si="289"/>
        <v>2671.5</v>
      </c>
      <c r="FF252" s="4">
        <f t="shared" si="290"/>
        <v>2660.3333333333303</v>
      </c>
      <c r="FH252" s="16">
        <f t="shared" si="291"/>
        <v>1713.9013698630135</v>
      </c>
      <c r="FI252" s="16">
        <f t="shared" si="264"/>
        <v>1786.8156555773003</v>
      </c>
      <c r="FJ252" s="16"/>
      <c r="FK252" s="16">
        <f t="shared" si="292"/>
        <v>3214.7900684931506</v>
      </c>
      <c r="FL252" s="16">
        <f t="shared" si="293"/>
        <v>2326.3322896281807</v>
      </c>
      <c r="FM252" s="16">
        <f t="shared" si="294"/>
        <v>2213.2727984344456</v>
      </c>
      <c r="FN252" s="16"/>
      <c r="FO252" s="16">
        <f t="shared" si="295"/>
        <v>3557.902808219178</v>
      </c>
      <c r="FP252" s="16">
        <f t="shared" si="296"/>
        <v>2591.3095890410923</v>
      </c>
      <c r="FQ252" s="16">
        <f t="shared" si="297"/>
        <v>2555.7990867579911</v>
      </c>
      <c r="FS252" s="4">
        <f t="shared" si="265"/>
        <v>3824</v>
      </c>
      <c r="FT252" s="4">
        <f t="shared" si="266"/>
        <v>4155</v>
      </c>
      <c r="FU252" s="4"/>
      <c r="FV252" s="4">
        <f t="shared" si="267"/>
        <v>4286.6666666666697</v>
      </c>
      <c r="FW252" s="4">
        <f t="shared" si="268"/>
        <v>3535.2</v>
      </c>
      <c r="FX252" s="4">
        <f t="shared" si="269"/>
        <v>3529.75</v>
      </c>
      <c r="FY252" s="4"/>
      <c r="FZ252" s="4">
        <f t="shared" si="270"/>
        <v>4547.7272727272702</v>
      </c>
      <c r="GA252" s="4">
        <f t="shared" si="271"/>
        <v>3798.5555555555602</v>
      </c>
      <c r="GB252" s="4">
        <f t="shared" si="272"/>
        <v>3742</v>
      </c>
      <c r="GC252" s="4"/>
      <c r="GD252" s="4">
        <f t="shared" si="273"/>
        <v>4718.4285714285697</v>
      </c>
      <c r="GE252" s="4">
        <f t="shared" si="274"/>
        <v>4059</v>
      </c>
      <c r="GF252" s="4">
        <f t="shared" si="275"/>
        <v>4016.125</v>
      </c>
      <c r="GH252" s="16">
        <f t="shared" si="298"/>
        <v>3907.4301369863015</v>
      </c>
      <c r="GI252" s="16">
        <f t="shared" si="276"/>
        <v>3997.402739726027</v>
      </c>
      <c r="GJ252" s="16"/>
      <c r="GK252" s="16">
        <f t="shared" si="299"/>
        <v>4352.4682440846836</v>
      </c>
      <c r="GL252" s="16">
        <f t="shared" si="300"/>
        <v>3601.580030441401</v>
      </c>
      <c r="GM252" s="16">
        <f t="shared" si="301"/>
        <v>3583.2486301369859</v>
      </c>
      <c r="GN252" s="16"/>
      <c r="GO252" s="16">
        <f t="shared" si="277"/>
        <v>4590.7533534958166</v>
      </c>
      <c r="GP252" s="16">
        <f t="shared" si="278"/>
        <v>3864.2018264840217</v>
      </c>
      <c r="GQ252" s="16">
        <f t="shared" si="302"/>
        <v>3811.0945205479447</v>
      </c>
    </row>
    <row r="253" spans="2:199" ht="14.45" customHeight="1" x14ac:dyDescent="0.25">
      <c r="B253" s="28" t="s">
        <v>533</v>
      </c>
      <c r="C253" s="28" t="s">
        <v>737</v>
      </c>
      <c r="D253" s="23" t="str">
        <f>IFERROR(IF(MATCH($B253,Compounders!$A:$A,0),"yes"),"")</f>
        <v/>
      </c>
      <c r="F253" s="66"/>
      <c r="G253" s="66"/>
      <c r="H253" s="66"/>
      <c r="I253" s="66"/>
      <c r="J253" s="121" t="str">
        <f t="shared" si="279"/>
        <v>yes</v>
      </c>
      <c r="K253" s="70">
        <f t="shared" si="303"/>
        <v>6</v>
      </c>
      <c r="L253" s="70">
        <f t="shared" si="304"/>
        <v>44</v>
      </c>
      <c r="M253" s="70">
        <f t="shared" si="305"/>
        <v>4</v>
      </c>
      <c r="N253" s="70">
        <f t="shared" si="306"/>
        <v>5</v>
      </c>
      <c r="O253" s="66"/>
      <c r="P253" s="83"/>
      <c r="Q253" s="70">
        <f t="shared" si="322"/>
        <v>5</v>
      </c>
      <c r="R253" s="70">
        <f t="shared" si="322"/>
        <v>4</v>
      </c>
      <c r="S253" s="70">
        <f t="shared" si="322"/>
        <v>4</v>
      </c>
      <c r="T253" s="70">
        <f t="shared" si="322"/>
        <v>5</v>
      </c>
      <c r="U253" s="70">
        <f t="shared" si="322"/>
        <v>5</v>
      </c>
      <c r="V253" s="70">
        <f t="shared" si="322"/>
        <v>8</v>
      </c>
      <c r="W253" s="70">
        <f t="shared" si="322"/>
        <v>9</v>
      </c>
      <c r="X253" s="70">
        <f t="shared" si="322"/>
        <v>3</v>
      </c>
      <c r="Y253" s="70">
        <f t="shared" si="322"/>
        <v>1</v>
      </c>
      <c r="AA253" s="39">
        <v>36.347925921119995</v>
      </c>
      <c r="AB253" s="39">
        <v>38.84265601872</v>
      </c>
      <c r="AC253" s="40">
        <v>41.042448015659993</v>
      </c>
      <c r="AE253" s="4">
        <f t="shared" si="246"/>
        <v>4.6945220945399981</v>
      </c>
      <c r="AF253" s="4">
        <f t="shared" si="247"/>
        <v>2.1997919969399931</v>
      </c>
      <c r="AH253" s="11">
        <f t="shared" si="248"/>
        <v>0.12915515742845285</v>
      </c>
      <c r="AI253" s="11">
        <f t="shared" si="249"/>
        <v>5.6633408278770059E-2</v>
      </c>
      <c r="AK253" s="3">
        <v>81.153000000000006</v>
      </c>
      <c r="AL253" s="7">
        <v>251.381</v>
      </c>
      <c r="AM253" s="7"/>
      <c r="AN253" s="3">
        <v>341.83333333333303</v>
      </c>
      <c r="AO253" s="3">
        <v>379.66666666666697</v>
      </c>
      <c r="AP253" s="7">
        <v>362</v>
      </c>
      <c r="AQ253" s="113"/>
      <c r="AR253" s="3">
        <v>574</v>
      </c>
      <c r="AS253" s="3">
        <v>574.66666666666697</v>
      </c>
      <c r="AT253" s="7">
        <v>607</v>
      </c>
      <c r="AU253" s="7"/>
      <c r="AV253" s="3">
        <v>881</v>
      </c>
      <c r="AW253" s="3">
        <v>953</v>
      </c>
      <c r="AX253" s="7">
        <v>1143.5</v>
      </c>
      <c r="AY253" s="113"/>
      <c r="AZ253" s="3">
        <v>81.153000000000006</v>
      </c>
      <c r="BA253" s="7">
        <v>251.381</v>
      </c>
      <c r="BB253" s="7"/>
      <c r="BC253" s="3">
        <v>311</v>
      </c>
      <c r="BD253" s="3">
        <v>333.538461538462</v>
      </c>
      <c r="BE253" s="7">
        <v>330.2</v>
      </c>
      <c r="BF253" s="113"/>
      <c r="BG253" s="3">
        <v>536.75</v>
      </c>
      <c r="BH253" s="3">
        <v>567.42857142857099</v>
      </c>
      <c r="BI253" s="7">
        <v>565.79999999999995</v>
      </c>
      <c r="BJ253" s="113"/>
      <c r="BK253" s="3">
        <v>801</v>
      </c>
      <c r="BL253" s="3">
        <v>781.375</v>
      </c>
      <c r="BM253" s="7">
        <v>827.25</v>
      </c>
      <c r="BO253" s="2">
        <f t="shared" si="311"/>
        <v>81.153000000000006</v>
      </c>
      <c r="BP253" s="2">
        <f t="shared" si="312"/>
        <v>251.381</v>
      </c>
      <c r="BQ253" s="2"/>
      <c r="BR253" s="2">
        <f t="shared" si="313"/>
        <v>311</v>
      </c>
      <c r="BS253" s="2">
        <f t="shared" si="314"/>
        <v>333.538461538462</v>
      </c>
      <c r="BT253" s="2">
        <f t="shared" si="315"/>
        <v>330.2</v>
      </c>
      <c r="BU253" s="2"/>
      <c r="BV253" s="2">
        <f t="shared" si="316"/>
        <v>536.75</v>
      </c>
      <c r="BW253" s="2">
        <f t="shared" si="317"/>
        <v>567.42857142857099</v>
      </c>
      <c r="BX253" s="2">
        <f t="shared" si="318"/>
        <v>565.79999999999995</v>
      </c>
      <c r="BZ253" s="16">
        <f t="shared" si="307"/>
        <v>170.22800000000001</v>
      </c>
      <c r="CA253" s="16">
        <f t="shared" si="308"/>
        <v>78.818999999999988</v>
      </c>
      <c r="CB253" s="16">
        <f t="shared" si="309"/>
        <v>235.59999999999997</v>
      </c>
      <c r="CD253" s="5">
        <f t="shared" si="250"/>
        <v>2.0976180794302119</v>
      </c>
      <c r="CE253" s="5">
        <f t="shared" si="251"/>
        <v>0.31354398303769959</v>
      </c>
      <c r="CF253" s="5">
        <f t="shared" si="252"/>
        <v>0.71350696547546932</v>
      </c>
      <c r="CH253" s="11">
        <f t="shared" si="281"/>
        <v>7.2470937422707493E-2</v>
      </c>
      <c r="CI253" s="11">
        <f t="shared" si="282"/>
        <v>6.1736334405144699E-2</v>
      </c>
      <c r="CK253" s="11">
        <f t="shared" si="283"/>
        <v>5.715616474815266E-2</v>
      </c>
      <c r="CL253" s="11">
        <f t="shared" si="284"/>
        <v>5.4122030740568094E-2</v>
      </c>
      <c r="CN253" s="16">
        <f t="shared" si="253"/>
        <v>22.538461538462002</v>
      </c>
      <c r="CO253" s="16">
        <f t="shared" si="254"/>
        <v>19.199999999999989</v>
      </c>
      <c r="CP253" s="11"/>
      <c r="CQ253" s="16">
        <f t="shared" si="255"/>
        <v>30.67857142857099</v>
      </c>
      <c r="CR253" s="16">
        <f t="shared" si="256"/>
        <v>29.049999999999955</v>
      </c>
      <c r="CT253" s="106">
        <v>397.40604395604396</v>
      </c>
      <c r="CU253" s="104">
        <v>337.21428571428601</v>
      </c>
      <c r="CV253" s="104">
        <v>289.12769230769231</v>
      </c>
      <c r="CW253" s="104">
        <v>243.40961538461539</v>
      </c>
      <c r="CX253" s="104">
        <v>256.25364935064931</v>
      </c>
      <c r="CY253" s="104">
        <v>231.98571428571401</v>
      </c>
      <c r="CZ253" s="104">
        <v>145.47285714285721</v>
      </c>
      <c r="DA253" s="104">
        <v>-28.392766899766876</v>
      </c>
      <c r="DB253" s="104">
        <v>66.137500000000031</v>
      </c>
      <c r="DC253" s="104">
        <v>-337.68181818181802</v>
      </c>
      <c r="DD253" s="104">
        <v>-126.328571428571</v>
      </c>
      <c r="DE253" s="104">
        <v>29.997878787878818</v>
      </c>
      <c r="DF253" s="104">
        <v>97.668095238096001</v>
      </c>
      <c r="DG253" s="104">
        <v>10.260624999999999</v>
      </c>
      <c r="DH253" s="104">
        <v>71.825380952380868</v>
      </c>
      <c r="DI253" s="104">
        <v>84.658307692307801</v>
      </c>
      <c r="DJ253" s="104">
        <v>23.296428571429001</v>
      </c>
      <c r="DK253" s="104">
        <v>-28.274999999999999</v>
      </c>
      <c r="DL253" s="104">
        <v>-4.2978571428570005</v>
      </c>
      <c r="DM253" s="104">
        <v>147.20283333333302</v>
      </c>
      <c r="DN253" s="104">
        <v>-14.645833333333</v>
      </c>
      <c r="DO253" s="104">
        <v>90.666666666666998</v>
      </c>
      <c r="DP253" s="104">
        <v>118.3275</v>
      </c>
      <c r="DR253" s="4">
        <f t="shared" si="285"/>
        <v>41.042448015659993</v>
      </c>
      <c r="DS253" s="39">
        <v>38.84265601872</v>
      </c>
      <c r="DT253" s="39">
        <v>36.347925921119995</v>
      </c>
      <c r="DU253" s="39">
        <v>31.808438728079999</v>
      </c>
      <c r="DV253" s="39">
        <v>28.499490170999998</v>
      </c>
      <c r="DW253" s="39">
        <v>30.090515146919998</v>
      </c>
      <c r="DX253" s="39">
        <v>24.695787977249999</v>
      </c>
      <c r="DY253" s="39">
        <v>26.49555236031</v>
      </c>
      <c r="DZ253" s="39">
        <v>20.74870283508</v>
      </c>
      <c r="EA253" s="39">
        <v>17.523177149659997</v>
      </c>
      <c r="EB253" s="39">
        <v>20.054656430479998</v>
      </c>
      <c r="EC253" s="39">
        <v>16.952182233030001</v>
      </c>
      <c r="ED253" s="39">
        <v>18.910448255110001</v>
      </c>
      <c r="EE253" s="39">
        <v>17.339721736350004</v>
      </c>
      <c r="EF253" s="39">
        <v>18.007295224250001</v>
      </c>
      <c r="EG253" s="39">
        <v>16.056461689710002</v>
      </c>
      <c r="EH253" s="39">
        <v>20.556339925010001</v>
      </c>
      <c r="EI253" s="39">
        <v>24.676162606399998</v>
      </c>
      <c r="EJ253" s="39">
        <v>20.405871599039997</v>
      </c>
      <c r="EK253" s="39">
        <v>21.72374635808</v>
      </c>
      <c r="EL253" s="39">
        <v>21.423784101999995</v>
      </c>
      <c r="EM253" s="39">
        <v>19.984314687119998</v>
      </c>
      <c r="EN253" s="39">
        <v>18.368950806000001</v>
      </c>
      <c r="EP253" s="111">
        <v>46022</v>
      </c>
      <c r="EQ253" s="114">
        <f t="shared" si="310"/>
        <v>0</v>
      </c>
      <c r="ER253" s="114"/>
      <c r="ES253" s="4">
        <f t="shared" si="286"/>
        <v>81.153000000000006</v>
      </c>
      <c r="ET253" s="4">
        <f t="shared" si="287"/>
        <v>251.381</v>
      </c>
      <c r="EU253" s="4"/>
      <c r="EV253" s="4">
        <f t="shared" si="257"/>
        <v>341.83333333333303</v>
      </c>
      <c r="EW253" s="4">
        <f t="shared" si="258"/>
        <v>379.66666666666697</v>
      </c>
      <c r="EX253" s="4">
        <f t="shared" si="259"/>
        <v>362</v>
      </c>
      <c r="EY253" s="4"/>
      <c r="EZ253" s="4">
        <f t="shared" si="260"/>
        <v>574</v>
      </c>
      <c r="FA253" s="4">
        <f t="shared" si="261"/>
        <v>574.66666666666697</v>
      </c>
      <c r="FB253" s="4">
        <f t="shared" si="262"/>
        <v>607</v>
      </c>
      <c r="FC253" s="4"/>
      <c r="FD253" s="4">
        <f t="shared" si="321"/>
        <v>881</v>
      </c>
      <c r="FE253" s="4">
        <f t="shared" si="289"/>
        <v>953</v>
      </c>
      <c r="FF253" s="4">
        <f t="shared" si="290"/>
        <v>1143.5</v>
      </c>
      <c r="FH253" s="16">
        <f t="shared" si="291"/>
        <v>81.153000000000006</v>
      </c>
      <c r="FI253" s="16">
        <f t="shared" si="264"/>
        <v>251.381</v>
      </c>
      <c r="FJ253" s="16"/>
      <c r="FK253" s="16">
        <f t="shared" si="292"/>
        <v>341.83333333333303</v>
      </c>
      <c r="FL253" s="16">
        <f t="shared" si="293"/>
        <v>379.66666666666697</v>
      </c>
      <c r="FM253" s="16">
        <f t="shared" si="294"/>
        <v>362</v>
      </c>
      <c r="FN253" s="16"/>
      <c r="FO253" s="16">
        <f t="shared" si="295"/>
        <v>574</v>
      </c>
      <c r="FP253" s="16">
        <f t="shared" si="296"/>
        <v>574.66666666666697</v>
      </c>
      <c r="FQ253" s="16">
        <f t="shared" si="297"/>
        <v>607</v>
      </c>
      <c r="FS253" s="4">
        <f t="shared" si="265"/>
        <v>81.153000000000006</v>
      </c>
      <c r="FT253" s="4">
        <f t="shared" si="266"/>
        <v>251.381</v>
      </c>
      <c r="FU253" s="4"/>
      <c r="FV253" s="4">
        <f t="shared" si="267"/>
        <v>311</v>
      </c>
      <c r="FW253" s="4">
        <f t="shared" si="268"/>
        <v>333.538461538462</v>
      </c>
      <c r="FX253" s="4">
        <f t="shared" si="269"/>
        <v>330.2</v>
      </c>
      <c r="FY253" s="4"/>
      <c r="FZ253" s="4">
        <f t="shared" si="270"/>
        <v>536.75</v>
      </c>
      <c r="GA253" s="4">
        <f t="shared" si="271"/>
        <v>567.42857142857099</v>
      </c>
      <c r="GB253" s="4">
        <f t="shared" si="272"/>
        <v>565.79999999999995</v>
      </c>
      <c r="GC253" s="4"/>
      <c r="GD253" s="4">
        <f t="shared" si="273"/>
        <v>801</v>
      </c>
      <c r="GE253" s="4">
        <f t="shared" si="274"/>
        <v>781.375</v>
      </c>
      <c r="GF253" s="4">
        <f t="shared" si="275"/>
        <v>827.25</v>
      </c>
      <c r="GH253" s="16">
        <f t="shared" si="298"/>
        <v>81.153000000000006</v>
      </c>
      <c r="GI253" s="16">
        <f t="shared" si="276"/>
        <v>251.381</v>
      </c>
      <c r="GJ253" s="16"/>
      <c r="GK253" s="16">
        <f t="shared" si="299"/>
        <v>311</v>
      </c>
      <c r="GL253" s="16">
        <f t="shared" si="300"/>
        <v>333.538461538462</v>
      </c>
      <c r="GM253" s="16">
        <f t="shared" si="301"/>
        <v>330.2</v>
      </c>
      <c r="GN253" s="16"/>
      <c r="GO253" s="16">
        <f t="shared" si="277"/>
        <v>536.75</v>
      </c>
      <c r="GP253" s="16">
        <f t="shared" si="278"/>
        <v>567.42857142857099</v>
      </c>
      <c r="GQ253" s="16">
        <f t="shared" si="302"/>
        <v>565.79999999999995</v>
      </c>
    </row>
    <row r="254" spans="2:199" ht="14.45" customHeight="1" x14ac:dyDescent="0.25">
      <c r="B254" s="28" t="s">
        <v>299</v>
      </c>
      <c r="C254" s="28" t="s">
        <v>738</v>
      </c>
      <c r="D254" s="23" t="str">
        <f>IFERROR(IF(MATCH($B254,Compounders!$A:$A,0),"yes"),"")</f>
        <v>yes</v>
      </c>
      <c r="F254" s="66"/>
      <c r="G254" s="66"/>
      <c r="H254" s="66"/>
      <c r="I254" s="66"/>
      <c r="J254" s="121" t="str">
        <f t="shared" si="279"/>
        <v>yes</v>
      </c>
      <c r="K254" s="70">
        <f t="shared" si="303"/>
        <v>6</v>
      </c>
      <c r="L254" s="70">
        <f t="shared" si="304"/>
        <v>44</v>
      </c>
      <c r="M254" s="70">
        <f t="shared" si="305"/>
        <v>4</v>
      </c>
      <c r="N254" s="70">
        <f t="shared" si="306"/>
        <v>5</v>
      </c>
      <c r="O254" s="66"/>
      <c r="P254" s="83"/>
      <c r="Q254" s="70">
        <f t="shared" si="322"/>
        <v>5</v>
      </c>
      <c r="R254" s="70">
        <f t="shared" si="322"/>
        <v>4</v>
      </c>
      <c r="S254" s="70">
        <f t="shared" si="322"/>
        <v>4</v>
      </c>
      <c r="T254" s="70">
        <f t="shared" si="322"/>
        <v>5</v>
      </c>
      <c r="U254" s="70">
        <f t="shared" si="322"/>
        <v>5</v>
      </c>
      <c r="V254" s="70">
        <f t="shared" si="322"/>
        <v>8</v>
      </c>
      <c r="W254" s="70">
        <f t="shared" si="322"/>
        <v>9</v>
      </c>
      <c r="X254" s="70">
        <f t="shared" si="322"/>
        <v>3</v>
      </c>
      <c r="Y254" s="70">
        <f t="shared" si="322"/>
        <v>1</v>
      </c>
      <c r="AA254" s="39">
        <v>65.605813536070002</v>
      </c>
      <c r="AB254" s="39">
        <v>67.667585171840003</v>
      </c>
      <c r="AC254" s="40">
        <v>61.668189598280001</v>
      </c>
      <c r="AE254" s="4">
        <f t="shared" si="246"/>
        <v>-3.9376239377900006</v>
      </c>
      <c r="AF254" s="4">
        <f t="shared" si="247"/>
        <v>-5.9993955735600011</v>
      </c>
      <c r="AH254" s="11">
        <f t="shared" si="248"/>
        <v>-6.0019436168184948E-2</v>
      </c>
      <c r="AI254" s="11">
        <f t="shared" si="249"/>
        <v>-8.8659814862976138E-2</v>
      </c>
      <c r="AK254" s="3">
        <v>2043</v>
      </c>
      <c r="AL254" s="7">
        <v>2139</v>
      </c>
      <c r="AM254" s="7"/>
      <c r="AN254" s="3">
        <v>2249.7777777777801</v>
      </c>
      <c r="AO254" s="3">
        <v>2220.15</v>
      </c>
      <c r="AP254" s="7">
        <v>2239.0555555555602</v>
      </c>
      <c r="AQ254" s="113"/>
      <c r="AR254" s="3">
        <v>2485.9375</v>
      </c>
      <c r="AS254" s="3">
        <v>2455.8000000000002</v>
      </c>
      <c r="AT254" s="7">
        <v>2463</v>
      </c>
      <c r="AU254" s="7"/>
      <c r="AV254" s="3">
        <v>2800.1666666666697</v>
      </c>
      <c r="AW254" s="3">
        <v>2725.3636363636397</v>
      </c>
      <c r="AX254" s="7">
        <v>2730.4545454545496</v>
      </c>
      <c r="AY254" s="113"/>
      <c r="AZ254" s="3">
        <v>2032</v>
      </c>
      <c r="BA254" s="7">
        <v>2192</v>
      </c>
      <c r="BB254" s="7"/>
      <c r="BC254" s="3">
        <v>2261.0833333333303</v>
      </c>
      <c r="BD254" s="3">
        <v>2231.1153846153798</v>
      </c>
      <c r="BE254" s="7">
        <v>2246.2083333333303</v>
      </c>
      <c r="BF254" s="113"/>
      <c r="BG254" s="3">
        <v>2494.4545454545496</v>
      </c>
      <c r="BH254" s="3">
        <v>2462.1923076923099</v>
      </c>
      <c r="BI254" s="7">
        <v>2466.5833333333303</v>
      </c>
      <c r="BJ254" s="113"/>
      <c r="BK254" s="3">
        <v>2791.875</v>
      </c>
      <c r="BL254" s="3">
        <v>2712.125</v>
      </c>
      <c r="BM254" s="7">
        <v>2713.75</v>
      </c>
      <c r="BO254" s="2">
        <f t="shared" si="311"/>
        <v>2032</v>
      </c>
      <c r="BP254" s="2">
        <f t="shared" si="312"/>
        <v>2192</v>
      </c>
      <c r="BQ254" s="2"/>
      <c r="BR254" s="2">
        <f t="shared" si="313"/>
        <v>2261.0833333333303</v>
      </c>
      <c r="BS254" s="2">
        <f t="shared" si="314"/>
        <v>2231.1153846153798</v>
      </c>
      <c r="BT254" s="2">
        <f t="shared" si="315"/>
        <v>2246.2083333333303</v>
      </c>
      <c r="BU254" s="2"/>
      <c r="BV254" s="2">
        <f t="shared" si="316"/>
        <v>2494.4545454545496</v>
      </c>
      <c r="BW254" s="2">
        <f t="shared" si="317"/>
        <v>2462.1923076923099</v>
      </c>
      <c r="BX254" s="2">
        <f t="shared" si="318"/>
        <v>2466.5833333333303</v>
      </c>
      <c r="BZ254" s="16">
        <f t="shared" si="307"/>
        <v>160</v>
      </c>
      <c r="CA254" s="16">
        <f t="shared" si="308"/>
        <v>54.208333333330302</v>
      </c>
      <c r="CB254" s="16">
        <f t="shared" si="309"/>
        <v>220.375</v>
      </c>
      <c r="CD254" s="5">
        <f t="shared" si="250"/>
        <v>7.8740157480315043E-2</v>
      </c>
      <c r="CE254" s="5">
        <f t="shared" si="251"/>
        <v>2.4730079075424349E-2</v>
      </c>
      <c r="CF254" s="5">
        <f t="shared" si="252"/>
        <v>9.8109777588157865E-2</v>
      </c>
      <c r="CH254" s="11">
        <f t="shared" si="281"/>
        <v>-1.3253801076748117E-2</v>
      </c>
      <c r="CI254" s="11">
        <f t="shared" si="282"/>
        <v>-6.578704898094534E-3</v>
      </c>
      <c r="CK254" s="11">
        <f t="shared" si="283"/>
        <v>-1.2933584146092691E-2</v>
      </c>
      <c r="CL254" s="11">
        <f t="shared" si="284"/>
        <v>-1.1173269191056989E-2</v>
      </c>
      <c r="CN254" s="16">
        <f t="shared" si="253"/>
        <v>-29.967948717950549</v>
      </c>
      <c r="CO254" s="16">
        <f t="shared" si="254"/>
        <v>-14.875</v>
      </c>
      <c r="CP254" s="11"/>
      <c r="CQ254" s="16">
        <f t="shared" si="255"/>
        <v>-32.262237762239693</v>
      </c>
      <c r="CR254" s="16">
        <f t="shared" si="256"/>
        <v>-27.871212121219287</v>
      </c>
      <c r="CT254" s="106">
        <v>2292.7114845938372</v>
      </c>
      <c r="CU254" s="104">
        <v>2231.1153846153798</v>
      </c>
      <c r="CV254" s="104">
        <v>2208.1120448179277</v>
      </c>
      <c r="CW254" s="104">
        <v>2240.5124999999998</v>
      </c>
      <c r="CX254" s="104">
        <v>2202.9269736842107</v>
      </c>
      <c r="CY254" s="104">
        <v>2143.5500000000002</v>
      </c>
      <c r="CZ254" s="104">
        <v>2036.8280542986431</v>
      </c>
      <c r="DA254" s="104">
        <v>2022.392045454545</v>
      </c>
      <c r="DB254" s="104">
        <v>1938.4809523809531</v>
      </c>
      <c r="DC254" s="104">
        <v>1884.4705882352901</v>
      </c>
      <c r="DD254" s="104">
        <v>1835.6969696969691</v>
      </c>
      <c r="DE254" s="104">
        <v>1765.538461538461</v>
      </c>
      <c r="DF254" s="104">
        <v>1705.387878787878</v>
      </c>
      <c r="DG254" s="104">
        <v>1632.1111111111099</v>
      </c>
      <c r="DH254" s="104">
        <v>1535.465909090909</v>
      </c>
      <c r="DI254" s="104">
        <v>1558</v>
      </c>
      <c r="DJ254" s="104">
        <v>1492.299242424242</v>
      </c>
      <c r="DK254" s="104">
        <v>1471.2666666666701</v>
      </c>
      <c r="DL254" s="104">
        <v>1418.0389610389609</v>
      </c>
      <c r="DM254" s="104">
        <v>1325.141774891774</v>
      </c>
      <c r="DN254" s="104">
        <v>1229.25</v>
      </c>
      <c r="DO254" s="104">
        <v>1180.2142857142899</v>
      </c>
      <c r="DP254" s="104">
        <v>1128.0999999999999</v>
      </c>
      <c r="DR254" s="4">
        <f t="shared" si="285"/>
        <v>61.668189598280001</v>
      </c>
      <c r="DS254" s="39">
        <v>67.667585171840003</v>
      </c>
      <c r="DT254" s="39">
        <v>65.605813536070002</v>
      </c>
      <c r="DU254" s="39">
        <v>71.647286373600011</v>
      </c>
      <c r="DV254" s="39">
        <v>77.064888375929996</v>
      </c>
      <c r="DW254" s="39">
        <v>75.622924218479994</v>
      </c>
      <c r="DX254" s="39">
        <v>62.99993988036001</v>
      </c>
      <c r="DY254" s="39">
        <v>63.077474761080005</v>
      </c>
      <c r="DZ254" s="39">
        <v>61.212225564120004</v>
      </c>
      <c r="EA254" s="39">
        <v>60.229049243759995</v>
      </c>
      <c r="EB254" s="39">
        <v>51.886705709729995</v>
      </c>
      <c r="EC254" s="39">
        <v>45.079614412229994</v>
      </c>
      <c r="ED254" s="39">
        <v>48.444963413910003</v>
      </c>
      <c r="EE254" s="39">
        <v>42.762456211500002</v>
      </c>
      <c r="EF254" s="39">
        <v>40.760960734640008</v>
      </c>
      <c r="EG254" s="39">
        <v>42.97956735636</v>
      </c>
      <c r="EH254" s="39">
        <v>41.340641690390001</v>
      </c>
      <c r="EI254" s="39">
        <v>41.841663947500003</v>
      </c>
      <c r="EJ254" s="39">
        <v>44.218869162749989</v>
      </c>
      <c r="EK254" s="39">
        <v>38.222884371239999</v>
      </c>
      <c r="EL254" s="39">
        <v>35.096865544110003</v>
      </c>
      <c r="EM254" s="39">
        <v>31.682547396549996</v>
      </c>
      <c r="EN254" s="39">
        <v>30.693187165499999</v>
      </c>
      <c r="EP254" s="111">
        <v>46022</v>
      </c>
      <c r="EQ254" s="114">
        <f t="shared" si="310"/>
        <v>0</v>
      </c>
      <c r="ER254" s="114"/>
      <c r="ES254" s="4">
        <f t="shared" si="286"/>
        <v>2043</v>
      </c>
      <c r="ET254" s="4">
        <f t="shared" si="287"/>
        <v>2139</v>
      </c>
      <c r="EU254" s="4"/>
      <c r="EV254" s="4">
        <f t="shared" si="257"/>
        <v>2249.7777777777801</v>
      </c>
      <c r="EW254" s="4">
        <f t="shared" si="258"/>
        <v>2220.15</v>
      </c>
      <c r="EX254" s="4">
        <f t="shared" si="259"/>
        <v>2239.0555555555602</v>
      </c>
      <c r="EY254" s="4"/>
      <c r="EZ254" s="4">
        <f t="shared" si="260"/>
        <v>2485.9375</v>
      </c>
      <c r="FA254" s="4">
        <f t="shared" si="261"/>
        <v>2455.8000000000002</v>
      </c>
      <c r="FB254" s="4">
        <f t="shared" si="262"/>
        <v>2463</v>
      </c>
      <c r="FC254" s="4"/>
      <c r="FD254" s="4">
        <f t="shared" si="321"/>
        <v>2800.1666666666697</v>
      </c>
      <c r="FE254" s="4">
        <f t="shared" si="289"/>
        <v>2725.3636363636397</v>
      </c>
      <c r="FF254" s="4">
        <f t="shared" si="290"/>
        <v>2730.4545454545496</v>
      </c>
      <c r="FH254" s="16">
        <f t="shared" si="291"/>
        <v>2043</v>
      </c>
      <c r="FI254" s="16">
        <f t="shared" si="264"/>
        <v>2139</v>
      </c>
      <c r="FJ254" s="16"/>
      <c r="FK254" s="16">
        <f t="shared" si="292"/>
        <v>2249.7777777777801</v>
      </c>
      <c r="FL254" s="16">
        <f t="shared" si="293"/>
        <v>2220.15</v>
      </c>
      <c r="FM254" s="16">
        <f t="shared" si="294"/>
        <v>2239.0555555555602</v>
      </c>
      <c r="FN254" s="16"/>
      <c r="FO254" s="16">
        <f t="shared" si="295"/>
        <v>2485.9375</v>
      </c>
      <c r="FP254" s="16">
        <f t="shared" si="296"/>
        <v>2455.8000000000002</v>
      </c>
      <c r="FQ254" s="16">
        <f t="shared" si="297"/>
        <v>2463</v>
      </c>
      <c r="FS254" s="4">
        <f t="shared" si="265"/>
        <v>2032</v>
      </c>
      <c r="FT254" s="4">
        <f t="shared" si="266"/>
        <v>2192</v>
      </c>
      <c r="FU254" s="4"/>
      <c r="FV254" s="4">
        <f t="shared" si="267"/>
        <v>2261.0833333333303</v>
      </c>
      <c r="FW254" s="4">
        <f t="shared" si="268"/>
        <v>2231.1153846153798</v>
      </c>
      <c r="FX254" s="4">
        <f t="shared" si="269"/>
        <v>2246.2083333333303</v>
      </c>
      <c r="FY254" s="4"/>
      <c r="FZ254" s="4">
        <f t="shared" si="270"/>
        <v>2494.4545454545496</v>
      </c>
      <c r="GA254" s="4">
        <f t="shared" si="271"/>
        <v>2462.1923076923099</v>
      </c>
      <c r="GB254" s="4">
        <f t="shared" si="272"/>
        <v>2466.5833333333303</v>
      </c>
      <c r="GC254" s="4"/>
      <c r="GD254" s="4">
        <f t="shared" si="273"/>
        <v>2791.875</v>
      </c>
      <c r="GE254" s="4">
        <f t="shared" si="274"/>
        <v>2712.125</v>
      </c>
      <c r="GF254" s="4">
        <f t="shared" si="275"/>
        <v>2713.75</v>
      </c>
      <c r="GH254" s="16">
        <f t="shared" si="298"/>
        <v>2032</v>
      </c>
      <c r="GI254" s="16">
        <f t="shared" si="276"/>
        <v>2192</v>
      </c>
      <c r="GJ254" s="16"/>
      <c r="GK254" s="16">
        <f t="shared" si="299"/>
        <v>2261.0833333333303</v>
      </c>
      <c r="GL254" s="16">
        <f t="shared" si="300"/>
        <v>2231.1153846153798</v>
      </c>
      <c r="GM254" s="16">
        <f t="shared" si="301"/>
        <v>2246.2083333333303</v>
      </c>
      <c r="GN254" s="16"/>
      <c r="GO254" s="16">
        <f t="shared" si="277"/>
        <v>2494.4545454545496</v>
      </c>
      <c r="GP254" s="16">
        <f t="shared" si="278"/>
        <v>2462.1923076923099</v>
      </c>
      <c r="GQ254" s="16">
        <f t="shared" si="302"/>
        <v>2466.5833333333303</v>
      </c>
    </row>
    <row r="255" spans="2:199" ht="14.45" customHeight="1" x14ac:dyDescent="0.25">
      <c r="B255" s="28" t="s">
        <v>207</v>
      </c>
      <c r="C255" s="28" t="s">
        <v>739</v>
      </c>
      <c r="D255" s="23" t="str">
        <f>IFERROR(IF(MATCH($B255,Compounders!$A:$A,0),"yes"),"")</f>
        <v/>
      </c>
      <c r="F255" s="66"/>
      <c r="G255" s="66"/>
      <c r="H255" s="66"/>
      <c r="I255" s="66"/>
      <c r="J255" s="121" t="str">
        <f t="shared" si="279"/>
        <v>yes</v>
      </c>
      <c r="K255" s="70">
        <f t="shared" si="303"/>
        <v>6</v>
      </c>
      <c r="L255" s="70">
        <f t="shared" si="304"/>
        <v>44</v>
      </c>
      <c r="M255" s="70">
        <f t="shared" si="305"/>
        <v>4</v>
      </c>
      <c r="N255" s="70">
        <f t="shared" si="306"/>
        <v>5</v>
      </c>
      <c r="O255" s="66"/>
      <c r="P255" s="83"/>
      <c r="Q255" s="70">
        <f t="shared" si="322"/>
        <v>5</v>
      </c>
      <c r="R255" s="70">
        <f t="shared" si="322"/>
        <v>4</v>
      </c>
      <c r="S255" s="70">
        <f t="shared" si="322"/>
        <v>4</v>
      </c>
      <c r="T255" s="70">
        <f t="shared" si="322"/>
        <v>5</v>
      </c>
      <c r="U255" s="70">
        <f t="shared" si="322"/>
        <v>5</v>
      </c>
      <c r="V255" s="70">
        <f t="shared" si="322"/>
        <v>8</v>
      </c>
      <c r="W255" s="70">
        <f t="shared" si="322"/>
        <v>9</v>
      </c>
      <c r="X255" s="70">
        <f t="shared" si="322"/>
        <v>3</v>
      </c>
      <c r="Y255" s="70">
        <f t="shared" si="322"/>
        <v>1</v>
      </c>
      <c r="AA255" s="39">
        <v>38.053913331250008</v>
      </c>
      <c r="AB255" s="39">
        <v>35.77367733346999</v>
      </c>
      <c r="AC255" s="40">
        <v>40.857600914130003</v>
      </c>
      <c r="AE255" s="4">
        <f t="shared" si="246"/>
        <v>2.803687582879995</v>
      </c>
      <c r="AF255" s="4">
        <f t="shared" si="247"/>
        <v>5.0839235806600129</v>
      </c>
      <c r="AH255" s="11">
        <f t="shared" si="248"/>
        <v>7.3676721720433269E-2</v>
      </c>
      <c r="AI255" s="11">
        <f t="shared" si="249"/>
        <v>0.14211353038351127</v>
      </c>
      <c r="AK255" s="3">
        <v>1441</v>
      </c>
      <c r="AL255" s="7">
        <v>2079</v>
      </c>
      <c r="AM255" s="7"/>
      <c r="AN255" s="3">
        <v>2927.86666666667</v>
      </c>
      <c r="AO255" s="3">
        <v>3113.1428571428601</v>
      </c>
      <c r="AP255" s="7">
        <v>3093.3571428571399</v>
      </c>
      <c r="AQ255" s="113"/>
      <c r="AR255" s="3">
        <v>3219.3846153846202</v>
      </c>
      <c r="AS255" s="3">
        <v>3450.2857142857097</v>
      </c>
      <c r="AT255" s="7">
        <v>3488.5714285714303</v>
      </c>
      <c r="AU255" s="7"/>
      <c r="AV255" s="3">
        <v>3413</v>
      </c>
      <c r="AW255" s="3">
        <v>3661.125</v>
      </c>
      <c r="AX255" s="7">
        <v>3834.9</v>
      </c>
      <c r="AY255" s="113"/>
      <c r="AZ255" s="3">
        <v>2632</v>
      </c>
      <c r="BA255" s="7">
        <v>2792</v>
      </c>
      <c r="BB255" s="7"/>
      <c r="BC255" s="3">
        <v>2927.3125</v>
      </c>
      <c r="BD255" s="3">
        <v>3130.0666666666698</v>
      </c>
      <c r="BE255" s="7">
        <v>3107.2666666666701</v>
      </c>
      <c r="BF255" s="113"/>
      <c r="BG255" s="3">
        <v>3211.2142857142903</v>
      </c>
      <c r="BH255" s="3">
        <v>3472.86666666667</v>
      </c>
      <c r="BI255" s="7">
        <v>3503.4666666666699</v>
      </c>
      <c r="BJ255" s="113"/>
      <c r="BK255" s="3">
        <v>3413</v>
      </c>
      <c r="BL255" s="3">
        <v>3703.2222222222199</v>
      </c>
      <c r="BM255" s="7">
        <v>3843.4545454545496</v>
      </c>
      <c r="BO255" s="2">
        <f t="shared" si="311"/>
        <v>2632</v>
      </c>
      <c r="BP255" s="2">
        <f t="shared" si="312"/>
        <v>2792</v>
      </c>
      <c r="BQ255" s="2"/>
      <c r="BR255" s="2">
        <f t="shared" si="313"/>
        <v>2927.3125</v>
      </c>
      <c r="BS255" s="2">
        <f t="shared" si="314"/>
        <v>3130.0666666666698</v>
      </c>
      <c r="BT255" s="2">
        <f t="shared" si="315"/>
        <v>3107.2666666666701</v>
      </c>
      <c r="BU255" s="2"/>
      <c r="BV255" s="2">
        <f t="shared" si="316"/>
        <v>3211.2142857142903</v>
      </c>
      <c r="BW255" s="2">
        <f t="shared" si="317"/>
        <v>3472.86666666667</v>
      </c>
      <c r="BX255" s="2">
        <f t="shared" si="318"/>
        <v>3503.4666666666699</v>
      </c>
      <c r="BZ255" s="16">
        <f t="shared" si="307"/>
        <v>160</v>
      </c>
      <c r="CA255" s="16">
        <f t="shared" si="308"/>
        <v>315.26666666667006</v>
      </c>
      <c r="CB255" s="16">
        <f t="shared" si="309"/>
        <v>396.19999999999982</v>
      </c>
      <c r="CD255" s="5">
        <f t="shared" si="250"/>
        <v>6.07902735562309E-2</v>
      </c>
      <c r="CE255" s="5">
        <f t="shared" si="251"/>
        <v>0.11291786055396491</v>
      </c>
      <c r="CF255" s="5">
        <f t="shared" si="252"/>
        <v>0.12750756291703302</v>
      </c>
      <c r="CH255" s="11">
        <f t="shared" si="281"/>
        <v>6.9262904683620174E-2</v>
      </c>
      <c r="CI255" s="11">
        <f t="shared" si="282"/>
        <v>6.1474190632762937E-2</v>
      </c>
      <c r="CK255" s="11">
        <f t="shared" si="283"/>
        <v>8.1480822415492815E-2</v>
      </c>
      <c r="CL255" s="11">
        <f t="shared" si="284"/>
        <v>9.1009928005278518E-2</v>
      </c>
      <c r="CN255" s="16">
        <f t="shared" si="253"/>
        <v>202.75416666666979</v>
      </c>
      <c r="CO255" s="16">
        <f t="shared" si="254"/>
        <v>179.95416666667006</v>
      </c>
      <c r="CP255" s="11"/>
      <c r="CQ255" s="16">
        <f t="shared" si="255"/>
        <v>261.65238095237964</v>
      </c>
      <c r="CR255" s="16">
        <f t="shared" si="256"/>
        <v>292.25238095237955</v>
      </c>
      <c r="CT255" s="106">
        <v>3357.5256410256357</v>
      </c>
      <c r="CU255" s="104">
        <v>3130.0666666666698</v>
      </c>
      <c r="CV255" s="104">
        <v>2885.9230769230771</v>
      </c>
      <c r="CW255" s="104">
        <v>2835.4142857142847</v>
      </c>
      <c r="CX255" s="104">
        <v>2789.8619047619036</v>
      </c>
      <c r="CY255" s="104">
        <v>2764.9411764705901</v>
      </c>
      <c r="CZ255" s="104">
        <v>2739.5714285714289</v>
      </c>
      <c r="DA255" s="104">
        <v>2702.75</v>
      </c>
      <c r="DB255" s="104">
        <v>2655.5</v>
      </c>
      <c r="DC255" s="104">
        <v>2650.3888888888896</v>
      </c>
      <c r="DD255" s="104">
        <v>2635.9615384615377</v>
      </c>
      <c r="DE255" s="104">
        <v>2588.3076923076928</v>
      </c>
      <c r="DF255" s="104">
        <v>2555.7128205128201</v>
      </c>
      <c r="DG255" s="104">
        <v>2536.5789473684199</v>
      </c>
      <c r="DH255" s="104">
        <v>2543.3076923076919</v>
      </c>
      <c r="DI255" s="104">
        <v>2527.924242424242</v>
      </c>
      <c r="DJ255" s="104">
        <v>2446.3282051282044</v>
      </c>
      <c r="DK255" s="104">
        <v>2397.0625</v>
      </c>
      <c r="DL255" s="104">
        <v>2373.5961538461534</v>
      </c>
      <c r="DM255" s="104">
        <v>2402.0833333333339</v>
      </c>
      <c r="DN255" s="104">
        <v>2338.0192307692309</v>
      </c>
      <c r="DO255" s="104">
        <v>2287.8125</v>
      </c>
      <c r="DP255" s="104">
        <v>2199.0909090909081</v>
      </c>
      <c r="DR255" s="4">
        <f t="shared" si="285"/>
        <v>40.857600914130003</v>
      </c>
      <c r="DS255" s="39">
        <v>35.77367733346999</v>
      </c>
      <c r="DT255" s="39">
        <v>38.053913331250008</v>
      </c>
      <c r="DU255" s="39">
        <v>34.65368396729</v>
      </c>
      <c r="DV255" s="39">
        <v>44.901366961140006</v>
      </c>
      <c r="DW255" s="39">
        <v>46.428015010939994</v>
      </c>
      <c r="DX255" s="39">
        <v>43.569291205879999</v>
      </c>
      <c r="DY255" s="39">
        <v>50.826117409959998</v>
      </c>
      <c r="DZ255" s="39">
        <v>45.276180785000001</v>
      </c>
      <c r="EA255" s="39">
        <v>42.55741627670001</v>
      </c>
      <c r="EB255" s="39">
        <v>46.592558951960008</v>
      </c>
      <c r="EC255" s="39">
        <v>44.111478752879997</v>
      </c>
      <c r="ED255" s="39">
        <v>43.896088278160001</v>
      </c>
      <c r="EE255" s="39">
        <v>49.619455487280007</v>
      </c>
      <c r="EF255" s="39">
        <v>50.503521607619994</v>
      </c>
      <c r="EG255" s="39">
        <v>50.725119625379996</v>
      </c>
      <c r="EH255" s="39">
        <v>50.20237238448</v>
      </c>
      <c r="EI255" s="39">
        <v>53.748201957699997</v>
      </c>
      <c r="EJ255" s="39">
        <v>52.266064354840005</v>
      </c>
      <c r="EK255" s="39">
        <v>48.426957271839996</v>
      </c>
      <c r="EL255" s="39">
        <v>49.9499800006</v>
      </c>
      <c r="EM255" s="39">
        <v>48.367776138639996</v>
      </c>
      <c r="EN255" s="39">
        <v>45.032105408</v>
      </c>
      <c r="EP255" s="111">
        <v>46022</v>
      </c>
      <c r="EQ255" s="114">
        <f t="shared" si="310"/>
        <v>0</v>
      </c>
      <c r="ER255" s="114"/>
      <c r="ES255" s="4">
        <f t="shared" si="286"/>
        <v>1441</v>
      </c>
      <c r="ET255" s="4">
        <f t="shared" si="287"/>
        <v>2079</v>
      </c>
      <c r="EU255" s="4"/>
      <c r="EV255" s="4">
        <f t="shared" si="257"/>
        <v>2927.86666666667</v>
      </c>
      <c r="EW255" s="4">
        <f t="shared" si="258"/>
        <v>3113.1428571428601</v>
      </c>
      <c r="EX255" s="4">
        <f t="shared" si="259"/>
        <v>3093.3571428571399</v>
      </c>
      <c r="EY255" s="4"/>
      <c r="EZ255" s="4">
        <f t="shared" si="260"/>
        <v>3219.3846153846202</v>
      </c>
      <c r="FA255" s="4">
        <f t="shared" si="261"/>
        <v>3450.2857142857097</v>
      </c>
      <c r="FB255" s="4">
        <f t="shared" si="262"/>
        <v>3488.5714285714303</v>
      </c>
      <c r="FC255" s="4"/>
      <c r="FD255" s="4">
        <f t="shared" si="321"/>
        <v>3413</v>
      </c>
      <c r="FE255" s="4">
        <f t="shared" si="289"/>
        <v>3661.125</v>
      </c>
      <c r="FF255" s="4">
        <f t="shared" si="290"/>
        <v>3834.9</v>
      </c>
      <c r="FH255" s="16">
        <f t="shared" si="291"/>
        <v>1441</v>
      </c>
      <c r="FI255" s="16">
        <f t="shared" si="264"/>
        <v>2079</v>
      </c>
      <c r="FJ255" s="16"/>
      <c r="FK255" s="16">
        <f t="shared" si="292"/>
        <v>2927.86666666667</v>
      </c>
      <c r="FL255" s="16">
        <f t="shared" si="293"/>
        <v>3113.1428571428601</v>
      </c>
      <c r="FM255" s="16">
        <f t="shared" si="294"/>
        <v>3093.3571428571399</v>
      </c>
      <c r="FN255" s="16"/>
      <c r="FO255" s="16">
        <f t="shared" si="295"/>
        <v>3219.3846153846202</v>
      </c>
      <c r="FP255" s="16">
        <f t="shared" si="296"/>
        <v>3450.2857142857097</v>
      </c>
      <c r="FQ255" s="16">
        <f t="shared" si="297"/>
        <v>3488.5714285714303</v>
      </c>
      <c r="FS255" s="4">
        <f t="shared" si="265"/>
        <v>2632</v>
      </c>
      <c r="FT255" s="4">
        <f t="shared" si="266"/>
        <v>2792</v>
      </c>
      <c r="FU255" s="4"/>
      <c r="FV255" s="4">
        <f t="shared" si="267"/>
        <v>2927.3125</v>
      </c>
      <c r="FW255" s="4">
        <f t="shared" si="268"/>
        <v>3130.0666666666698</v>
      </c>
      <c r="FX255" s="4">
        <f t="shared" si="269"/>
        <v>3107.2666666666701</v>
      </c>
      <c r="FY255" s="4"/>
      <c r="FZ255" s="4">
        <f t="shared" si="270"/>
        <v>3211.2142857142903</v>
      </c>
      <c r="GA255" s="4">
        <f t="shared" si="271"/>
        <v>3472.86666666667</v>
      </c>
      <c r="GB255" s="4">
        <f t="shared" si="272"/>
        <v>3503.4666666666699</v>
      </c>
      <c r="GC255" s="4"/>
      <c r="GD255" s="4">
        <f t="shared" si="273"/>
        <v>3413</v>
      </c>
      <c r="GE255" s="4">
        <f t="shared" si="274"/>
        <v>3703.2222222222199</v>
      </c>
      <c r="GF255" s="4">
        <f t="shared" si="275"/>
        <v>3843.4545454545496</v>
      </c>
      <c r="GH255" s="16">
        <f t="shared" si="298"/>
        <v>2632</v>
      </c>
      <c r="GI255" s="16">
        <f t="shared" si="276"/>
        <v>2792</v>
      </c>
      <c r="GJ255" s="16"/>
      <c r="GK255" s="16">
        <f t="shared" si="299"/>
        <v>2927.3125</v>
      </c>
      <c r="GL255" s="16">
        <f t="shared" si="300"/>
        <v>3130.0666666666698</v>
      </c>
      <c r="GM255" s="16">
        <f t="shared" si="301"/>
        <v>3107.2666666666701</v>
      </c>
      <c r="GN255" s="16"/>
      <c r="GO255" s="16">
        <f t="shared" si="277"/>
        <v>3211.2142857142903</v>
      </c>
      <c r="GP255" s="16">
        <f t="shared" si="278"/>
        <v>3472.86666666667</v>
      </c>
      <c r="GQ255" s="16">
        <f t="shared" si="302"/>
        <v>3503.4666666666699</v>
      </c>
    </row>
    <row r="256" spans="2:199" ht="14.45" customHeight="1" x14ac:dyDescent="0.25">
      <c r="B256" s="28" t="s">
        <v>202</v>
      </c>
      <c r="C256" s="28" t="s">
        <v>740</v>
      </c>
      <c r="D256" s="23" t="str">
        <f>IFERROR(IF(MATCH($B256,Compounders!$A:$A,0),"yes"),"")</f>
        <v/>
      </c>
      <c r="F256" s="66"/>
      <c r="G256" s="66"/>
      <c r="H256" s="66"/>
      <c r="I256" s="66"/>
      <c r="J256" s="121" t="str">
        <f t="shared" si="279"/>
        <v>yes</v>
      </c>
      <c r="K256" s="70">
        <f t="shared" si="303"/>
        <v>6</v>
      </c>
      <c r="L256" s="70">
        <f t="shared" si="304"/>
        <v>44</v>
      </c>
      <c r="M256" s="70">
        <f t="shared" si="305"/>
        <v>4</v>
      </c>
      <c r="N256" s="70">
        <f t="shared" si="306"/>
        <v>5</v>
      </c>
      <c r="O256" s="66"/>
      <c r="P256" s="83"/>
      <c r="Q256" s="70">
        <f t="shared" si="322"/>
        <v>5</v>
      </c>
      <c r="R256" s="70">
        <f t="shared" si="322"/>
        <v>4</v>
      </c>
      <c r="S256" s="70">
        <f t="shared" si="322"/>
        <v>4</v>
      </c>
      <c r="T256" s="70">
        <f t="shared" si="322"/>
        <v>5</v>
      </c>
      <c r="U256" s="70">
        <f t="shared" si="322"/>
        <v>5</v>
      </c>
      <c r="V256" s="70">
        <f t="shared" si="322"/>
        <v>8</v>
      </c>
      <c r="W256" s="70">
        <f t="shared" si="322"/>
        <v>9</v>
      </c>
      <c r="X256" s="70">
        <f t="shared" si="322"/>
        <v>3</v>
      </c>
      <c r="Y256" s="70">
        <f t="shared" si="322"/>
        <v>1</v>
      </c>
      <c r="AA256" s="39">
        <v>40.511853046079992</v>
      </c>
      <c r="AB256" s="39">
        <v>64.460186765000003</v>
      </c>
      <c r="AC256" s="40">
        <v>56.326163117629996</v>
      </c>
      <c r="AE256" s="4">
        <f t="shared" si="246"/>
        <v>15.814310071550004</v>
      </c>
      <c r="AF256" s="4">
        <f t="shared" si="247"/>
        <v>-8.1340236473700074</v>
      </c>
      <c r="AH256" s="11">
        <f t="shared" si="248"/>
        <v>0.39036254534104131</v>
      </c>
      <c r="AI256" s="11">
        <f t="shared" si="249"/>
        <v>-0.12618678374333447</v>
      </c>
      <c r="AK256" s="3">
        <v>2377</v>
      </c>
      <c r="AL256" s="7">
        <v>1647</v>
      </c>
      <c r="AM256" s="7"/>
      <c r="AN256" s="3">
        <v>1308.4444444444398</v>
      </c>
      <c r="AO256" s="3">
        <v>2980.5</v>
      </c>
      <c r="AP256" s="7">
        <v>6873.4705882352891</v>
      </c>
      <c r="AQ256" s="113"/>
      <c r="AR256" s="3">
        <v>2305.9333333333302</v>
      </c>
      <c r="AS256" s="3">
        <v>2993.875</v>
      </c>
      <c r="AT256" s="7">
        <v>3991.9375</v>
      </c>
      <c r="AU256" s="7"/>
      <c r="AV256" s="3">
        <v>2918.9</v>
      </c>
      <c r="AW256" s="3">
        <v>3451.5333333333301</v>
      </c>
      <c r="AX256" s="7">
        <v>3915.4285714285697</v>
      </c>
      <c r="AY256" s="113"/>
      <c r="AZ256" s="3">
        <v>3366</v>
      </c>
      <c r="BA256" s="7">
        <v>2220</v>
      </c>
      <c r="BB256" s="7"/>
      <c r="BC256" s="3">
        <v>1491.6315789473701</v>
      </c>
      <c r="BD256" s="3">
        <v>3058.4782608695696</v>
      </c>
      <c r="BE256" s="7">
        <v>6150.0454545454504</v>
      </c>
      <c r="BF256" s="113"/>
      <c r="BG256" s="3">
        <v>2698.8125</v>
      </c>
      <c r="BH256" s="3">
        <v>3039.7727272727298</v>
      </c>
      <c r="BI256" s="7">
        <v>4044</v>
      </c>
      <c r="BJ256" s="113"/>
      <c r="BK256" s="3">
        <v>2978.9</v>
      </c>
      <c r="BL256" s="3">
        <v>3528.1</v>
      </c>
      <c r="BM256" s="7">
        <v>4109.8947368421104</v>
      </c>
      <c r="BO256" s="2">
        <f t="shared" si="311"/>
        <v>3366</v>
      </c>
      <c r="BP256" s="2">
        <f t="shared" si="312"/>
        <v>2220</v>
      </c>
      <c r="BQ256" s="2"/>
      <c r="BR256" s="2">
        <f t="shared" si="313"/>
        <v>1491.6315789473701</v>
      </c>
      <c r="BS256" s="2">
        <f t="shared" si="314"/>
        <v>3058.4782608695696</v>
      </c>
      <c r="BT256" s="2">
        <f t="shared" si="315"/>
        <v>6150.0454545454504</v>
      </c>
      <c r="BU256" s="2"/>
      <c r="BV256" s="2">
        <f t="shared" si="316"/>
        <v>2698.8125</v>
      </c>
      <c r="BW256" s="2">
        <f t="shared" si="317"/>
        <v>3039.7727272727298</v>
      </c>
      <c r="BX256" s="2">
        <f t="shared" si="318"/>
        <v>4044</v>
      </c>
      <c r="BZ256" s="16">
        <f t="shared" si="307"/>
        <v>-1146</v>
      </c>
      <c r="CA256" s="16">
        <f t="shared" si="308"/>
        <v>3930.0454545454504</v>
      </c>
      <c r="CB256" s="16">
        <f t="shared" si="309"/>
        <v>-2106.0454545454504</v>
      </c>
      <c r="CD256" s="5">
        <f t="shared" si="250"/>
        <v>-0.34046345811051693</v>
      </c>
      <c r="CE256" s="5">
        <f t="shared" si="251"/>
        <v>1.7702907452907435</v>
      </c>
      <c r="CF256" s="5">
        <f t="shared" si="252"/>
        <v>-0.34244388437631612</v>
      </c>
      <c r="CH256" s="11">
        <f t="shared" si="281"/>
        <v>1.050424718835671</v>
      </c>
      <c r="CI256" s="11">
        <f t="shared" si="282"/>
        <v>3.1230324842582631</v>
      </c>
      <c r="CK256" s="11">
        <f t="shared" si="283"/>
        <v>0.12633713059826479</v>
      </c>
      <c r="CL256" s="11">
        <f t="shared" si="284"/>
        <v>0.49843681248697336</v>
      </c>
      <c r="CN256" s="16">
        <f t="shared" si="253"/>
        <v>1566.8466819221994</v>
      </c>
      <c r="CO256" s="16">
        <f t="shared" si="254"/>
        <v>4658.4138755980803</v>
      </c>
      <c r="CP256" s="11"/>
      <c r="CQ256" s="16">
        <f t="shared" si="255"/>
        <v>340.96022727272975</v>
      </c>
      <c r="CR256" s="16">
        <f t="shared" si="256"/>
        <v>1345.1875</v>
      </c>
      <c r="CT256" s="106">
        <v>6020.2090643274896</v>
      </c>
      <c r="CU256" s="104">
        <v>3058.4782608695696</v>
      </c>
      <c r="CV256" s="104">
        <v>1202.5497737556559</v>
      </c>
      <c r="CW256" s="104">
        <v>2396.8578947368424</v>
      </c>
      <c r="CX256" s="104">
        <v>2438.4853801169593</v>
      </c>
      <c r="CY256" s="104">
        <v>3281.7916666666697</v>
      </c>
      <c r="CZ256" s="104">
        <v>2855.0952380952367</v>
      </c>
      <c r="DA256" s="104">
        <v>3368.7736842105269</v>
      </c>
      <c r="DB256" s="104">
        <v>4062.4156862745162</v>
      </c>
      <c r="DC256" s="104">
        <v>3269.9411764705901</v>
      </c>
      <c r="DD256" s="104">
        <v>4383.4038461538503</v>
      </c>
      <c r="DE256" s="104">
        <v>4321.3404761904758</v>
      </c>
      <c r="DF256" s="104">
        <v>4321.4393939393976</v>
      </c>
      <c r="DG256" s="104">
        <v>5628.1304347826099</v>
      </c>
      <c r="DH256" s="104">
        <v>7237.6447368421104</v>
      </c>
      <c r="DI256" s="104">
        <v>9367.5245098039213</v>
      </c>
      <c r="DJ256" s="104">
        <v>10803.258169934641</v>
      </c>
      <c r="DK256" s="104">
        <v>6953.9</v>
      </c>
      <c r="DL256" s="104">
        <v>3185.3452380952358</v>
      </c>
      <c r="DM256" s="104">
        <v>1639.9857142857138</v>
      </c>
      <c r="DN256" s="104">
        <v>-449.97190126050413</v>
      </c>
      <c r="DO256" s="104">
        <v>-1177.75</v>
      </c>
      <c r="DP256" s="104">
        <v>-1960.5089285714278</v>
      </c>
      <c r="DR256" s="4">
        <f t="shared" si="285"/>
        <v>56.326163117629996</v>
      </c>
      <c r="DS256" s="39">
        <v>64.460186765000003</v>
      </c>
      <c r="DT256" s="39">
        <v>40.511853046079992</v>
      </c>
      <c r="DU256" s="39">
        <v>46.514777809500004</v>
      </c>
      <c r="DV256" s="39">
        <v>41.343413802779999</v>
      </c>
      <c r="DW256" s="39">
        <v>46.387667062879999</v>
      </c>
      <c r="DX256" s="39">
        <v>46.363529705219996</v>
      </c>
      <c r="DY256" s="39">
        <v>47.220812398260001</v>
      </c>
      <c r="DZ256" s="39">
        <v>55.884714352499998</v>
      </c>
      <c r="EA256" s="39">
        <v>57.158668540610002</v>
      </c>
      <c r="EB256" s="39">
        <v>52.400364973179997</v>
      </c>
      <c r="EC256" s="39">
        <v>57.398160893439993</v>
      </c>
      <c r="ED256" s="39">
        <v>52.434616995599988</v>
      </c>
      <c r="EE256" s="39">
        <v>56.069328065339995</v>
      </c>
      <c r="EF256" s="39">
        <v>57.252502245509994</v>
      </c>
      <c r="EG256" s="39">
        <v>57.240180143149999</v>
      </c>
      <c r="EH256" s="39">
        <v>55.181805020159999</v>
      </c>
      <c r="EI256" s="39">
        <v>53.160227837779999</v>
      </c>
      <c r="EJ256" s="39">
        <v>27.07610863919</v>
      </c>
      <c r="EK256" s="39">
        <v>27.619870562459997</v>
      </c>
      <c r="EL256" s="39">
        <v>29.188002279950002</v>
      </c>
      <c r="EM256" s="39">
        <v>24.848721065519999</v>
      </c>
      <c r="EN256" s="39">
        <v>16.119236358449999</v>
      </c>
      <c r="EP256" s="111">
        <v>46022</v>
      </c>
      <c r="EQ256" s="114">
        <f t="shared" si="310"/>
        <v>0</v>
      </c>
      <c r="ER256" s="114"/>
      <c r="ES256" s="4">
        <f t="shared" si="286"/>
        <v>2377</v>
      </c>
      <c r="ET256" s="4">
        <f t="shared" si="287"/>
        <v>1647</v>
      </c>
      <c r="EU256" s="4"/>
      <c r="EV256" s="4">
        <f t="shared" si="257"/>
        <v>1308.4444444444398</v>
      </c>
      <c r="EW256" s="4">
        <f t="shared" si="258"/>
        <v>2980.5</v>
      </c>
      <c r="EX256" s="4">
        <f t="shared" si="259"/>
        <v>6873.4705882352891</v>
      </c>
      <c r="EY256" s="4"/>
      <c r="EZ256" s="4">
        <f t="shared" si="260"/>
        <v>2305.9333333333302</v>
      </c>
      <c r="FA256" s="4">
        <f t="shared" si="261"/>
        <v>2993.875</v>
      </c>
      <c r="FB256" s="4">
        <f t="shared" si="262"/>
        <v>3991.9375</v>
      </c>
      <c r="FC256" s="4"/>
      <c r="FD256" s="4">
        <f t="shared" si="321"/>
        <v>2918.9</v>
      </c>
      <c r="FE256" s="4">
        <f t="shared" si="289"/>
        <v>3451.5333333333301</v>
      </c>
      <c r="FF256" s="4">
        <f t="shared" si="290"/>
        <v>3915.4285714285697</v>
      </c>
      <c r="FH256" s="16">
        <f t="shared" si="291"/>
        <v>2377</v>
      </c>
      <c r="FI256" s="16">
        <f t="shared" si="264"/>
        <v>1647</v>
      </c>
      <c r="FJ256" s="16"/>
      <c r="FK256" s="16">
        <f t="shared" si="292"/>
        <v>1308.4444444444398</v>
      </c>
      <c r="FL256" s="16">
        <f t="shared" si="293"/>
        <v>2980.5</v>
      </c>
      <c r="FM256" s="16">
        <f t="shared" si="294"/>
        <v>6873.4705882352891</v>
      </c>
      <c r="FN256" s="16"/>
      <c r="FO256" s="16">
        <f t="shared" si="295"/>
        <v>2305.9333333333302</v>
      </c>
      <c r="FP256" s="16">
        <f t="shared" si="296"/>
        <v>2993.875</v>
      </c>
      <c r="FQ256" s="16">
        <f t="shared" si="297"/>
        <v>3991.9375</v>
      </c>
      <c r="FS256" s="4">
        <f t="shared" si="265"/>
        <v>3366</v>
      </c>
      <c r="FT256" s="4">
        <f t="shared" si="266"/>
        <v>2220</v>
      </c>
      <c r="FU256" s="4"/>
      <c r="FV256" s="4">
        <f t="shared" si="267"/>
        <v>1491.6315789473701</v>
      </c>
      <c r="FW256" s="4">
        <f t="shared" si="268"/>
        <v>3058.4782608695696</v>
      </c>
      <c r="FX256" s="4">
        <f t="shared" si="269"/>
        <v>6150.0454545454504</v>
      </c>
      <c r="FY256" s="4"/>
      <c r="FZ256" s="4">
        <f t="shared" si="270"/>
        <v>2698.8125</v>
      </c>
      <c r="GA256" s="4">
        <f t="shared" si="271"/>
        <v>3039.7727272727298</v>
      </c>
      <c r="GB256" s="4">
        <f t="shared" si="272"/>
        <v>4044</v>
      </c>
      <c r="GC256" s="4"/>
      <c r="GD256" s="4">
        <f t="shared" si="273"/>
        <v>2978.9</v>
      </c>
      <c r="GE256" s="4">
        <f t="shared" si="274"/>
        <v>3528.1</v>
      </c>
      <c r="GF256" s="4">
        <f t="shared" si="275"/>
        <v>4109.8947368421104</v>
      </c>
      <c r="GH256" s="16">
        <f t="shared" si="298"/>
        <v>3366</v>
      </c>
      <c r="GI256" s="16">
        <f t="shared" si="276"/>
        <v>2220</v>
      </c>
      <c r="GJ256" s="16"/>
      <c r="GK256" s="16">
        <f t="shared" si="299"/>
        <v>1491.6315789473701</v>
      </c>
      <c r="GL256" s="16">
        <f t="shared" si="300"/>
        <v>3058.4782608695696</v>
      </c>
      <c r="GM256" s="16">
        <f t="shared" si="301"/>
        <v>6150.0454545454504</v>
      </c>
      <c r="GN256" s="16"/>
      <c r="GO256" s="16">
        <f t="shared" si="277"/>
        <v>2698.8125</v>
      </c>
      <c r="GP256" s="16">
        <f t="shared" si="278"/>
        <v>3039.7727272727298</v>
      </c>
      <c r="GQ256" s="16">
        <f t="shared" si="302"/>
        <v>4044</v>
      </c>
    </row>
    <row r="257" spans="2:199" ht="14.45" customHeight="1" x14ac:dyDescent="0.25">
      <c r="B257" s="28" t="s">
        <v>266</v>
      </c>
      <c r="C257" s="28" t="s">
        <v>741</v>
      </c>
      <c r="D257" s="23" t="str">
        <f>IFERROR(IF(MATCH($B257,Compounders!$A:$A,0),"yes"),"")</f>
        <v>yes</v>
      </c>
      <c r="F257" s="66"/>
      <c r="G257" s="66"/>
      <c r="H257" s="66"/>
      <c r="I257" s="66"/>
      <c r="J257" s="121" t="str">
        <f t="shared" si="279"/>
        <v>yes</v>
      </c>
      <c r="K257" s="70">
        <f t="shared" si="303"/>
        <v>6</v>
      </c>
      <c r="L257" s="70">
        <f t="shared" si="304"/>
        <v>44</v>
      </c>
      <c r="M257" s="70">
        <f t="shared" si="305"/>
        <v>4</v>
      </c>
      <c r="N257" s="70">
        <f t="shared" si="306"/>
        <v>5</v>
      </c>
      <c r="O257" s="66"/>
      <c r="P257" s="83"/>
      <c r="Q257" s="70">
        <f t="shared" si="322"/>
        <v>5</v>
      </c>
      <c r="R257" s="70">
        <f t="shared" si="322"/>
        <v>4</v>
      </c>
      <c r="S257" s="70">
        <f t="shared" si="322"/>
        <v>4</v>
      </c>
      <c r="T257" s="70">
        <f t="shared" si="322"/>
        <v>5</v>
      </c>
      <c r="U257" s="70">
        <f t="shared" si="322"/>
        <v>5</v>
      </c>
      <c r="V257" s="70">
        <f t="shared" si="322"/>
        <v>8</v>
      </c>
      <c r="W257" s="70">
        <f t="shared" si="322"/>
        <v>9</v>
      </c>
      <c r="X257" s="70">
        <f t="shared" si="322"/>
        <v>3</v>
      </c>
      <c r="Y257" s="70">
        <f t="shared" si="322"/>
        <v>1</v>
      </c>
      <c r="AA257" s="39">
        <v>55.460786407290001</v>
      </c>
      <c r="AB257" s="39">
        <v>48.255198935840006</v>
      </c>
      <c r="AC257" s="40">
        <v>52.323834630959993</v>
      </c>
      <c r="AE257" s="4">
        <f t="shared" si="246"/>
        <v>-3.1369517763300081</v>
      </c>
      <c r="AF257" s="4">
        <f t="shared" si="247"/>
        <v>4.0686356951199869</v>
      </c>
      <c r="AH257" s="11">
        <f t="shared" si="248"/>
        <v>-5.6561617307281375E-2</v>
      </c>
      <c r="AI257" s="11">
        <f t="shared" si="249"/>
        <v>8.4314970922192867E-2</v>
      </c>
      <c r="AK257" s="3">
        <v>1117</v>
      </c>
      <c r="AL257" s="7">
        <v>1788</v>
      </c>
      <c r="AM257" s="7"/>
      <c r="AN257" s="3">
        <v>1836.3333333333298</v>
      </c>
      <c r="AO257" s="3">
        <v>1896.125</v>
      </c>
      <c r="AP257" s="7">
        <v>1977.4</v>
      </c>
      <c r="AQ257" s="113"/>
      <c r="AR257" s="3">
        <v>2055.2222222222199</v>
      </c>
      <c r="AS257" s="3">
        <v>2141.5555555555602</v>
      </c>
      <c r="AT257" s="7">
        <v>2147.7777777777801</v>
      </c>
      <c r="AU257" s="7"/>
      <c r="AV257" s="3">
        <v>2274.1666666666697</v>
      </c>
      <c r="AW257" s="3">
        <v>2424.375</v>
      </c>
      <c r="AX257" s="7">
        <v>2461.8888888888896</v>
      </c>
      <c r="AY257" s="113"/>
      <c r="AZ257" s="3">
        <v>1631</v>
      </c>
      <c r="BA257" s="7">
        <v>2014</v>
      </c>
      <c r="BB257" s="7"/>
      <c r="BC257" s="3">
        <v>2159.1875</v>
      </c>
      <c r="BD257" s="3">
        <v>2236.1999999999998</v>
      </c>
      <c r="BE257" s="7">
        <v>2206.6470588235302</v>
      </c>
      <c r="BF257" s="113"/>
      <c r="BG257" s="3">
        <v>2376.3571428571399</v>
      </c>
      <c r="BH257" s="3">
        <v>2458.875</v>
      </c>
      <c r="BI257" s="7">
        <v>2450</v>
      </c>
      <c r="BJ257" s="113"/>
      <c r="BK257" s="3">
        <v>2544.3333333333303</v>
      </c>
      <c r="BL257" s="3">
        <v>2752.6</v>
      </c>
      <c r="BM257" s="7">
        <v>2733.9166666666697</v>
      </c>
      <c r="BO257" s="2">
        <f t="shared" si="311"/>
        <v>1631</v>
      </c>
      <c r="BP257" s="2">
        <f t="shared" si="312"/>
        <v>2014</v>
      </c>
      <c r="BQ257" s="2"/>
      <c r="BR257" s="2">
        <f t="shared" si="313"/>
        <v>2159.1875</v>
      </c>
      <c r="BS257" s="2">
        <f t="shared" si="314"/>
        <v>2236.1999999999998</v>
      </c>
      <c r="BT257" s="2">
        <f t="shared" si="315"/>
        <v>2206.6470588235302</v>
      </c>
      <c r="BU257" s="2"/>
      <c r="BV257" s="2">
        <f t="shared" si="316"/>
        <v>2376.3571428571399</v>
      </c>
      <c r="BW257" s="2">
        <f t="shared" si="317"/>
        <v>2458.875</v>
      </c>
      <c r="BX257" s="2">
        <f t="shared" si="318"/>
        <v>2450</v>
      </c>
      <c r="BZ257" s="16">
        <f t="shared" si="307"/>
        <v>383</v>
      </c>
      <c r="CA257" s="16">
        <f t="shared" si="308"/>
        <v>192.64705882353019</v>
      </c>
      <c r="CB257" s="16">
        <f t="shared" si="309"/>
        <v>243.35294117646981</v>
      </c>
      <c r="CD257" s="5">
        <f t="shared" si="250"/>
        <v>0.23482526057633346</v>
      </c>
      <c r="CE257" s="5">
        <f t="shared" si="251"/>
        <v>9.5653951749518518E-2</v>
      </c>
      <c r="CF257" s="5">
        <f t="shared" si="252"/>
        <v>0.11028176898675079</v>
      </c>
      <c r="CH257" s="11">
        <f t="shared" si="281"/>
        <v>3.5667351723738694E-2</v>
      </c>
      <c r="CI257" s="11">
        <f t="shared" si="282"/>
        <v>2.1980286021260342E-2</v>
      </c>
      <c r="CK257" s="11">
        <f t="shared" si="283"/>
        <v>3.4724518320359499E-2</v>
      </c>
      <c r="CL257" s="11">
        <f t="shared" si="284"/>
        <v>3.0989810333945877E-2</v>
      </c>
      <c r="CN257" s="16">
        <f t="shared" si="253"/>
        <v>77.012499999999818</v>
      </c>
      <c r="CO257" s="16">
        <f t="shared" si="254"/>
        <v>47.459558823530188</v>
      </c>
      <c r="CP257" s="11"/>
      <c r="CQ257" s="16">
        <f t="shared" si="255"/>
        <v>82.517857142860066</v>
      </c>
      <c r="CR257" s="16">
        <f t="shared" si="256"/>
        <v>73.642857142860066</v>
      </c>
      <c r="CT257" s="106">
        <v>2285.2428571428572</v>
      </c>
      <c r="CU257" s="104">
        <v>2236.1999999999998</v>
      </c>
      <c r="CV257" s="104">
        <v>2135.4871794871792</v>
      </c>
      <c r="CW257" s="104">
        <v>2019.1454545454549</v>
      </c>
      <c r="CX257" s="104">
        <v>1864.0666666666671</v>
      </c>
      <c r="CY257" s="104">
        <v>1795.5263157894699</v>
      </c>
      <c r="CZ257" s="104">
        <v>1770.5</v>
      </c>
      <c r="DA257" s="104">
        <v>1680.007692307692</v>
      </c>
      <c r="DB257" s="104">
        <v>1582.1666666666661</v>
      </c>
      <c r="DC257" s="104">
        <v>1545.7142857142899</v>
      </c>
      <c r="DD257" s="104">
        <v>1488.4636363636359</v>
      </c>
      <c r="DE257" s="104">
        <v>1422.011363636364</v>
      </c>
      <c r="DF257" s="104">
        <v>1350.6923076923078</v>
      </c>
      <c r="DG257" s="104">
        <v>1328.2</v>
      </c>
      <c r="DH257" s="104">
        <v>1349.8358974358978</v>
      </c>
      <c r="DI257" s="104">
        <v>1326.0505050505051</v>
      </c>
      <c r="DJ257" s="104">
        <v>1305.363636363636</v>
      </c>
      <c r="DK257" s="104">
        <v>1291.5999999999999</v>
      </c>
      <c r="DL257" s="104">
        <v>1252.175</v>
      </c>
      <c r="DM257" s="104">
        <v>1251.875</v>
      </c>
      <c r="DN257" s="104">
        <v>1131.9480519480519</v>
      </c>
      <c r="DO257" s="104">
        <v>1074.2</v>
      </c>
      <c r="DP257" s="104">
        <v>995.92063492063494</v>
      </c>
      <c r="DR257" s="4">
        <f t="shared" si="285"/>
        <v>52.323834630959993</v>
      </c>
      <c r="DS257" s="39">
        <v>48.255198935840006</v>
      </c>
      <c r="DT257" s="39">
        <v>55.460786407290001</v>
      </c>
      <c r="DU257" s="39">
        <v>50.752189154900009</v>
      </c>
      <c r="DV257" s="39">
        <v>51.337955260400001</v>
      </c>
      <c r="DW257" s="39">
        <v>43.630524202780002</v>
      </c>
      <c r="DX257" s="39">
        <v>44.434510365240001</v>
      </c>
      <c r="DY257" s="39">
        <v>42.049404004370004</v>
      </c>
      <c r="DZ257" s="39">
        <v>34.741853511840006</v>
      </c>
      <c r="EA257" s="39">
        <v>36.295534566999997</v>
      </c>
      <c r="EB257" s="39">
        <v>33.544720099799996</v>
      </c>
      <c r="EC257" s="39">
        <v>23.873052214400001</v>
      </c>
      <c r="ED257" s="39">
        <v>24.4647265752</v>
      </c>
      <c r="EE257" s="39">
        <v>26.73379160452</v>
      </c>
      <c r="EF257" s="39">
        <v>30.139998920099998</v>
      </c>
      <c r="EG257" s="39">
        <v>27.84270226296</v>
      </c>
      <c r="EH257" s="39">
        <v>25.11994764596</v>
      </c>
      <c r="EI257" s="39">
        <v>29.298238714800004</v>
      </c>
      <c r="EJ257" s="39">
        <v>35.118293270049996</v>
      </c>
      <c r="EK257" s="39">
        <v>32.273685582840002</v>
      </c>
      <c r="EL257" s="39">
        <v>28.847607941400003</v>
      </c>
      <c r="EM257" s="39">
        <v>24.300764189640002</v>
      </c>
      <c r="EN257" s="39">
        <v>21.774350625780002</v>
      </c>
      <c r="EP257" s="111">
        <v>46022</v>
      </c>
      <c r="EQ257" s="114">
        <f t="shared" si="310"/>
        <v>0</v>
      </c>
      <c r="ER257" s="114"/>
      <c r="ES257" s="4">
        <f t="shared" si="286"/>
        <v>1117</v>
      </c>
      <c r="ET257" s="4">
        <f t="shared" si="287"/>
        <v>1788</v>
      </c>
      <c r="EU257" s="4"/>
      <c r="EV257" s="4">
        <f t="shared" si="257"/>
        <v>1836.3333333333298</v>
      </c>
      <c r="EW257" s="4">
        <f t="shared" si="258"/>
        <v>1896.125</v>
      </c>
      <c r="EX257" s="4">
        <f t="shared" si="259"/>
        <v>1977.4</v>
      </c>
      <c r="EY257" s="4"/>
      <c r="EZ257" s="4">
        <f t="shared" si="260"/>
        <v>2055.2222222222199</v>
      </c>
      <c r="FA257" s="4">
        <f t="shared" si="261"/>
        <v>2141.5555555555602</v>
      </c>
      <c r="FB257" s="4">
        <f t="shared" si="262"/>
        <v>2147.7777777777801</v>
      </c>
      <c r="FC257" s="4"/>
      <c r="FD257" s="4">
        <f t="shared" si="321"/>
        <v>2274.1666666666697</v>
      </c>
      <c r="FE257" s="4">
        <f t="shared" si="289"/>
        <v>2424.375</v>
      </c>
      <c r="FF257" s="4">
        <f t="shared" si="290"/>
        <v>2461.8888888888896</v>
      </c>
      <c r="FH257" s="16">
        <f t="shared" si="291"/>
        <v>1117</v>
      </c>
      <c r="FI257" s="16">
        <f t="shared" si="264"/>
        <v>1788</v>
      </c>
      <c r="FJ257" s="16"/>
      <c r="FK257" s="16">
        <f t="shared" si="292"/>
        <v>1836.3333333333298</v>
      </c>
      <c r="FL257" s="16">
        <f t="shared" si="293"/>
        <v>1896.125</v>
      </c>
      <c r="FM257" s="16">
        <f t="shared" si="294"/>
        <v>1977.4</v>
      </c>
      <c r="FN257" s="16"/>
      <c r="FO257" s="16">
        <f t="shared" si="295"/>
        <v>2055.2222222222199</v>
      </c>
      <c r="FP257" s="16">
        <f t="shared" si="296"/>
        <v>2141.5555555555602</v>
      </c>
      <c r="FQ257" s="16">
        <f t="shared" si="297"/>
        <v>2147.7777777777801</v>
      </c>
      <c r="FS257" s="4">
        <f t="shared" si="265"/>
        <v>1631</v>
      </c>
      <c r="FT257" s="4">
        <f t="shared" si="266"/>
        <v>2014</v>
      </c>
      <c r="FU257" s="4"/>
      <c r="FV257" s="4">
        <f t="shared" si="267"/>
        <v>2159.1875</v>
      </c>
      <c r="FW257" s="4">
        <f t="shared" si="268"/>
        <v>2236.1999999999998</v>
      </c>
      <c r="FX257" s="4">
        <f t="shared" si="269"/>
        <v>2206.6470588235302</v>
      </c>
      <c r="FY257" s="4"/>
      <c r="FZ257" s="4">
        <f t="shared" si="270"/>
        <v>2376.3571428571399</v>
      </c>
      <c r="GA257" s="4">
        <f t="shared" si="271"/>
        <v>2458.875</v>
      </c>
      <c r="GB257" s="4">
        <f t="shared" si="272"/>
        <v>2450</v>
      </c>
      <c r="GC257" s="4"/>
      <c r="GD257" s="4">
        <f t="shared" si="273"/>
        <v>2544.3333333333303</v>
      </c>
      <c r="GE257" s="4">
        <f t="shared" si="274"/>
        <v>2752.6</v>
      </c>
      <c r="GF257" s="4">
        <f t="shared" si="275"/>
        <v>2733.9166666666697</v>
      </c>
      <c r="GH257" s="16">
        <f t="shared" si="298"/>
        <v>1631</v>
      </c>
      <c r="GI257" s="16">
        <f t="shared" si="276"/>
        <v>2014</v>
      </c>
      <c r="GJ257" s="16"/>
      <c r="GK257" s="16">
        <f t="shared" si="299"/>
        <v>2159.1875</v>
      </c>
      <c r="GL257" s="16">
        <f t="shared" si="300"/>
        <v>2236.1999999999998</v>
      </c>
      <c r="GM257" s="16">
        <f t="shared" si="301"/>
        <v>2206.6470588235302</v>
      </c>
      <c r="GN257" s="16"/>
      <c r="GO257" s="16">
        <f t="shared" si="277"/>
        <v>2376.3571428571399</v>
      </c>
      <c r="GP257" s="16">
        <f t="shared" si="278"/>
        <v>2458.875</v>
      </c>
      <c r="GQ257" s="16">
        <f t="shared" si="302"/>
        <v>2450</v>
      </c>
    </row>
    <row r="258" spans="2:199" ht="14.45" customHeight="1" x14ac:dyDescent="0.25">
      <c r="B258" s="28" t="s">
        <v>269</v>
      </c>
      <c r="C258" s="28" t="s">
        <v>742</v>
      </c>
      <c r="D258" s="23" t="str">
        <f>IFERROR(IF(MATCH($B258,Compounders!$A:$A,0),"yes"),"")</f>
        <v>yes</v>
      </c>
      <c r="F258" s="66"/>
      <c r="G258" s="66"/>
      <c r="H258" s="66"/>
      <c r="I258" s="66"/>
      <c r="J258" s="121" t="str">
        <f t="shared" si="279"/>
        <v>yes</v>
      </c>
      <c r="K258" s="70">
        <f t="shared" si="303"/>
        <v>6</v>
      </c>
      <c r="L258" s="70">
        <f t="shared" si="304"/>
        <v>44</v>
      </c>
      <c r="M258" s="70">
        <f t="shared" si="305"/>
        <v>4</v>
      </c>
      <c r="N258" s="70">
        <f t="shared" si="306"/>
        <v>5</v>
      </c>
      <c r="O258" s="66"/>
      <c r="P258" s="83"/>
      <c r="Q258" s="70">
        <f t="shared" si="322"/>
        <v>5</v>
      </c>
      <c r="R258" s="70">
        <f t="shared" si="322"/>
        <v>4</v>
      </c>
      <c r="S258" s="70">
        <f t="shared" si="322"/>
        <v>4</v>
      </c>
      <c r="T258" s="70">
        <f t="shared" si="322"/>
        <v>5</v>
      </c>
      <c r="U258" s="70">
        <f t="shared" si="322"/>
        <v>5</v>
      </c>
      <c r="V258" s="70">
        <f t="shared" si="322"/>
        <v>8</v>
      </c>
      <c r="W258" s="70">
        <f t="shared" si="322"/>
        <v>9</v>
      </c>
      <c r="X258" s="70">
        <f t="shared" si="322"/>
        <v>3</v>
      </c>
      <c r="Y258" s="70">
        <f t="shared" si="322"/>
        <v>1</v>
      </c>
      <c r="AA258" s="39">
        <v>32.786635235200002</v>
      </c>
      <c r="AB258" s="39">
        <v>40.726365952600005</v>
      </c>
      <c r="AC258" s="40">
        <v>46.824058917450003</v>
      </c>
      <c r="AE258" s="4">
        <f t="shared" si="246"/>
        <v>14.037423682250001</v>
      </c>
      <c r="AF258" s="4">
        <f t="shared" si="247"/>
        <v>6.0976929648499976</v>
      </c>
      <c r="AH258" s="11">
        <f t="shared" si="248"/>
        <v>0.42814468705161013</v>
      </c>
      <c r="AI258" s="11">
        <f t="shared" si="249"/>
        <v>0.14972347328870161</v>
      </c>
      <c r="AK258" s="3">
        <v>1186.0730000000001</v>
      </c>
      <c r="AL258" s="7">
        <v>1023.703</v>
      </c>
      <c r="AM258" s="7"/>
      <c r="AN258" s="3">
        <v>1071.2777777777801</v>
      </c>
      <c r="AO258" s="3">
        <v>1044.89473684211</v>
      </c>
      <c r="AP258" s="7">
        <v>1110.25</v>
      </c>
      <c r="AQ258" s="113"/>
      <c r="AR258" s="3">
        <v>1225.0999999999999</v>
      </c>
      <c r="AS258" s="3">
        <v>1234.6842105263199</v>
      </c>
      <c r="AT258" s="7">
        <v>1270.5999999999999</v>
      </c>
      <c r="AU258" s="7"/>
      <c r="AV258" s="3">
        <v>1435.75</v>
      </c>
      <c r="AW258" s="3">
        <v>1383.7142857142899</v>
      </c>
      <c r="AX258" s="7">
        <v>1394.6666666666702</v>
      </c>
      <c r="AY258" s="113"/>
      <c r="AZ258" s="3">
        <v>1186.0730000000001</v>
      </c>
      <c r="BA258" s="7">
        <v>1023.703</v>
      </c>
      <c r="BB258" s="7"/>
      <c r="BC258" s="3">
        <v>1073.0416666666699</v>
      </c>
      <c r="BD258" s="3">
        <v>1046.3333333333301</v>
      </c>
      <c r="BE258" s="7">
        <v>1114.4090909090901</v>
      </c>
      <c r="BF258" s="113"/>
      <c r="BG258" s="3">
        <v>1227.875</v>
      </c>
      <c r="BH258" s="3">
        <v>1232.1666666666702</v>
      </c>
      <c r="BI258" s="7">
        <v>1270.8636363636401</v>
      </c>
      <c r="BJ258" s="113"/>
      <c r="BK258" s="3">
        <v>1424.2</v>
      </c>
      <c r="BL258" s="3">
        <v>1393.4444444444398</v>
      </c>
      <c r="BM258" s="7">
        <v>1429.7</v>
      </c>
      <c r="BO258" s="2">
        <f t="shared" si="311"/>
        <v>1186.0730000000001</v>
      </c>
      <c r="BP258" s="2">
        <f t="shared" si="312"/>
        <v>1023.703</v>
      </c>
      <c r="BQ258" s="2"/>
      <c r="BR258" s="2">
        <f t="shared" si="313"/>
        <v>1073.0416666666699</v>
      </c>
      <c r="BS258" s="2">
        <f t="shared" si="314"/>
        <v>1046.3333333333301</v>
      </c>
      <c r="BT258" s="2">
        <f t="shared" si="315"/>
        <v>1114.4090909090901</v>
      </c>
      <c r="BU258" s="2"/>
      <c r="BV258" s="2">
        <f t="shared" si="316"/>
        <v>1227.875</v>
      </c>
      <c r="BW258" s="2">
        <f t="shared" si="317"/>
        <v>1232.1666666666702</v>
      </c>
      <c r="BX258" s="2">
        <f t="shared" si="318"/>
        <v>1270.8636363636401</v>
      </c>
      <c r="BZ258" s="16">
        <f t="shared" si="307"/>
        <v>-162.37000000000012</v>
      </c>
      <c r="CA258" s="16">
        <f t="shared" si="308"/>
        <v>90.706090909090108</v>
      </c>
      <c r="CB258" s="16">
        <f t="shared" si="309"/>
        <v>156.45454545455004</v>
      </c>
      <c r="CD258" s="5">
        <f t="shared" si="250"/>
        <v>-0.13689713870900033</v>
      </c>
      <c r="CE258" s="5">
        <f t="shared" si="251"/>
        <v>8.8605866065734062E-2</v>
      </c>
      <c r="CF258" s="5">
        <f t="shared" si="252"/>
        <v>0.14039238079700223</v>
      </c>
      <c r="CH258" s="11">
        <f t="shared" si="281"/>
        <v>-2.4890304042253453E-2</v>
      </c>
      <c r="CI258" s="11">
        <f t="shared" si="282"/>
        <v>3.8551554452610493E-2</v>
      </c>
      <c r="CK258" s="11">
        <f t="shared" si="283"/>
        <v>3.4951983440254519E-3</v>
      </c>
      <c r="CL258" s="11">
        <f t="shared" si="284"/>
        <v>3.5010596651646297E-2</v>
      </c>
      <c r="CN258" s="16">
        <f t="shared" si="253"/>
        <v>-26.708333333339851</v>
      </c>
      <c r="CO258" s="16">
        <f t="shared" si="254"/>
        <v>41.367424242420157</v>
      </c>
      <c r="CP258" s="11"/>
      <c r="CQ258" s="16">
        <f t="shared" si="255"/>
        <v>4.2916666666701531</v>
      </c>
      <c r="CR258" s="16">
        <f t="shared" si="256"/>
        <v>42.988636363640126</v>
      </c>
      <c r="CT258" s="106">
        <v>1156.671052631579</v>
      </c>
      <c r="CU258" s="104">
        <v>1046.3333333333301</v>
      </c>
      <c r="CV258" s="104">
        <v>1014.599999999999</v>
      </c>
      <c r="CW258" s="104">
        <v>1039.724696356275</v>
      </c>
      <c r="CX258" s="104">
        <v>1084.215024741341</v>
      </c>
      <c r="CY258" s="104">
        <v>1188.0909090909099</v>
      </c>
      <c r="CZ258" s="104">
        <v>1156.0823529411759</v>
      </c>
      <c r="DA258" s="104">
        <v>1238.6153846153841</v>
      </c>
      <c r="DB258" s="104">
        <v>1300.669117647059</v>
      </c>
      <c r="DC258" s="104">
        <v>1395.5882352941201</v>
      </c>
      <c r="DD258" s="104">
        <v>1384.9999999999991</v>
      </c>
      <c r="DE258" s="104">
        <v>1292.3499999999999</v>
      </c>
      <c r="DF258" s="104">
        <v>1184.6375</v>
      </c>
      <c r="DG258" s="104">
        <v>1303.78947368421</v>
      </c>
      <c r="DH258" s="104">
        <v>1235.3068181818171</v>
      </c>
      <c r="DI258" s="104">
        <v>1360.35</v>
      </c>
      <c r="DJ258" s="104">
        <v>1352.133333333333</v>
      </c>
      <c r="DK258" s="104">
        <v>1251</v>
      </c>
      <c r="DL258" s="104">
        <v>1138.5747863247871</v>
      </c>
      <c r="DM258" s="104">
        <v>1041.1515151515159</v>
      </c>
      <c r="DN258" s="104">
        <v>945.83333333333303</v>
      </c>
      <c r="DO258" s="104">
        <v>840.18181818181802</v>
      </c>
      <c r="DP258" s="104">
        <v>775.11111111111097</v>
      </c>
      <c r="DR258" s="4">
        <f t="shared" si="285"/>
        <v>46.824058917450003</v>
      </c>
      <c r="DS258" s="39">
        <v>40.726365952600005</v>
      </c>
      <c r="DT258" s="39">
        <v>32.786635235200002</v>
      </c>
      <c r="DU258" s="39">
        <v>29.58747032686</v>
      </c>
      <c r="DV258" s="39">
        <v>34.298111446200004</v>
      </c>
      <c r="DW258" s="39">
        <v>35.165583320549999</v>
      </c>
      <c r="DX258" s="39">
        <v>37.660965350400005</v>
      </c>
      <c r="DY258" s="39">
        <v>42.567867089279993</v>
      </c>
      <c r="DZ258" s="39">
        <v>38.3725454812</v>
      </c>
      <c r="EA258" s="39">
        <v>47.738148978520002</v>
      </c>
      <c r="EB258" s="39">
        <v>44.227037375819997</v>
      </c>
      <c r="EC258" s="39">
        <v>44.70594266034</v>
      </c>
      <c r="ED258" s="39">
        <v>40.543652477999998</v>
      </c>
      <c r="EE258" s="39">
        <v>37.501408401200003</v>
      </c>
      <c r="EF258" s="39">
        <v>31.352474691159998</v>
      </c>
      <c r="EG258" s="39">
        <v>27.805986634980002</v>
      </c>
      <c r="EH258" s="39">
        <v>29.050301612799995</v>
      </c>
      <c r="EI258" s="39">
        <v>34.307520680040007</v>
      </c>
      <c r="EJ258" s="39">
        <v>41.217703821359997</v>
      </c>
      <c r="EK258" s="39">
        <v>33.119367536340008</v>
      </c>
      <c r="EL258" s="39">
        <v>29.431831469400002</v>
      </c>
      <c r="EM258" s="39">
        <v>28.112850855510001</v>
      </c>
      <c r="EN258" s="39">
        <v>22.900751825459999</v>
      </c>
      <c r="EP258" s="111">
        <v>46022</v>
      </c>
      <c r="EQ258" s="114">
        <f t="shared" si="310"/>
        <v>0</v>
      </c>
      <c r="ER258" s="114"/>
      <c r="ES258" s="4">
        <f t="shared" si="286"/>
        <v>1186.0730000000001</v>
      </c>
      <c r="ET258" s="4">
        <f t="shared" si="287"/>
        <v>1023.703</v>
      </c>
      <c r="EU258" s="4"/>
      <c r="EV258" s="4">
        <f t="shared" si="257"/>
        <v>1071.2777777777801</v>
      </c>
      <c r="EW258" s="4">
        <f t="shared" si="258"/>
        <v>1044.89473684211</v>
      </c>
      <c r="EX258" s="4">
        <f t="shared" si="259"/>
        <v>1110.25</v>
      </c>
      <c r="EY258" s="4"/>
      <c r="EZ258" s="4">
        <f t="shared" si="260"/>
        <v>1225.0999999999999</v>
      </c>
      <c r="FA258" s="4">
        <f t="shared" si="261"/>
        <v>1234.6842105263199</v>
      </c>
      <c r="FB258" s="4">
        <f t="shared" si="262"/>
        <v>1270.5999999999999</v>
      </c>
      <c r="FC258" s="4"/>
      <c r="FD258" s="4">
        <f t="shared" si="321"/>
        <v>1435.75</v>
      </c>
      <c r="FE258" s="4">
        <f t="shared" si="289"/>
        <v>1383.7142857142899</v>
      </c>
      <c r="FF258" s="4">
        <f t="shared" si="290"/>
        <v>1394.6666666666702</v>
      </c>
      <c r="FH258" s="16">
        <f t="shared" si="291"/>
        <v>1186.0730000000001</v>
      </c>
      <c r="FI258" s="16">
        <f t="shared" si="264"/>
        <v>1023.703</v>
      </c>
      <c r="FJ258" s="16"/>
      <c r="FK258" s="16">
        <f t="shared" si="292"/>
        <v>1071.2777777777801</v>
      </c>
      <c r="FL258" s="16">
        <f t="shared" si="293"/>
        <v>1044.89473684211</v>
      </c>
      <c r="FM258" s="16">
        <f t="shared" si="294"/>
        <v>1110.25</v>
      </c>
      <c r="FN258" s="16"/>
      <c r="FO258" s="16">
        <f t="shared" si="295"/>
        <v>1225.0999999999999</v>
      </c>
      <c r="FP258" s="16">
        <f t="shared" si="296"/>
        <v>1234.6842105263199</v>
      </c>
      <c r="FQ258" s="16">
        <f t="shared" si="297"/>
        <v>1270.5999999999999</v>
      </c>
      <c r="FS258" s="4">
        <f t="shared" si="265"/>
        <v>1186.0730000000001</v>
      </c>
      <c r="FT258" s="4">
        <f t="shared" si="266"/>
        <v>1023.703</v>
      </c>
      <c r="FU258" s="4"/>
      <c r="FV258" s="4">
        <f t="shared" si="267"/>
        <v>1073.0416666666699</v>
      </c>
      <c r="FW258" s="4">
        <f t="shared" si="268"/>
        <v>1046.3333333333301</v>
      </c>
      <c r="FX258" s="4">
        <f t="shared" si="269"/>
        <v>1114.4090909090901</v>
      </c>
      <c r="FY258" s="4"/>
      <c r="FZ258" s="4">
        <f t="shared" si="270"/>
        <v>1227.875</v>
      </c>
      <c r="GA258" s="4">
        <f t="shared" si="271"/>
        <v>1232.1666666666702</v>
      </c>
      <c r="GB258" s="4">
        <f t="shared" si="272"/>
        <v>1270.8636363636401</v>
      </c>
      <c r="GC258" s="4"/>
      <c r="GD258" s="4">
        <f t="shared" si="273"/>
        <v>1424.2</v>
      </c>
      <c r="GE258" s="4">
        <f t="shared" si="274"/>
        <v>1393.4444444444398</v>
      </c>
      <c r="GF258" s="4">
        <f t="shared" si="275"/>
        <v>1429.7</v>
      </c>
      <c r="GH258" s="16">
        <f t="shared" si="298"/>
        <v>1186.0730000000001</v>
      </c>
      <c r="GI258" s="16">
        <f t="shared" si="276"/>
        <v>1023.703</v>
      </c>
      <c r="GJ258" s="16"/>
      <c r="GK258" s="16">
        <f t="shared" si="299"/>
        <v>1073.0416666666699</v>
      </c>
      <c r="GL258" s="16">
        <f t="shared" si="300"/>
        <v>1046.3333333333301</v>
      </c>
      <c r="GM258" s="16">
        <f t="shared" si="301"/>
        <v>1114.4090909090901</v>
      </c>
      <c r="GN258" s="16"/>
      <c r="GO258" s="16">
        <f t="shared" si="277"/>
        <v>1227.875</v>
      </c>
      <c r="GP258" s="16">
        <f t="shared" si="278"/>
        <v>1232.1666666666702</v>
      </c>
      <c r="GQ258" s="16">
        <f t="shared" si="302"/>
        <v>1270.8636363636401</v>
      </c>
    </row>
    <row r="259" spans="2:199" ht="14.45" customHeight="1" x14ac:dyDescent="0.25">
      <c r="B259" s="28" t="s">
        <v>302</v>
      </c>
      <c r="C259" s="28" t="s">
        <v>743</v>
      </c>
      <c r="D259" s="23" t="str">
        <f>IFERROR(IF(MATCH($B259,Compounders!$A:$A,0),"yes"),"")</f>
        <v/>
      </c>
      <c r="F259" s="66"/>
      <c r="G259" s="66"/>
      <c r="H259" s="66"/>
      <c r="I259" s="66"/>
      <c r="J259" s="121" t="str">
        <f t="shared" si="279"/>
        <v>yes</v>
      </c>
      <c r="K259" s="70">
        <f t="shared" si="303"/>
        <v>6</v>
      </c>
      <c r="L259" s="70">
        <f t="shared" si="304"/>
        <v>44</v>
      </c>
      <c r="M259" s="70">
        <f t="shared" si="305"/>
        <v>4</v>
      </c>
      <c r="N259" s="70">
        <f t="shared" si="306"/>
        <v>5</v>
      </c>
      <c r="O259" s="66"/>
      <c r="P259" s="83"/>
      <c r="Q259" s="70">
        <f t="shared" si="322"/>
        <v>5</v>
      </c>
      <c r="R259" s="70">
        <f t="shared" si="322"/>
        <v>4</v>
      </c>
      <c r="S259" s="70">
        <f t="shared" si="322"/>
        <v>4</v>
      </c>
      <c r="T259" s="70">
        <f t="shared" si="322"/>
        <v>5</v>
      </c>
      <c r="U259" s="70">
        <f t="shared" si="322"/>
        <v>5</v>
      </c>
      <c r="V259" s="70">
        <f t="shared" si="322"/>
        <v>8</v>
      </c>
      <c r="W259" s="70">
        <f t="shared" si="322"/>
        <v>9</v>
      </c>
      <c r="X259" s="70">
        <f t="shared" si="322"/>
        <v>3</v>
      </c>
      <c r="Y259" s="70">
        <f t="shared" si="322"/>
        <v>1</v>
      </c>
      <c r="AA259" s="39">
        <v>45.555387312420002</v>
      </c>
      <c r="AB259" s="39">
        <v>40.3024889036</v>
      </c>
      <c r="AC259" s="40">
        <v>40.421292369989999</v>
      </c>
      <c r="AE259" s="4">
        <f t="shared" si="246"/>
        <v>-5.1340949424300035</v>
      </c>
      <c r="AF259" s="4">
        <f t="shared" si="247"/>
        <v>0.11880346638999839</v>
      </c>
      <c r="AH259" s="11">
        <f t="shared" si="248"/>
        <v>-0.1127000612950616</v>
      </c>
      <c r="AI259" s="11">
        <f t="shared" si="249"/>
        <v>2.9477947794778192E-3</v>
      </c>
      <c r="AK259" s="3">
        <v>3401</v>
      </c>
      <c r="AL259" s="7">
        <v>3563</v>
      </c>
      <c r="AM259" s="7"/>
      <c r="AN259" s="3">
        <v>3848.5</v>
      </c>
      <c r="AO259" s="3">
        <v>3918.3333333333303</v>
      </c>
      <c r="AP259" s="7">
        <v>3825.8333333333303</v>
      </c>
      <c r="AQ259" s="113"/>
      <c r="AR259" s="3">
        <v>4024.8333333333303</v>
      </c>
      <c r="AS259" s="3">
        <v>3936.6</v>
      </c>
      <c r="AT259" s="7">
        <v>3990.1666666666697</v>
      </c>
      <c r="AU259" s="7"/>
      <c r="AV259" s="3">
        <v>4277</v>
      </c>
      <c r="AW259" s="3">
        <v>4194.25</v>
      </c>
      <c r="AX259" s="7">
        <v>4184.5</v>
      </c>
      <c r="AY259" s="113"/>
      <c r="AZ259" s="3">
        <v>3535</v>
      </c>
      <c r="BA259" s="7">
        <v>3858</v>
      </c>
      <c r="BB259" s="7"/>
      <c r="BC259" s="3">
        <v>3897.9166666666697</v>
      </c>
      <c r="BD259" s="3">
        <v>4007.8888888888896</v>
      </c>
      <c r="BE259" s="7">
        <v>4061.76923076923</v>
      </c>
      <c r="BF259" s="113"/>
      <c r="BG259" s="3">
        <v>4007.8</v>
      </c>
      <c r="BH259" s="3">
        <v>4084.5833333333303</v>
      </c>
      <c r="BI259" s="7">
        <v>4129.5384615384601</v>
      </c>
      <c r="BJ259" s="113"/>
      <c r="BK259" s="3">
        <v>4378</v>
      </c>
      <c r="BL259" s="3">
        <v>4277.3999999999996</v>
      </c>
      <c r="BM259" s="7">
        <v>4330</v>
      </c>
      <c r="BO259" s="2">
        <f t="shared" si="311"/>
        <v>3535</v>
      </c>
      <c r="BP259" s="2">
        <f t="shared" si="312"/>
        <v>3858</v>
      </c>
      <c r="BQ259" s="2"/>
      <c r="BR259" s="2">
        <f t="shared" si="313"/>
        <v>3897.9166666666697</v>
      </c>
      <c r="BS259" s="2">
        <f t="shared" si="314"/>
        <v>4007.8888888888896</v>
      </c>
      <c r="BT259" s="2">
        <f t="shared" si="315"/>
        <v>4061.76923076923</v>
      </c>
      <c r="BU259" s="2"/>
      <c r="BV259" s="2">
        <f t="shared" si="316"/>
        <v>4007.8</v>
      </c>
      <c r="BW259" s="2">
        <f t="shared" si="317"/>
        <v>4084.5833333333303</v>
      </c>
      <c r="BX259" s="2">
        <f t="shared" si="318"/>
        <v>4129.5384615384601</v>
      </c>
      <c r="BZ259" s="16">
        <f t="shared" si="307"/>
        <v>323</v>
      </c>
      <c r="CA259" s="16">
        <f t="shared" si="308"/>
        <v>203.76923076923003</v>
      </c>
      <c r="CB259" s="16">
        <f t="shared" si="309"/>
        <v>67.769230769230035</v>
      </c>
      <c r="CD259" s="5">
        <f t="shared" si="250"/>
        <v>9.1371994342291263E-2</v>
      </c>
      <c r="CE259" s="5">
        <f t="shared" si="251"/>
        <v>5.2817322646249387E-2</v>
      </c>
      <c r="CF259" s="5">
        <f t="shared" si="252"/>
        <v>1.6684658068670144E-2</v>
      </c>
      <c r="CH259" s="11">
        <f t="shared" si="281"/>
        <v>2.8213076786031799E-2</v>
      </c>
      <c r="CI259" s="11">
        <f t="shared" si="282"/>
        <v>4.2035933067466003E-2</v>
      </c>
      <c r="CK259" s="11">
        <f t="shared" si="283"/>
        <v>1.9158474308430984E-2</v>
      </c>
      <c r="CL259" s="11">
        <f t="shared" si="284"/>
        <v>3.0375383387010402E-2</v>
      </c>
      <c r="CN259" s="16">
        <f t="shared" si="253"/>
        <v>109.9722222222199</v>
      </c>
      <c r="CO259" s="16">
        <f t="shared" si="254"/>
        <v>163.85256410256034</v>
      </c>
      <c r="CP259" s="11"/>
      <c r="CQ259" s="16">
        <f t="shared" si="255"/>
        <v>76.78333333333012</v>
      </c>
      <c r="CR259" s="16">
        <f t="shared" si="256"/>
        <v>121.73846153845989</v>
      </c>
      <c r="CT259" s="106">
        <v>4027.784090909091</v>
      </c>
      <c r="CU259" s="104">
        <v>4007.8888888888896</v>
      </c>
      <c r="CV259" s="104">
        <v>3933.6488095238101</v>
      </c>
      <c r="CW259" s="104">
        <v>3764.1083333333331</v>
      </c>
      <c r="CX259" s="104">
        <v>3569.8</v>
      </c>
      <c r="CY259" s="104">
        <v>3779.3333333333303</v>
      </c>
      <c r="CZ259" s="104">
        <v>3770.2583333333341</v>
      </c>
      <c r="DA259" s="104">
        <v>3659.833333333333</v>
      </c>
      <c r="DB259" s="104">
        <v>3619.0972222222217</v>
      </c>
      <c r="DC259" s="104">
        <v>3537.25</v>
      </c>
      <c r="DD259" s="104">
        <v>3308.625</v>
      </c>
      <c r="DE259" s="104">
        <v>3341.4821428571431</v>
      </c>
      <c r="DF259" s="104">
        <v>3268.7444444444436</v>
      </c>
      <c r="DG259" s="104">
        <v>3251.0714285714303</v>
      </c>
      <c r="DH259" s="104">
        <v>2982.7545454545461</v>
      </c>
      <c r="DI259" s="104">
        <v>2820.6224747474753</v>
      </c>
      <c r="DJ259" s="104">
        <v>2898.8828282828295</v>
      </c>
      <c r="DK259" s="104">
        <v>2957.3</v>
      </c>
      <c r="DL259" s="104">
        <v>2765.1428571428569</v>
      </c>
      <c r="DM259" s="104">
        <v>2664.0000000000009</v>
      </c>
      <c r="DN259" s="104">
        <v>2485.5833333333339</v>
      </c>
      <c r="DO259" s="104">
        <v>2370.5</v>
      </c>
      <c r="DP259" s="104">
        <v>2185</v>
      </c>
      <c r="DR259" s="4">
        <f t="shared" si="285"/>
        <v>40.421292369989999</v>
      </c>
      <c r="DS259" s="39">
        <v>40.3024889036</v>
      </c>
      <c r="DT259" s="39">
        <v>45.555387312420002</v>
      </c>
      <c r="DU259" s="39">
        <v>46.310906306249997</v>
      </c>
      <c r="DV259" s="39">
        <v>50.823197260290002</v>
      </c>
      <c r="DW259" s="39">
        <v>46.384494239160006</v>
      </c>
      <c r="DX259" s="39">
        <v>51.653465375379994</v>
      </c>
      <c r="DY259" s="39">
        <v>46.130014824409997</v>
      </c>
      <c r="DZ259" s="39">
        <v>42.430613856370002</v>
      </c>
      <c r="EA259" s="39">
        <v>43.927699949760004</v>
      </c>
      <c r="EB259" s="39">
        <v>38.437349607359991</v>
      </c>
      <c r="EC259" s="39">
        <v>33.833773637040004</v>
      </c>
      <c r="ED259" s="39">
        <v>34.604025557760004</v>
      </c>
      <c r="EE259" s="39">
        <v>32.227803458499999</v>
      </c>
      <c r="EF259" s="39">
        <v>33.135123252630002</v>
      </c>
      <c r="EG259" s="39">
        <v>27.252303267899997</v>
      </c>
      <c r="EH259" s="39">
        <v>26.122098707839999</v>
      </c>
      <c r="EI259" s="39">
        <v>33.212966890920008</v>
      </c>
      <c r="EJ259" s="39">
        <v>33.75268219622</v>
      </c>
      <c r="EK259" s="39">
        <v>30.042576880439999</v>
      </c>
      <c r="EL259" s="39">
        <v>28.846406285520001</v>
      </c>
      <c r="EM259" s="39">
        <v>27.103503565800001</v>
      </c>
      <c r="EN259" s="39">
        <v>22.92663248122</v>
      </c>
      <c r="EP259" s="111">
        <v>46022</v>
      </c>
      <c r="EQ259" s="114">
        <f t="shared" si="310"/>
        <v>0</v>
      </c>
      <c r="ER259" s="114"/>
      <c r="ES259" s="4">
        <f t="shared" si="286"/>
        <v>3401</v>
      </c>
      <c r="ET259" s="4">
        <f t="shared" si="287"/>
        <v>3563</v>
      </c>
      <c r="EU259" s="4"/>
      <c r="EV259" s="4">
        <f t="shared" si="257"/>
        <v>3848.5</v>
      </c>
      <c r="EW259" s="4">
        <f t="shared" si="258"/>
        <v>3918.3333333333303</v>
      </c>
      <c r="EX259" s="4">
        <f t="shared" si="259"/>
        <v>3825.8333333333303</v>
      </c>
      <c r="EY259" s="4"/>
      <c r="EZ259" s="4">
        <f t="shared" si="260"/>
        <v>4024.8333333333303</v>
      </c>
      <c r="FA259" s="4">
        <f t="shared" si="261"/>
        <v>3936.6</v>
      </c>
      <c r="FB259" s="4">
        <f t="shared" si="262"/>
        <v>3990.1666666666697</v>
      </c>
      <c r="FC259" s="4"/>
      <c r="FD259" s="4">
        <f t="shared" si="321"/>
        <v>4277</v>
      </c>
      <c r="FE259" s="4">
        <f t="shared" si="289"/>
        <v>4194.25</v>
      </c>
      <c r="FF259" s="4">
        <f t="shared" si="290"/>
        <v>4184.5</v>
      </c>
      <c r="FH259" s="16">
        <f t="shared" si="291"/>
        <v>3401</v>
      </c>
      <c r="FI259" s="16">
        <f t="shared" si="264"/>
        <v>3563</v>
      </c>
      <c r="FJ259" s="16"/>
      <c r="FK259" s="16">
        <f t="shared" si="292"/>
        <v>3848.5</v>
      </c>
      <c r="FL259" s="16">
        <f t="shared" si="293"/>
        <v>3918.3333333333303</v>
      </c>
      <c r="FM259" s="16">
        <f t="shared" si="294"/>
        <v>3825.8333333333303</v>
      </c>
      <c r="FN259" s="16"/>
      <c r="FO259" s="16">
        <f t="shared" si="295"/>
        <v>4024.8333333333303</v>
      </c>
      <c r="FP259" s="16">
        <f t="shared" si="296"/>
        <v>3936.6</v>
      </c>
      <c r="FQ259" s="16">
        <f t="shared" si="297"/>
        <v>3990.1666666666697</v>
      </c>
      <c r="FS259" s="4">
        <f t="shared" si="265"/>
        <v>3535</v>
      </c>
      <c r="FT259" s="4">
        <f t="shared" si="266"/>
        <v>3858</v>
      </c>
      <c r="FU259" s="4"/>
      <c r="FV259" s="4">
        <f t="shared" si="267"/>
        <v>3897.9166666666697</v>
      </c>
      <c r="FW259" s="4">
        <f t="shared" si="268"/>
        <v>4007.8888888888896</v>
      </c>
      <c r="FX259" s="4">
        <f t="shared" si="269"/>
        <v>4061.76923076923</v>
      </c>
      <c r="FY259" s="4"/>
      <c r="FZ259" s="4">
        <f t="shared" si="270"/>
        <v>4007.8</v>
      </c>
      <c r="GA259" s="4">
        <f t="shared" si="271"/>
        <v>4084.5833333333303</v>
      </c>
      <c r="GB259" s="4">
        <f t="shared" si="272"/>
        <v>4129.5384615384601</v>
      </c>
      <c r="GC259" s="4"/>
      <c r="GD259" s="4">
        <f t="shared" si="273"/>
        <v>4378</v>
      </c>
      <c r="GE259" s="4">
        <f t="shared" si="274"/>
        <v>4277.3999999999996</v>
      </c>
      <c r="GF259" s="4">
        <f t="shared" si="275"/>
        <v>4330</v>
      </c>
      <c r="GH259" s="16">
        <f t="shared" si="298"/>
        <v>3535</v>
      </c>
      <c r="GI259" s="16">
        <f t="shared" si="276"/>
        <v>3858</v>
      </c>
      <c r="GJ259" s="16"/>
      <c r="GK259" s="16">
        <f t="shared" si="299"/>
        <v>3897.9166666666697</v>
      </c>
      <c r="GL259" s="16">
        <f t="shared" si="300"/>
        <v>4007.8888888888896</v>
      </c>
      <c r="GM259" s="16">
        <f t="shared" si="301"/>
        <v>4061.76923076923</v>
      </c>
      <c r="GN259" s="16"/>
      <c r="GO259" s="16">
        <f t="shared" si="277"/>
        <v>4007.8</v>
      </c>
      <c r="GP259" s="16">
        <f t="shared" si="278"/>
        <v>4084.5833333333303</v>
      </c>
      <c r="GQ259" s="16">
        <f t="shared" si="302"/>
        <v>4129.5384615384601</v>
      </c>
    </row>
    <row r="260" spans="2:199" ht="14.45" customHeight="1" x14ac:dyDescent="0.25">
      <c r="B260" s="28" t="s">
        <v>260</v>
      </c>
      <c r="C260" s="28" t="s">
        <v>744</v>
      </c>
      <c r="D260" s="23" t="str">
        <f>IFERROR(IF(MATCH($B260,Compounders!$A:$A,0),"yes"),"")</f>
        <v/>
      </c>
      <c r="F260" s="66"/>
      <c r="G260" s="66"/>
      <c r="H260" s="66"/>
      <c r="I260" s="66"/>
      <c r="J260" s="121" t="str">
        <f t="shared" si="279"/>
        <v>yes</v>
      </c>
      <c r="K260" s="70">
        <f t="shared" si="303"/>
        <v>6</v>
      </c>
      <c r="L260" s="70">
        <f t="shared" si="304"/>
        <v>44</v>
      </c>
      <c r="M260" s="70">
        <f t="shared" si="305"/>
        <v>4</v>
      </c>
      <c r="N260" s="70">
        <f t="shared" si="306"/>
        <v>5</v>
      </c>
      <c r="O260" s="66"/>
      <c r="P260" s="83"/>
      <c r="Q260" s="70">
        <f t="shared" si="322"/>
        <v>5</v>
      </c>
      <c r="R260" s="70">
        <f t="shared" si="322"/>
        <v>4</v>
      </c>
      <c r="S260" s="70">
        <f t="shared" si="322"/>
        <v>4</v>
      </c>
      <c r="T260" s="70">
        <f t="shared" si="322"/>
        <v>5</v>
      </c>
      <c r="U260" s="70">
        <f t="shared" si="322"/>
        <v>5</v>
      </c>
      <c r="V260" s="70">
        <f t="shared" si="322"/>
        <v>8</v>
      </c>
      <c r="W260" s="70">
        <f t="shared" si="322"/>
        <v>9</v>
      </c>
      <c r="X260" s="70">
        <f t="shared" si="322"/>
        <v>3</v>
      </c>
      <c r="Y260" s="70">
        <f t="shared" si="322"/>
        <v>1</v>
      </c>
      <c r="AA260" s="39">
        <v>46.160731419700006</v>
      </c>
      <c r="AB260" s="39">
        <v>40.376114640749996</v>
      </c>
      <c r="AC260" s="40">
        <v>39.357207784830003</v>
      </c>
      <c r="AE260" s="4">
        <f t="shared" si="246"/>
        <v>-6.8035236348700039</v>
      </c>
      <c r="AF260" s="4">
        <f t="shared" si="247"/>
        <v>-1.0189068559199939</v>
      </c>
      <c r="AH260" s="11">
        <f t="shared" si="248"/>
        <v>-0.14738769134768226</v>
      </c>
      <c r="AI260" s="11">
        <f t="shared" si="249"/>
        <v>-2.5235386440369711E-2</v>
      </c>
      <c r="AK260" s="3">
        <v>-1426</v>
      </c>
      <c r="AL260" s="7">
        <v>3096</v>
      </c>
      <c r="AM260" s="7"/>
      <c r="AN260" s="3">
        <v>4233.0769230769201</v>
      </c>
      <c r="AO260" s="3">
        <v>4191.2857142857101</v>
      </c>
      <c r="AP260" s="7">
        <v>3934.3571428571399</v>
      </c>
      <c r="AQ260" s="113"/>
      <c r="AR260" s="3">
        <v>4595.8461538461506</v>
      </c>
      <c r="AS260" s="3">
        <v>4556.2142857142899</v>
      </c>
      <c r="AT260" s="7">
        <v>4527.5</v>
      </c>
      <c r="AU260" s="7"/>
      <c r="AV260" s="3">
        <v>4205.25</v>
      </c>
      <c r="AW260" s="3">
        <v>4678.25</v>
      </c>
      <c r="AX260" s="7">
        <v>4605.2222222222208</v>
      </c>
      <c r="AY260" s="113"/>
      <c r="AZ260" s="3">
        <v>3254</v>
      </c>
      <c r="BA260" s="7">
        <v>4044</v>
      </c>
      <c r="BB260" s="7"/>
      <c r="BC260" s="3">
        <v>4182.1578947368398</v>
      </c>
      <c r="BD260" s="3">
        <v>4181.95</v>
      </c>
      <c r="BE260" s="7">
        <v>4261.05</v>
      </c>
      <c r="BF260" s="113"/>
      <c r="BG260" s="3">
        <v>4568.3888888888905</v>
      </c>
      <c r="BH260" s="3">
        <v>4557.8421052631602</v>
      </c>
      <c r="BI260" s="7">
        <v>4555.3</v>
      </c>
      <c r="BJ260" s="113"/>
      <c r="BK260" s="3">
        <v>4666.3999999999996</v>
      </c>
      <c r="BL260" s="3">
        <v>4750</v>
      </c>
      <c r="BM260" s="7">
        <v>4748.25</v>
      </c>
      <c r="BO260" s="2">
        <f t="shared" si="311"/>
        <v>3254</v>
      </c>
      <c r="BP260" s="2">
        <f t="shared" si="312"/>
        <v>4044</v>
      </c>
      <c r="BQ260" s="2"/>
      <c r="BR260" s="2">
        <f t="shared" si="313"/>
        <v>4182.1578947368398</v>
      </c>
      <c r="BS260" s="2">
        <f t="shared" si="314"/>
        <v>4181.95</v>
      </c>
      <c r="BT260" s="2">
        <f t="shared" si="315"/>
        <v>4261.05</v>
      </c>
      <c r="BU260" s="2"/>
      <c r="BV260" s="2">
        <f t="shared" si="316"/>
        <v>4568.3888888888905</v>
      </c>
      <c r="BW260" s="2">
        <f t="shared" si="317"/>
        <v>4557.8421052631602</v>
      </c>
      <c r="BX260" s="2">
        <f t="shared" si="318"/>
        <v>4555.3</v>
      </c>
      <c r="BZ260" s="16">
        <f t="shared" si="307"/>
        <v>790</v>
      </c>
      <c r="CA260" s="16">
        <f t="shared" si="308"/>
        <v>217.05000000000018</v>
      </c>
      <c r="CB260" s="16">
        <f t="shared" si="309"/>
        <v>294.25</v>
      </c>
      <c r="CD260" s="5">
        <f t="shared" si="250"/>
        <v>0.24277811923786108</v>
      </c>
      <c r="CE260" s="5">
        <f t="shared" si="251"/>
        <v>5.3672106824925958E-2</v>
      </c>
      <c r="CF260" s="5">
        <f t="shared" si="252"/>
        <v>6.9055749169805614E-2</v>
      </c>
      <c r="CH260" s="11">
        <f t="shared" si="281"/>
        <v>-4.970992058950241E-5</v>
      </c>
      <c r="CI260" s="11">
        <f t="shared" si="282"/>
        <v>1.886397100464432E-2</v>
      </c>
      <c r="CK260" s="11">
        <f t="shared" si="283"/>
        <v>-2.3086440060700042E-3</v>
      </c>
      <c r="CL260" s="11">
        <f t="shared" si="284"/>
        <v>-2.8650995366713561E-3</v>
      </c>
      <c r="CN260" s="16">
        <f t="shared" si="253"/>
        <v>-0.20789473683998949</v>
      </c>
      <c r="CO260" s="16">
        <f t="shared" si="254"/>
        <v>78.892105263160374</v>
      </c>
      <c r="CP260" s="11"/>
      <c r="CQ260" s="16">
        <f t="shared" si="255"/>
        <v>-10.546783625730313</v>
      </c>
      <c r="CR260" s="16">
        <f t="shared" si="256"/>
        <v>-13.088888888890324</v>
      </c>
      <c r="CT260" s="106">
        <v>4289.9181286549674</v>
      </c>
      <c r="CU260" s="104">
        <v>4181.95</v>
      </c>
      <c r="CV260" s="104">
        <v>4090.1111111111099</v>
      </c>
      <c r="CW260" s="104">
        <v>3930.0458333333299</v>
      </c>
      <c r="CX260" s="104">
        <v>3901.0851648351709</v>
      </c>
      <c r="CY260" s="104">
        <v>3516.7857142857097</v>
      </c>
      <c r="CZ260" s="104">
        <v>3637</v>
      </c>
      <c r="DA260" s="104">
        <v>3752.3333333333367</v>
      </c>
      <c r="DB260" s="104">
        <v>4267.7714285714301</v>
      </c>
      <c r="DC260" s="104">
        <v>4618.5333333333301</v>
      </c>
      <c r="DD260" s="104">
        <v>4779.9015151515305</v>
      </c>
      <c r="DE260" s="104">
        <v>4877.1025641025699</v>
      </c>
      <c r="DF260" s="104">
        <v>4800.7527472527408</v>
      </c>
      <c r="DG260" s="104">
        <v>4402.75</v>
      </c>
      <c r="DH260" s="104">
        <v>4233.3249999999998</v>
      </c>
      <c r="DI260" s="104">
        <v>4184.560839160833</v>
      </c>
      <c r="DJ260" s="104">
        <v>4138.4523809523844</v>
      </c>
      <c r="DK260" s="104">
        <v>4277.9230769230799</v>
      </c>
      <c r="DL260" s="104">
        <v>4263.9551282051207</v>
      </c>
      <c r="DM260" s="104">
        <v>4122.9257575757529</v>
      </c>
      <c r="DN260" s="104">
        <v>4083.5959595959566</v>
      </c>
      <c r="DO260" s="104">
        <v>3832.9</v>
      </c>
      <c r="DP260" s="104">
        <v>3606.9</v>
      </c>
      <c r="DR260" s="4">
        <f t="shared" si="285"/>
        <v>39.357207784830003</v>
      </c>
      <c r="DS260" s="39">
        <v>40.376114640749996</v>
      </c>
      <c r="DT260" s="39">
        <v>46.160731419700006</v>
      </c>
      <c r="DU260" s="39">
        <v>43.511462379000008</v>
      </c>
      <c r="DV260" s="39">
        <v>49.328106953400003</v>
      </c>
      <c r="DW260" s="39">
        <v>51.584367890159996</v>
      </c>
      <c r="DX260" s="39">
        <v>45.410410499999998</v>
      </c>
      <c r="DY260" s="39">
        <v>47.156563511819996</v>
      </c>
      <c r="DZ260" s="39">
        <v>49.270712988159993</v>
      </c>
      <c r="EA260" s="39">
        <v>53.230146976840004</v>
      </c>
      <c r="EB260" s="39">
        <v>47.56323323825</v>
      </c>
      <c r="EC260" s="39">
        <v>43.141117214400005</v>
      </c>
      <c r="ED260" s="39">
        <v>41.644719540480004</v>
      </c>
      <c r="EE260" s="39">
        <v>36.947517206599997</v>
      </c>
      <c r="EF260" s="39">
        <v>46.986055832399998</v>
      </c>
      <c r="EG260" s="39">
        <v>36.104558469639997</v>
      </c>
      <c r="EH260" s="39">
        <v>40.50477552836</v>
      </c>
      <c r="EI260" s="39">
        <v>50.608160659369993</v>
      </c>
      <c r="EJ260" s="39">
        <v>47.210721990879996</v>
      </c>
      <c r="EK260" s="39">
        <v>46.94206176693001</v>
      </c>
      <c r="EL260" s="39">
        <v>40.847494797200007</v>
      </c>
      <c r="EM260" s="39">
        <v>39.848943365270003</v>
      </c>
      <c r="EN260" s="39">
        <v>32.617364289240001</v>
      </c>
      <c r="EP260" s="111">
        <v>46022</v>
      </c>
      <c r="EQ260" s="114">
        <f t="shared" si="310"/>
        <v>0</v>
      </c>
      <c r="ER260" s="114"/>
      <c r="ES260" s="4">
        <f t="shared" si="286"/>
        <v>-1426</v>
      </c>
      <c r="ET260" s="4">
        <f t="shared" si="287"/>
        <v>3096</v>
      </c>
      <c r="EU260" s="4"/>
      <c r="EV260" s="4">
        <f t="shared" si="257"/>
        <v>4233.0769230769201</v>
      </c>
      <c r="EW260" s="4">
        <f t="shared" si="258"/>
        <v>4191.2857142857101</v>
      </c>
      <c r="EX260" s="4">
        <f t="shared" si="259"/>
        <v>3934.3571428571399</v>
      </c>
      <c r="EY260" s="4"/>
      <c r="EZ260" s="4">
        <f t="shared" si="260"/>
        <v>4595.8461538461506</v>
      </c>
      <c r="FA260" s="4">
        <f t="shared" si="261"/>
        <v>4556.2142857142899</v>
      </c>
      <c r="FB260" s="4">
        <f t="shared" si="262"/>
        <v>4527.5</v>
      </c>
      <c r="FC260" s="4"/>
      <c r="FD260" s="4">
        <f t="shared" si="321"/>
        <v>4205.25</v>
      </c>
      <c r="FE260" s="4">
        <f t="shared" si="289"/>
        <v>4678.25</v>
      </c>
      <c r="FF260" s="4">
        <f t="shared" si="290"/>
        <v>4605.2222222222208</v>
      </c>
      <c r="FH260" s="16">
        <f t="shared" si="291"/>
        <v>-1426</v>
      </c>
      <c r="FI260" s="16">
        <f t="shared" si="264"/>
        <v>3096</v>
      </c>
      <c r="FJ260" s="16"/>
      <c r="FK260" s="16">
        <f t="shared" si="292"/>
        <v>4233.0769230769201</v>
      </c>
      <c r="FL260" s="16">
        <f t="shared" si="293"/>
        <v>4191.2857142857101</v>
      </c>
      <c r="FM260" s="16">
        <f t="shared" si="294"/>
        <v>3934.3571428571399</v>
      </c>
      <c r="FN260" s="16"/>
      <c r="FO260" s="16">
        <f t="shared" si="295"/>
        <v>4595.8461538461506</v>
      </c>
      <c r="FP260" s="16">
        <f t="shared" si="296"/>
        <v>4556.2142857142899</v>
      </c>
      <c r="FQ260" s="16">
        <f t="shared" si="297"/>
        <v>4527.5</v>
      </c>
      <c r="FS260" s="4">
        <f t="shared" si="265"/>
        <v>3254</v>
      </c>
      <c r="FT260" s="4">
        <f t="shared" si="266"/>
        <v>4044</v>
      </c>
      <c r="FU260" s="4"/>
      <c r="FV260" s="4">
        <f t="shared" si="267"/>
        <v>4182.1578947368398</v>
      </c>
      <c r="FW260" s="4">
        <f t="shared" si="268"/>
        <v>4181.95</v>
      </c>
      <c r="FX260" s="4">
        <f t="shared" si="269"/>
        <v>4261.05</v>
      </c>
      <c r="FY260" s="4"/>
      <c r="FZ260" s="4">
        <f t="shared" si="270"/>
        <v>4568.3888888888905</v>
      </c>
      <c r="GA260" s="4">
        <f t="shared" si="271"/>
        <v>4557.8421052631602</v>
      </c>
      <c r="GB260" s="4">
        <f t="shared" si="272"/>
        <v>4555.3</v>
      </c>
      <c r="GC260" s="4"/>
      <c r="GD260" s="4">
        <f t="shared" si="273"/>
        <v>4666.3999999999996</v>
      </c>
      <c r="GE260" s="4">
        <f t="shared" si="274"/>
        <v>4750</v>
      </c>
      <c r="GF260" s="4">
        <f t="shared" si="275"/>
        <v>4748.25</v>
      </c>
      <c r="GH260" s="16">
        <f t="shared" si="298"/>
        <v>3254</v>
      </c>
      <c r="GI260" s="16">
        <f t="shared" si="276"/>
        <v>4044</v>
      </c>
      <c r="GJ260" s="16"/>
      <c r="GK260" s="16">
        <f t="shared" si="299"/>
        <v>4182.1578947368398</v>
      </c>
      <c r="GL260" s="16">
        <f t="shared" si="300"/>
        <v>4181.95</v>
      </c>
      <c r="GM260" s="16">
        <f t="shared" si="301"/>
        <v>4261.05</v>
      </c>
      <c r="GN260" s="16"/>
      <c r="GO260" s="16">
        <f t="shared" si="277"/>
        <v>4568.3888888888905</v>
      </c>
      <c r="GP260" s="16">
        <f t="shared" si="278"/>
        <v>4557.8421052631602</v>
      </c>
      <c r="GQ260" s="16">
        <f t="shared" si="302"/>
        <v>4555.3</v>
      </c>
    </row>
    <row r="261" spans="2:199" ht="14.45" customHeight="1" x14ac:dyDescent="0.25">
      <c r="B261" s="28" t="s">
        <v>79</v>
      </c>
      <c r="C261" s="28" t="s">
        <v>1007</v>
      </c>
      <c r="D261" s="23" t="str">
        <f>IFERROR(IF(MATCH($B261,Compounders!$A:$A,0),"yes"),"")</f>
        <v/>
      </c>
      <c r="F261" s="66"/>
      <c r="G261" s="66"/>
      <c r="H261" s="66"/>
      <c r="I261" s="66"/>
      <c r="J261" s="121" t="str">
        <f t="shared" si="279"/>
        <v>yes</v>
      </c>
      <c r="K261" s="70">
        <f t="shared" si="303"/>
        <v>6</v>
      </c>
      <c r="L261" s="70">
        <f t="shared" si="304"/>
        <v>44</v>
      </c>
      <c r="M261" s="70">
        <f t="shared" si="305"/>
        <v>4</v>
      </c>
      <c r="N261" s="70">
        <f t="shared" si="306"/>
        <v>5</v>
      </c>
      <c r="O261" s="66"/>
      <c r="P261" s="83"/>
      <c r="Q261" s="70">
        <f t="shared" si="322"/>
        <v>5</v>
      </c>
      <c r="R261" s="70">
        <f t="shared" si="322"/>
        <v>4</v>
      </c>
      <c r="S261" s="70">
        <f t="shared" si="322"/>
        <v>4</v>
      </c>
      <c r="T261" s="70">
        <f t="shared" si="322"/>
        <v>5</v>
      </c>
      <c r="U261" s="70">
        <f t="shared" si="322"/>
        <v>5</v>
      </c>
      <c r="V261" s="70">
        <f t="shared" si="322"/>
        <v>8</v>
      </c>
      <c r="W261" s="70">
        <f t="shared" si="322"/>
        <v>9</v>
      </c>
      <c r="X261" s="70">
        <f t="shared" si="322"/>
        <v>3</v>
      </c>
      <c r="Y261" s="70">
        <f t="shared" si="322"/>
        <v>1</v>
      </c>
      <c r="AA261" s="39">
        <v>54.623361016140009</v>
      </c>
      <c r="AB261" s="39">
        <v>41.641657234659995</v>
      </c>
      <c r="AC261" s="40">
        <v>39.474220811750001</v>
      </c>
      <c r="AE261" s="4">
        <f t="shared" si="246"/>
        <v>-15.149140204390008</v>
      </c>
      <c r="AF261" s="4">
        <f t="shared" si="247"/>
        <v>-2.1674364229099936</v>
      </c>
      <c r="AH261" s="11">
        <f t="shared" si="248"/>
        <v>-0.27733811912294759</v>
      </c>
      <c r="AI261" s="11">
        <f t="shared" si="249"/>
        <v>-5.2049715761695259E-2</v>
      </c>
      <c r="AK261" s="3">
        <v>4147</v>
      </c>
      <c r="AL261" s="7">
        <v>5233</v>
      </c>
      <c r="AM261" s="7"/>
      <c r="AN261" s="3">
        <v>5137.7666666666701</v>
      </c>
      <c r="AO261" s="3">
        <v>4588.0967741935501</v>
      </c>
      <c r="AP261" s="7">
        <v>4499.0606060606096</v>
      </c>
      <c r="AQ261" s="113"/>
      <c r="AR261" s="3">
        <v>5512.48</v>
      </c>
      <c r="AS261" s="3">
        <v>4599.4838709677397</v>
      </c>
      <c r="AT261" s="7">
        <v>4591.2424242424204</v>
      </c>
      <c r="AU261" s="7"/>
      <c r="AV261" s="3">
        <v>5991.1666666666697</v>
      </c>
      <c r="AW261" s="3">
        <v>4704.6666666666697</v>
      </c>
      <c r="AX261" s="7">
        <v>4586.2222222222208</v>
      </c>
      <c r="AY261" s="113"/>
      <c r="AZ261" s="3">
        <v>4835</v>
      </c>
      <c r="BA261" s="7">
        <v>5142</v>
      </c>
      <c r="BB261" s="7"/>
      <c r="BC261" s="3">
        <v>5313</v>
      </c>
      <c r="BD261" s="3">
        <v>4680.5588235294108</v>
      </c>
      <c r="BE261" s="7">
        <v>4691</v>
      </c>
      <c r="BF261" s="113"/>
      <c r="BG261" s="3">
        <v>5650.8888888888905</v>
      </c>
      <c r="BH261" s="3">
        <v>4656.8529411764694</v>
      </c>
      <c r="BI261" s="7">
        <v>4686.4736842105303</v>
      </c>
      <c r="BJ261" s="113"/>
      <c r="BK261" s="3">
        <v>5774.3333333333303</v>
      </c>
      <c r="BL261" s="3">
        <v>4699.2</v>
      </c>
      <c r="BM261" s="7">
        <v>4686.4545454545496</v>
      </c>
      <c r="BO261" s="2">
        <f t="shared" si="311"/>
        <v>4835</v>
      </c>
      <c r="BP261" s="2">
        <f t="shared" si="312"/>
        <v>5142</v>
      </c>
      <c r="BQ261" s="2"/>
      <c r="BR261" s="2">
        <f t="shared" si="313"/>
        <v>5313</v>
      </c>
      <c r="BS261" s="2">
        <f t="shared" si="314"/>
        <v>4680.5588235294108</v>
      </c>
      <c r="BT261" s="2">
        <f t="shared" si="315"/>
        <v>4691</v>
      </c>
      <c r="BU261" s="2"/>
      <c r="BV261" s="2">
        <f t="shared" si="316"/>
        <v>5650.8888888888905</v>
      </c>
      <c r="BW261" s="2">
        <f t="shared" si="317"/>
        <v>4656.8529411764694</v>
      </c>
      <c r="BX261" s="2">
        <f t="shared" si="318"/>
        <v>4686.4736842105303</v>
      </c>
      <c r="BZ261" s="16">
        <f t="shared" si="307"/>
        <v>307</v>
      </c>
      <c r="CA261" s="16">
        <f t="shared" si="308"/>
        <v>-451</v>
      </c>
      <c r="CB261" s="16">
        <f t="shared" si="309"/>
        <v>-4.5263157894696633</v>
      </c>
      <c r="CD261" s="5">
        <f t="shared" si="250"/>
        <v>6.3495346432264732E-2</v>
      </c>
      <c r="CE261" s="5">
        <f t="shared" si="251"/>
        <v>-8.7709062621547984E-2</v>
      </c>
      <c r="CF261" s="5">
        <f t="shared" si="252"/>
        <v>-9.6489358121287783E-4</v>
      </c>
      <c r="CH261" s="11">
        <f t="shared" si="281"/>
        <v>-0.11903654742529446</v>
      </c>
      <c r="CI261" s="11">
        <f t="shared" si="282"/>
        <v>-0.11707133446263884</v>
      </c>
      <c r="CK261" s="11">
        <f t="shared" si="283"/>
        <v>-0.17590789117566141</v>
      </c>
      <c r="CL261" s="11">
        <f t="shared" si="284"/>
        <v>-0.17066610645533131</v>
      </c>
      <c r="CN261" s="16">
        <f t="shared" si="253"/>
        <v>-632.4411764705892</v>
      </c>
      <c r="CO261" s="16">
        <f t="shared" si="254"/>
        <v>-622</v>
      </c>
      <c r="CP261" s="11"/>
      <c r="CQ261" s="16">
        <f t="shared" si="255"/>
        <v>-994.03594771242115</v>
      </c>
      <c r="CR261" s="16">
        <f t="shared" si="256"/>
        <v>-964.41520467836017</v>
      </c>
      <c r="CT261" s="106">
        <v>4734.9078629032201</v>
      </c>
      <c r="CU261" s="104">
        <v>4680.5588235294108</v>
      </c>
      <c r="CV261" s="104">
        <v>5186.4232804232797</v>
      </c>
      <c r="CW261" s="104">
        <v>5068.1571428571397</v>
      </c>
      <c r="CX261" s="104">
        <v>4951.5666666666702</v>
      </c>
      <c r="CY261" s="104">
        <v>4935.1818181818198</v>
      </c>
      <c r="CZ261" s="104">
        <v>4677.3793859649095</v>
      </c>
      <c r="DA261" s="104">
        <v>4708.1786916786896</v>
      </c>
      <c r="DB261" s="104">
        <v>4493.6895238095303</v>
      </c>
      <c r="DC261" s="104">
        <v>5391.5</v>
      </c>
      <c r="DD261" s="104">
        <v>5787.0244379276601</v>
      </c>
      <c r="DE261" s="104">
        <v>5756.7525557231502</v>
      </c>
      <c r="DF261" s="104">
        <v>5661.5627165627102</v>
      </c>
      <c r="DG261" s="104">
        <v>5467.4782608695696</v>
      </c>
      <c r="DH261" s="104">
        <v>5258.0687500000004</v>
      </c>
      <c r="DI261" s="104">
        <v>4999.5512820512804</v>
      </c>
      <c r="DJ261" s="104">
        <v>4758.8556910569105</v>
      </c>
      <c r="DK261" s="104">
        <v>5433.4523809523798</v>
      </c>
      <c r="DL261" s="104">
        <v>5760.7901772740406</v>
      </c>
      <c r="DM261" s="104">
        <v>5999.97241799946</v>
      </c>
      <c r="DN261" s="104">
        <v>5767.9269005847891</v>
      </c>
      <c r="DO261" s="104">
        <v>5414.6</v>
      </c>
      <c r="DP261" s="104">
        <v>5052.9810195852597</v>
      </c>
      <c r="DR261" s="4">
        <f t="shared" si="285"/>
        <v>39.474220811750001</v>
      </c>
      <c r="DS261" s="39">
        <v>41.641657234659995</v>
      </c>
      <c r="DT261" s="39">
        <v>54.623361016140009</v>
      </c>
      <c r="DU261" s="39">
        <v>64.067675839300009</v>
      </c>
      <c r="DV261" s="39">
        <v>72.278639851280005</v>
      </c>
      <c r="DW261" s="39">
        <v>64.548069992999999</v>
      </c>
      <c r="DX261" s="39">
        <v>85.566688969799984</v>
      </c>
      <c r="DY261" s="39">
        <v>79.772674655790013</v>
      </c>
      <c r="DZ261" s="39">
        <v>60.702051759230002</v>
      </c>
      <c r="EA261" s="39">
        <v>71.79598746936</v>
      </c>
      <c r="EB261" s="39">
        <v>66.208591155839997</v>
      </c>
      <c r="EC261" s="39">
        <v>64.191270554660008</v>
      </c>
      <c r="ED261" s="39">
        <v>74.451593084639995</v>
      </c>
      <c r="EE261" s="39">
        <v>85.916488250119997</v>
      </c>
      <c r="EF261" s="39">
        <v>81.192775073039996</v>
      </c>
      <c r="EG261" s="39">
        <v>99.53787847517998</v>
      </c>
      <c r="EH261" s="39">
        <v>80.877508641359995</v>
      </c>
      <c r="EI261" s="39">
        <v>134.73281818845001</v>
      </c>
      <c r="EJ261" s="39">
        <v>221.56833183576003</v>
      </c>
      <c r="EK261" s="39">
        <v>305.75511575149994</v>
      </c>
      <c r="EL261" s="39">
        <v>342.40973317992001</v>
      </c>
      <c r="EM261" s="39">
        <v>284.40832155840002</v>
      </c>
      <c r="EN261" s="39">
        <v>274.41022166779999</v>
      </c>
      <c r="EP261" s="111">
        <v>46022</v>
      </c>
      <c r="EQ261" s="114">
        <f t="shared" si="310"/>
        <v>0</v>
      </c>
      <c r="ER261" s="114"/>
      <c r="ES261" s="4">
        <f t="shared" si="286"/>
        <v>4147</v>
      </c>
      <c r="ET261" s="4">
        <f t="shared" si="287"/>
        <v>5233</v>
      </c>
      <c r="EU261" s="4"/>
      <c r="EV261" s="4">
        <f t="shared" si="257"/>
        <v>5137.7666666666701</v>
      </c>
      <c r="EW261" s="4">
        <f t="shared" si="258"/>
        <v>4588.0967741935501</v>
      </c>
      <c r="EX261" s="4">
        <f t="shared" si="259"/>
        <v>4499.0606060606096</v>
      </c>
      <c r="EY261" s="4"/>
      <c r="EZ261" s="4">
        <f t="shared" si="260"/>
        <v>5512.48</v>
      </c>
      <c r="FA261" s="4">
        <f t="shared" si="261"/>
        <v>4599.4838709677397</v>
      </c>
      <c r="FB261" s="4">
        <f t="shared" si="262"/>
        <v>4591.2424242424204</v>
      </c>
      <c r="FC261" s="4"/>
      <c r="FD261" s="4">
        <f t="shared" si="321"/>
        <v>5991.1666666666697</v>
      </c>
      <c r="FE261" s="4">
        <f t="shared" si="289"/>
        <v>4704.6666666666697</v>
      </c>
      <c r="FF261" s="4">
        <f t="shared" si="290"/>
        <v>4586.2222222222208</v>
      </c>
      <c r="FH261" s="16">
        <f t="shared" si="291"/>
        <v>4147</v>
      </c>
      <c r="FI261" s="16">
        <f t="shared" si="264"/>
        <v>5233</v>
      </c>
      <c r="FJ261" s="16"/>
      <c r="FK261" s="16">
        <f t="shared" si="292"/>
        <v>5137.7666666666701</v>
      </c>
      <c r="FL261" s="16">
        <f t="shared" si="293"/>
        <v>4588.0967741935501</v>
      </c>
      <c r="FM261" s="16">
        <f t="shared" si="294"/>
        <v>4499.0606060606096</v>
      </c>
      <c r="FN261" s="16"/>
      <c r="FO261" s="16">
        <f t="shared" si="295"/>
        <v>5512.48</v>
      </c>
      <c r="FP261" s="16">
        <f t="shared" si="296"/>
        <v>4599.4838709677397</v>
      </c>
      <c r="FQ261" s="16">
        <f t="shared" si="297"/>
        <v>4591.2424242424204</v>
      </c>
      <c r="FS261" s="4">
        <f t="shared" si="265"/>
        <v>4835</v>
      </c>
      <c r="FT261" s="4">
        <f t="shared" si="266"/>
        <v>5142</v>
      </c>
      <c r="FU261" s="4"/>
      <c r="FV261" s="4">
        <f t="shared" si="267"/>
        <v>5313</v>
      </c>
      <c r="FW261" s="4">
        <f t="shared" si="268"/>
        <v>4680.5588235294108</v>
      </c>
      <c r="FX261" s="4">
        <f t="shared" si="269"/>
        <v>4691</v>
      </c>
      <c r="FY261" s="4"/>
      <c r="FZ261" s="4">
        <f t="shared" si="270"/>
        <v>5650.8888888888905</v>
      </c>
      <c r="GA261" s="4">
        <f t="shared" si="271"/>
        <v>4656.8529411764694</v>
      </c>
      <c r="GB261" s="4">
        <f t="shared" si="272"/>
        <v>4686.4736842105303</v>
      </c>
      <c r="GC261" s="4"/>
      <c r="GD261" s="4">
        <f t="shared" si="273"/>
        <v>5774.3333333333303</v>
      </c>
      <c r="GE261" s="4">
        <f t="shared" si="274"/>
        <v>4699.2</v>
      </c>
      <c r="GF261" s="4">
        <f t="shared" si="275"/>
        <v>4686.4545454545496</v>
      </c>
      <c r="GH261" s="16">
        <f t="shared" si="298"/>
        <v>4835</v>
      </c>
      <c r="GI261" s="16">
        <f t="shared" si="276"/>
        <v>5142</v>
      </c>
      <c r="GJ261" s="16"/>
      <c r="GK261" s="16">
        <f t="shared" si="299"/>
        <v>5313</v>
      </c>
      <c r="GL261" s="16">
        <f t="shared" si="300"/>
        <v>4680.5588235294108</v>
      </c>
      <c r="GM261" s="16">
        <f t="shared" si="301"/>
        <v>4691</v>
      </c>
      <c r="GN261" s="16"/>
      <c r="GO261" s="16">
        <f t="shared" si="277"/>
        <v>5650.8888888888905</v>
      </c>
      <c r="GP261" s="16">
        <f t="shared" si="278"/>
        <v>4656.8529411764694</v>
      </c>
      <c r="GQ261" s="16">
        <f t="shared" si="302"/>
        <v>4686.4736842105303</v>
      </c>
    </row>
    <row r="262" spans="2:199" ht="14.45" customHeight="1" x14ac:dyDescent="0.25">
      <c r="B262" s="28" t="s">
        <v>354</v>
      </c>
      <c r="C262" s="28" t="s">
        <v>745</v>
      </c>
      <c r="D262" s="23" t="str">
        <f>IFERROR(IF(MATCH($B262,Compounders!$A:$A,0),"yes"),"")</f>
        <v/>
      </c>
      <c r="F262" s="66"/>
      <c r="G262" s="66"/>
      <c r="H262" s="66"/>
      <c r="I262" s="66"/>
      <c r="J262" s="121" t="str">
        <f t="shared" si="279"/>
        <v>yes</v>
      </c>
      <c r="K262" s="70">
        <f t="shared" si="303"/>
        <v>6</v>
      </c>
      <c r="L262" s="70">
        <f t="shared" si="304"/>
        <v>44</v>
      </c>
      <c r="M262" s="70">
        <f t="shared" si="305"/>
        <v>4</v>
      </c>
      <c r="N262" s="70">
        <f t="shared" si="306"/>
        <v>5</v>
      </c>
      <c r="O262" s="66"/>
      <c r="P262" s="83"/>
      <c r="Q262" s="70">
        <f t="shared" si="322"/>
        <v>5</v>
      </c>
      <c r="R262" s="70">
        <f t="shared" si="322"/>
        <v>4</v>
      </c>
      <c r="S262" s="70">
        <f t="shared" si="322"/>
        <v>4</v>
      </c>
      <c r="T262" s="70">
        <f t="shared" si="322"/>
        <v>5</v>
      </c>
      <c r="U262" s="70">
        <f t="shared" si="322"/>
        <v>5</v>
      </c>
      <c r="V262" s="70">
        <f t="shared" si="322"/>
        <v>8</v>
      </c>
      <c r="W262" s="70">
        <f t="shared" si="322"/>
        <v>9</v>
      </c>
      <c r="X262" s="70">
        <f t="shared" si="322"/>
        <v>3</v>
      </c>
      <c r="Y262" s="70">
        <f t="shared" si="322"/>
        <v>1</v>
      </c>
      <c r="AA262" s="39">
        <v>40.082064272800004</v>
      </c>
      <c r="AB262" s="39">
        <v>40.3729957145</v>
      </c>
      <c r="AC262" s="40">
        <v>39.192978267300006</v>
      </c>
      <c r="AE262" s="4">
        <f t="shared" si="246"/>
        <v>-0.88908600549999761</v>
      </c>
      <c r="AF262" s="4">
        <f t="shared" si="247"/>
        <v>-1.1800174471999938</v>
      </c>
      <c r="AH262" s="11">
        <f t="shared" si="248"/>
        <v>-2.2181642129228796E-2</v>
      </c>
      <c r="AI262" s="11">
        <f t="shared" si="249"/>
        <v>-2.9227889244200611E-2</v>
      </c>
      <c r="AK262" s="3">
        <v>1772</v>
      </c>
      <c r="AL262" s="7">
        <v>2111</v>
      </c>
      <c r="AM262" s="7"/>
      <c r="AN262" s="3">
        <v>2222.23529411765</v>
      </c>
      <c r="AO262" s="3">
        <v>2187.1111111111104</v>
      </c>
      <c r="AP262" s="7">
        <v>2183.6842105263199</v>
      </c>
      <c r="AQ262" s="113"/>
      <c r="AR262" s="3">
        <v>2372.125</v>
      </c>
      <c r="AS262" s="3">
        <v>2363.5294117647099</v>
      </c>
      <c r="AT262" s="7">
        <v>2349.2631578947403</v>
      </c>
      <c r="AU262" s="7"/>
      <c r="AV262" s="3">
        <v>2503.3000000000002</v>
      </c>
      <c r="AW262" s="3">
        <v>2511.2666666666701</v>
      </c>
      <c r="AX262" s="7">
        <v>2525.8235294117599</v>
      </c>
      <c r="AY262" s="113"/>
      <c r="AZ262" s="3">
        <v>1839</v>
      </c>
      <c r="BA262" s="7">
        <v>2029</v>
      </c>
      <c r="BB262" s="7"/>
      <c r="BC262" s="3">
        <v>2222.6111111111104</v>
      </c>
      <c r="BD262" s="3">
        <v>2188.5263157894701</v>
      </c>
      <c r="BE262" s="7">
        <v>2188.25</v>
      </c>
      <c r="BF262" s="113"/>
      <c r="BG262" s="3">
        <v>2370</v>
      </c>
      <c r="BH262" s="3">
        <v>2362.2222222222199</v>
      </c>
      <c r="BI262" s="7">
        <v>2350.1</v>
      </c>
      <c r="BJ262" s="113"/>
      <c r="BK262" s="3">
        <v>2503.3000000000002</v>
      </c>
      <c r="BL262" s="3">
        <v>2508.8125</v>
      </c>
      <c r="BM262" s="7">
        <v>2524.5</v>
      </c>
      <c r="BO262" s="2">
        <f t="shared" si="311"/>
        <v>1839</v>
      </c>
      <c r="BP262" s="2">
        <f t="shared" si="312"/>
        <v>2029</v>
      </c>
      <c r="BQ262" s="2"/>
      <c r="BR262" s="2">
        <f t="shared" si="313"/>
        <v>2222.6111111111104</v>
      </c>
      <c r="BS262" s="2">
        <f t="shared" si="314"/>
        <v>2188.5263157894701</v>
      </c>
      <c r="BT262" s="2">
        <f t="shared" si="315"/>
        <v>2188.25</v>
      </c>
      <c r="BU262" s="2"/>
      <c r="BV262" s="2">
        <f t="shared" si="316"/>
        <v>2370</v>
      </c>
      <c r="BW262" s="2">
        <f t="shared" si="317"/>
        <v>2362.2222222222199</v>
      </c>
      <c r="BX262" s="2">
        <f t="shared" si="318"/>
        <v>2350.1</v>
      </c>
      <c r="BZ262" s="16">
        <f t="shared" si="307"/>
        <v>190</v>
      </c>
      <c r="CA262" s="16">
        <f t="shared" si="308"/>
        <v>159.25</v>
      </c>
      <c r="CB262" s="16">
        <f t="shared" si="309"/>
        <v>161.84999999999991</v>
      </c>
      <c r="CD262" s="5">
        <f t="shared" si="250"/>
        <v>0.10331702011963029</v>
      </c>
      <c r="CE262" s="5">
        <f t="shared" si="251"/>
        <v>7.8486939379004417E-2</v>
      </c>
      <c r="CF262" s="5">
        <f t="shared" si="252"/>
        <v>7.3963212612818463E-2</v>
      </c>
      <c r="CH262" s="11">
        <f t="shared" si="281"/>
        <v>-1.5335474186755405E-2</v>
      </c>
      <c r="CI262" s="11">
        <f t="shared" si="282"/>
        <v>-1.5459794535955917E-2</v>
      </c>
      <c r="CK262" s="11">
        <f t="shared" si="283"/>
        <v>-3.2817627754346823E-3</v>
      </c>
      <c r="CL262" s="11">
        <f t="shared" si="284"/>
        <v>-8.3966244725738326E-3</v>
      </c>
      <c r="CN262" s="16">
        <f t="shared" si="253"/>
        <v>-34.084795321640286</v>
      </c>
      <c r="CO262" s="16">
        <f t="shared" si="254"/>
        <v>-34.361111111110404</v>
      </c>
      <c r="CP262" s="11"/>
      <c r="CQ262" s="16">
        <f t="shared" si="255"/>
        <v>-7.777777777780102</v>
      </c>
      <c r="CR262" s="16">
        <f t="shared" si="256"/>
        <v>-19.900000000000091</v>
      </c>
      <c r="CT262" s="106">
        <v>2210.3714285714291</v>
      </c>
      <c r="CU262" s="104">
        <v>2188.5263157894701</v>
      </c>
      <c r="CV262" s="104">
        <v>2133.6031746031749</v>
      </c>
      <c r="CW262" s="104">
        <v>2087.5</v>
      </c>
      <c r="CX262" s="104">
        <v>2045.4333333333329</v>
      </c>
      <c r="CY262" s="104">
        <v>2010.1428571428598</v>
      </c>
      <c r="CZ262" s="104">
        <v>1876.0555555555561</v>
      </c>
      <c r="DA262" s="104">
        <v>1922.6</v>
      </c>
      <c r="DB262" s="104">
        <v>1793</v>
      </c>
      <c r="DC262" s="104">
        <v>1832.1666666666702</v>
      </c>
      <c r="DD262" s="104">
        <v>1781.285714285714</v>
      </c>
      <c r="DE262" s="104">
        <v>1806.7321428571429</v>
      </c>
      <c r="DF262" s="104">
        <v>1619.6111111111122</v>
      </c>
      <c r="DG262" s="104">
        <v>1723.4</v>
      </c>
      <c r="DH262" s="104">
        <v>1883.083333333333</v>
      </c>
      <c r="DI262" s="104">
        <v>1581.791666666667</v>
      </c>
      <c r="DJ262" s="104">
        <v>1660.6428571428571</v>
      </c>
      <c r="DK262" s="104">
        <v>1742.1111111111099</v>
      </c>
      <c r="DL262" s="104">
        <v>1638.9904761904759</v>
      </c>
      <c r="DM262" s="104">
        <v>1670.6904761904768</v>
      </c>
      <c r="DN262" s="104">
        <v>1634.4666666666669</v>
      </c>
      <c r="DO262" s="104">
        <v>1742.5</v>
      </c>
      <c r="DP262" s="104">
        <v>1605.457142857143</v>
      </c>
      <c r="DR262" s="4">
        <f t="shared" si="285"/>
        <v>39.192978267300006</v>
      </c>
      <c r="DS262" s="39">
        <v>40.3729957145</v>
      </c>
      <c r="DT262" s="39">
        <v>40.082064272800004</v>
      </c>
      <c r="DU262" s="39">
        <v>41.653196268839999</v>
      </c>
      <c r="DV262" s="39">
        <v>42.005644063800005</v>
      </c>
      <c r="DW262" s="39">
        <v>41.031608734099997</v>
      </c>
      <c r="DX262" s="39">
        <v>42.095065820289996</v>
      </c>
      <c r="DY262" s="39">
        <v>44.441002402279999</v>
      </c>
      <c r="DZ262" s="39">
        <v>36.745832125200003</v>
      </c>
      <c r="EA262" s="39">
        <v>33.29561288088</v>
      </c>
      <c r="EB262" s="39">
        <v>30.5206410744</v>
      </c>
      <c r="EC262" s="39">
        <v>28.404410196960001</v>
      </c>
      <c r="ED262" s="39">
        <v>31.240207290179999</v>
      </c>
      <c r="EE262" s="39">
        <v>31.1481808795</v>
      </c>
      <c r="EF262" s="39">
        <v>30.57065081488</v>
      </c>
      <c r="EG262" s="39">
        <v>28.050905728429999</v>
      </c>
      <c r="EH262" s="39">
        <v>31.59310167328</v>
      </c>
      <c r="EI262" s="39">
        <v>35.14545545</v>
      </c>
      <c r="EJ262" s="39">
        <v>33.742936832559998</v>
      </c>
      <c r="EK262" s="39">
        <v>30.789643684799998</v>
      </c>
      <c r="EL262" s="39">
        <v>30.197357636440003</v>
      </c>
      <c r="EM262" s="39">
        <v>30.411654888690002</v>
      </c>
      <c r="EN262" s="39">
        <v>29.490937933599998</v>
      </c>
      <c r="EP262" s="111">
        <v>46022</v>
      </c>
      <c r="EQ262" s="114">
        <f t="shared" si="310"/>
        <v>0</v>
      </c>
      <c r="ER262" s="114"/>
      <c r="ES262" s="4">
        <f t="shared" si="286"/>
        <v>1772</v>
      </c>
      <c r="ET262" s="4">
        <f t="shared" si="287"/>
        <v>2111</v>
      </c>
      <c r="EU262" s="4"/>
      <c r="EV262" s="4">
        <f t="shared" si="257"/>
        <v>2222.23529411765</v>
      </c>
      <c r="EW262" s="4">
        <f t="shared" si="258"/>
        <v>2187.1111111111104</v>
      </c>
      <c r="EX262" s="4">
        <f t="shared" si="259"/>
        <v>2183.6842105263199</v>
      </c>
      <c r="EY262" s="4"/>
      <c r="EZ262" s="4">
        <f t="shared" si="260"/>
        <v>2372.125</v>
      </c>
      <c r="FA262" s="4">
        <f t="shared" si="261"/>
        <v>2363.5294117647099</v>
      </c>
      <c r="FB262" s="4">
        <f t="shared" si="262"/>
        <v>2349.2631578947403</v>
      </c>
      <c r="FC262" s="4"/>
      <c r="FD262" s="4">
        <f t="shared" si="321"/>
        <v>2503.3000000000002</v>
      </c>
      <c r="FE262" s="4">
        <f t="shared" si="289"/>
        <v>2511.2666666666701</v>
      </c>
      <c r="FF262" s="4">
        <f t="shared" si="290"/>
        <v>2525.8235294117599</v>
      </c>
      <c r="FH262" s="16">
        <f t="shared" si="291"/>
        <v>1772</v>
      </c>
      <c r="FI262" s="16">
        <f t="shared" si="264"/>
        <v>2111</v>
      </c>
      <c r="FJ262" s="16"/>
      <c r="FK262" s="16">
        <f t="shared" si="292"/>
        <v>2222.23529411765</v>
      </c>
      <c r="FL262" s="16">
        <f t="shared" si="293"/>
        <v>2187.1111111111104</v>
      </c>
      <c r="FM262" s="16">
        <f t="shared" si="294"/>
        <v>2183.6842105263199</v>
      </c>
      <c r="FN262" s="16"/>
      <c r="FO262" s="16">
        <f t="shared" si="295"/>
        <v>2372.125</v>
      </c>
      <c r="FP262" s="16">
        <f t="shared" si="296"/>
        <v>2363.5294117647099</v>
      </c>
      <c r="FQ262" s="16">
        <f t="shared" si="297"/>
        <v>2349.2631578947403</v>
      </c>
      <c r="FS262" s="4">
        <f t="shared" si="265"/>
        <v>1839</v>
      </c>
      <c r="FT262" s="4">
        <f t="shared" si="266"/>
        <v>2029</v>
      </c>
      <c r="FU262" s="4"/>
      <c r="FV262" s="4">
        <f t="shared" si="267"/>
        <v>2222.6111111111104</v>
      </c>
      <c r="FW262" s="4">
        <f t="shared" si="268"/>
        <v>2188.5263157894701</v>
      </c>
      <c r="FX262" s="4">
        <f t="shared" si="269"/>
        <v>2188.25</v>
      </c>
      <c r="FY262" s="4"/>
      <c r="FZ262" s="4">
        <f t="shared" si="270"/>
        <v>2370</v>
      </c>
      <c r="GA262" s="4">
        <f t="shared" si="271"/>
        <v>2362.2222222222199</v>
      </c>
      <c r="GB262" s="4">
        <f t="shared" si="272"/>
        <v>2350.1</v>
      </c>
      <c r="GC262" s="4"/>
      <c r="GD262" s="4">
        <f t="shared" si="273"/>
        <v>2503.3000000000002</v>
      </c>
      <c r="GE262" s="4">
        <f t="shared" si="274"/>
        <v>2508.8125</v>
      </c>
      <c r="GF262" s="4">
        <f t="shared" si="275"/>
        <v>2524.5</v>
      </c>
      <c r="GH262" s="16">
        <f t="shared" si="298"/>
        <v>1839</v>
      </c>
      <c r="GI262" s="16">
        <f t="shared" si="276"/>
        <v>2029</v>
      </c>
      <c r="GJ262" s="16"/>
      <c r="GK262" s="16">
        <f t="shared" si="299"/>
        <v>2222.6111111111104</v>
      </c>
      <c r="GL262" s="16">
        <f t="shared" si="300"/>
        <v>2188.5263157894701</v>
      </c>
      <c r="GM262" s="16">
        <f t="shared" si="301"/>
        <v>2188.25</v>
      </c>
      <c r="GN262" s="16"/>
      <c r="GO262" s="16">
        <f t="shared" si="277"/>
        <v>2370</v>
      </c>
      <c r="GP262" s="16">
        <f t="shared" si="278"/>
        <v>2362.2222222222199</v>
      </c>
      <c r="GQ262" s="16">
        <f t="shared" si="302"/>
        <v>2350.1</v>
      </c>
    </row>
    <row r="263" spans="2:199" ht="14.45" customHeight="1" x14ac:dyDescent="0.25">
      <c r="B263" s="28" t="s">
        <v>183</v>
      </c>
      <c r="C263" s="28" t="s">
        <v>1008</v>
      </c>
      <c r="D263" s="23" t="str">
        <f>IFERROR(IF(MATCH($B263,Compounders!$A:$A,0),"yes"),"")</f>
        <v>yes</v>
      </c>
      <c r="F263" s="66"/>
      <c r="G263" s="66"/>
      <c r="H263" s="66"/>
      <c r="I263" s="66"/>
      <c r="J263" s="121" t="str">
        <f t="shared" si="279"/>
        <v>yes</v>
      </c>
      <c r="K263" s="70">
        <f t="shared" si="303"/>
        <v>6</v>
      </c>
      <c r="L263" s="70">
        <f t="shared" si="304"/>
        <v>44</v>
      </c>
      <c r="M263" s="70">
        <f t="shared" si="305"/>
        <v>4</v>
      </c>
      <c r="N263" s="70">
        <f t="shared" si="306"/>
        <v>5</v>
      </c>
      <c r="O263" s="66"/>
      <c r="P263" s="83"/>
      <c r="Q263" s="70">
        <f t="shared" si="322"/>
        <v>5</v>
      </c>
      <c r="R263" s="70">
        <f t="shared" si="322"/>
        <v>4</v>
      </c>
      <c r="S263" s="70">
        <f t="shared" si="322"/>
        <v>4</v>
      </c>
      <c r="T263" s="70">
        <f t="shared" si="322"/>
        <v>5</v>
      </c>
      <c r="U263" s="70">
        <f t="shared" si="322"/>
        <v>5</v>
      </c>
      <c r="V263" s="70">
        <f t="shared" si="322"/>
        <v>8</v>
      </c>
      <c r="W263" s="70">
        <f t="shared" si="322"/>
        <v>9</v>
      </c>
      <c r="X263" s="70">
        <f t="shared" si="322"/>
        <v>3</v>
      </c>
      <c r="Y263" s="70">
        <f t="shared" si="322"/>
        <v>1</v>
      </c>
      <c r="AA263" s="39">
        <v>41.927066458139997</v>
      </c>
      <c r="AB263" s="39">
        <v>39.753099861900004</v>
      </c>
      <c r="AC263" s="40">
        <v>41.71172527617</v>
      </c>
      <c r="AE263" s="4">
        <f t="shared" si="246"/>
        <v>-0.21534118196999685</v>
      </c>
      <c r="AF263" s="4">
        <f t="shared" si="247"/>
        <v>1.9586254142699957</v>
      </c>
      <c r="AH263" s="11">
        <f t="shared" si="248"/>
        <v>-5.1360898856349646E-3</v>
      </c>
      <c r="AI263" s="11">
        <f t="shared" si="249"/>
        <v>4.9269753077725964E-2</v>
      </c>
      <c r="AK263" s="3">
        <v>4756.3999999999996</v>
      </c>
      <c r="AL263" s="7">
        <v>3585.2</v>
      </c>
      <c r="AM263" s="7"/>
      <c r="AN263" s="3">
        <v>3306.4117647058802</v>
      </c>
      <c r="AO263" s="3">
        <v>3055.3888888888896</v>
      </c>
      <c r="AP263" s="7">
        <v>3054.1428571428601</v>
      </c>
      <c r="AQ263" s="113"/>
      <c r="AR263" s="3">
        <v>3702.9375</v>
      </c>
      <c r="AS263" s="3">
        <v>3390.6111111111104</v>
      </c>
      <c r="AT263" s="7">
        <v>3314.1428571428601</v>
      </c>
      <c r="AU263" s="7"/>
      <c r="AV263" s="3">
        <v>4190.25</v>
      </c>
      <c r="AW263" s="3">
        <v>4130.3999999999996</v>
      </c>
      <c r="AX263" s="7">
        <v>3797</v>
      </c>
      <c r="AY263" s="113"/>
      <c r="AZ263" s="3">
        <v>4756.3999999999996</v>
      </c>
      <c r="BA263" s="7">
        <v>3585.2</v>
      </c>
      <c r="BB263" s="7"/>
      <c r="BC263" s="3">
        <v>3292.3333333333303</v>
      </c>
      <c r="BD263" s="3">
        <v>3044.4285714285697</v>
      </c>
      <c r="BE263" s="7">
        <v>3057.89473684211</v>
      </c>
      <c r="BF263" s="113"/>
      <c r="BG263" s="3">
        <v>3639</v>
      </c>
      <c r="BH263" s="3">
        <v>3382.25</v>
      </c>
      <c r="BI263" s="7">
        <v>3287.78947368421</v>
      </c>
      <c r="BJ263" s="113"/>
      <c r="BK263" s="3">
        <v>4171.8</v>
      </c>
      <c r="BL263" s="3">
        <v>4036.2857142857097</v>
      </c>
      <c r="BM263" s="7">
        <v>3759.2857142857097</v>
      </c>
      <c r="BO263" s="2">
        <f t="shared" si="311"/>
        <v>4461.1934246575338</v>
      </c>
      <c r="BP263" s="2">
        <f t="shared" si="312"/>
        <v>3452.2901802451343</v>
      </c>
      <c r="BQ263" s="2"/>
      <c r="BR263" s="2">
        <f t="shared" si="313"/>
        <v>3379.7123287671211</v>
      </c>
      <c r="BS263" s="2">
        <f t="shared" si="314"/>
        <v>3129.5780821917797</v>
      </c>
      <c r="BT263" s="2">
        <f t="shared" si="315"/>
        <v>3115.8408074982008</v>
      </c>
      <c r="BU263" s="2"/>
      <c r="BV263" s="2">
        <f t="shared" si="316"/>
        <v>3773.2947945205478</v>
      </c>
      <c r="BW263" s="2">
        <f t="shared" si="317"/>
        <v>3547.102837573384</v>
      </c>
      <c r="BX263" s="2">
        <f t="shared" si="318"/>
        <v>3406.6323617262315</v>
      </c>
      <c r="BZ263" s="16">
        <f t="shared" si="307"/>
        <v>-1008.9032444123995</v>
      </c>
      <c r="CA263" s="16">
        <f t="shared" si="308"/>
        <v>-336.44937274693348</v>
      </c>
      <c r="CB263" s="16">
        <f t="shared" si="309"/>
        <v>290.79155422803069</v>
      </c>
      <c r="CD263" s="5">
        <f t="shared" si="250"/>
        <v>-0.22615097539507578</v>
      </c>
      <c r="CE263" s="5">
        <f t="shared" si="251"/>
        <v>-9.7456863467671573E-2</v>
      </c>
      <c r="CF263" s="5">
        <f t="shared" si="252"/>
        <v>9.3326832849819352E-2</v>
      </c>
      <c r="CH263" s="11">
        <f t="shared" si="281"/>
        <v>-7.4010513985546034E-2</v>
      </c>
      <c r="CI263" s="11">
        <f t="shared" si="282"/>
        <v>-7.8075142379108176E-2</v>
      </c>
      <c r="CK263" s="11">
        <f t="shared" si="283"/>
        <v>-5.9945477166436167E-2</v>
      </c>
      <c r="CL263" s="11">
        <f t="shared" si="284"/>
        <v>-9.7173015298664511E-2</v>
      </c>
      <c r="CN263" s="16">
        <f t="shared" si="253"/>
        <v>-250.13424657534142</v>
      </c>
      <c r="CO263" s="16">
        <f t="shared" si="254"/>
        <v>-263.87152126892033</v>
      </c>
      <c r="CP263" s="11"/>
      <c r="CQ263" s="16">
        <f t="shared" si="255"/>
        <v>-226.19195694716382</v>
      </c>
      <c r="CR263" s="16">
        <f t="shared" si="256"/>
        <v>-366.66243279431637</v>
      </c>
      <c r="CT263" s="106">
        <v>3138.898841354724</v>
      </c>
      <c r="CU263" s="104">
        <v>3037.0653594771247</v>
      </c>
      <c r="CV263" s="104">
        <v>3296.0952380952399</v>
      </c>
      <c r="CW263" s="104">
        <v>3483.6363636363658</v>
      </c>
      <c r="CX263" s="104">
        <v>3399.4545454545423</v>
      </c>
      <c r="CY263" s="104">
        <v>4047.8787878787953</v>
      </c>
      <c r="CZ263" s="104">
        <v>4480.1052631578996</v>
      </c>
      <c r="DA263" s="104">
        <v>4959.2506747638263</v>
      </c>
      <c r="DB263" s="104">
        <v>4733.943319838052</v>
      </c>
      <c r="DC263" s="104">
        <v>4745.583333333333</v>
      </c>
      <c r="DD263" s="104">
        <v>4670.8181818181802</v>
      </c>
      <c r="DE263" s="104">
        <v>4610.5079365079346</v>
      </c>
      <c r="DF263" s="104">
        <v>3548.2567958357427</v>
      </c>
      <c r="DG263" s="104">
        <v>2827.4444444444439</v>
      </c>
      <c r="DH263" s="104">
        <v>3353.6666666666697</v>
      </c>
      <c r="DI263" s="104">
        <v>5260.1138077608703</v>
      </c>
      <c r="DJ263" s="104">
        <v>5988.0566801619398</v>
      </c>
      <c r="DK263" s="104">
        <v>5705.5555555555602</v>
      </c>
      <c r="DL263" s="104">
        <v>5218.3529411764694</v>
      </c>
      <c r="DM263" s="104">
        <v>4627.5666666666702</v>
      </c>
      <c r="DN263" s="104">
        <v>4082.15</v>
      </c>
      <c r="DO263" s="104">
        <v>3435.3161764705878</v>
      </c>
      <c r="DP263" s="104">
        <v>2942.4117647058802</v>
      </c>
      <c r="DR263" s="4">
        <f t="shared" si="285"/>
        <v>41.71172527617</v>
      </c>
      <c r="DS263" s="39">
        <v>39.753099861900004</v>
      </c>
      <c r="DT263" s="39">
        <v>41.927066458139997</v>
      </c>
      <c r="DU263" s="39">
        <v>50.522994459630006</v>
      </c>
      <c r="DV263" s="39">
        <v>39.601812422479988</v>
      </c>
      <c r="DW263" s="39">
        <v>40.061521645179994</v>
      </c>
      <c r="DX263" s="39">
        <v>44.858340981119994</v>
      </c>
      <c r="DY263" s="39">
        <v>62.198669113920005</v>
      </c>
      <c r="DZ263" s="39">
        <v>46.409975110640005</v>
      </c>
      <c r="EA263" s="39">
        <v>54.600533753099995</v>
      </c>
      <c r="EB263" s="39">
        <v>50.609293038179992</v>
      </c>
      <c r="EC263" s="39">
        <v>36.356731733080004</v>
      </c>
      <c r="ED263" s="39">
        <v>41.504950920680002</v>
      </c>
      <c r="EE263" s="39">
        <v>33.54609626381</v>
      </c>
      <c r="EF263" s="39">
        <v>30.713003639019998</v>
      </c>
      <c r="EG263" s="39">
        <v>23.40287814945</v>
      </c>
      <c r="EH263" s="39">
        <v>23.30088231369</v>
      </c>
      <c r="EI263" s="39">
        <v>26.40322687415</v>
      </c>
      <c r="EJ263" s="39">
        <v>38.6278719624</v>
      </c>
      <c r="EK263" s="39">
        <v>30.077586790919998</v>
      </c>
      <c r="EL263" s="39">
        <v>32.576896334990003</v>
      </c>
      <c r="EM263" s="39">
        <v>32.413096573440001</v>
      </c>
      <c r="EN263" s="39">
        <v>25.130094563000004</v>
      </c>
      <c r="EP263" s="111">
        <v>45930</v>
      </c>
      <c r="EQ263" s="114">
        <f t="shared" si="310"/>
        <v>0.25205479452054796</v>
      </c>
      <c r="ER263" s="114"/>
      <c r="ES263" s="4">
        <f t="shared" si="286"/>
        <v>4756.3999999999996</v>
      </c>
      <c r="ET263" s="4">
        <f t="shared" si="287"/>
        <v>3585.2</v>
      </c>
      <c r="EU263" s="4"/>
      <c r="EV263" s="4">
        <f t="shared" si="257"/>
        <v>3306.4117647058802</v>
      </c>
      <c r="EW263" s="4">
        <f t="shared" si="258"/>
        <v>3055.3888888888896</v>
      </c>
      <c r="EX263" s="4">
        <f t="shared" si="259"/>
        <v>3054.1428571428601</v>
      </c>
      <c r="EY263" s="4"/>
      <c r="EZ263" s="4">
        <f t="shared" si="260"/>
        <v>3702.9375</v>
      </c>
      <c r="FA263" s="4">
        <f t="shared" si="261"/>
        <v>3390.6111111111104</v>
      </c>
      <c r="FB263" s="4">
        <f t="shared" si="262"/>
        <v>3314.1428571428601</v>
      </c>
      <c r="FC263" s="4"/>
      <c r="FD263" s="4">
        <f t="shared" si="321"/>
        <v>4190.25</v>
      </c>
      <c r="FE263" s="4">
        <f t="shared" si="289"/>
        <v>4130.3999999999996</v>
      </c>
      <c r="FF263" s="4">
        <f t="shared" si="290"/>
        <v>3797</v>
      </c>
      <c r="FH263" s="16">
        <f t="shared" si="291"/>
        <v>4461.1934246575338</v>
      </c>
      <c r="FI263" s="16">
        <f t="shared" si="264"/>
        <v>3451.3445009784741</v>
      </c>
      <c r="FJ263" s="16"/>
      <c r="FK263" s="16">
        <f t="shared" si="292"/>
        <v>3406.3579774375485</v>
      </c>
      <c r="FL263" s="16">
        <f t="shared" si="293"/>
        <v>3139.8832572298325</v>
      </c>
      <c r="FM263" s="16">
        <f t="shared" si="294"/>
        <v>3119.6771037182025</v>
      </c>
      <c r="FN263" s="16"/>
      <c r="FO263" s="16">
        <f t="shared" si="295"/>
        <v>3825.7669520547943</v>
      </c>
      <c r="FP263" s="16">
        <f t="shared" si="296"/>
        <v>3577.0784474885836</v>
      </c>
      <c r="FQ263" s="16">
        <f t="shared" si="297"/>
        <v>3435.8493150684953</v>
      </c>
      <c r="FS263" s="4">
        <f t="shared" si="265"/>
        <v>4756.3999999999996</v>
      </c>
      <c r="FT263" s="4">
        <f t="shared" si="266"/>
        <v>3585.2</v>
      </c>
      <c r="FU263" s="4"/>
      <c r="FV263" s="4">
        <f t="shared" si="267"/>
        <v>3292.3333333333303</v>
      </c>
      <c r="FW263" s="4">
        <f t="shared" si="268"/>
        <v>3044.4285714285697</v>
      </c>
      <c r="FX263" s="4">
        <f t="shared" si="269"/>
        <v>3057.89473684211</v>
      </c>
      <c r="FY263" s="4"/>
      <c r="FZ263" s="4">
        <f t="shared" si="270"/>
        <v>3639</v>
      </c>
      <c r="GA263" s="4">
        <f t="shared" si="271"/>
        <v>3382.25</v>
      </c>
      <c r="GB263" s="4">
        <f t="shared" si="272"/>
        <v>3287.78947368421</v>
      </c>
      <c r="GC263" s="4"/>
      <c r="GD263" s="4">
        <f t="shared" si="273"/>
        <v>4171.8</v>
      </c>
      <c r="GE263" s="4">
        <f t="shared" si="274"/>
        <v>4036.2857142857097</v>
      </c>
      <c r="GF263" s="4">
        <f t="shared" si="275"/>
        <v>3759.2857142857097</v>
      </c>
      <c r="GH263" s="16">
        <f t="shared" si="298"/>
        <v>4461.1934246575338</v>
      </c>
      <c r="GI263" s="16">
        <f t="shared" si="276"/>
        <v>3452.2901802451343</v>
      </c>
      <c r="GJ263" s="16"/>
      <c r="GK263" s="16">
        <f t="shared" si="299"/>
        <v>3379.7123287671211</v>
      </c>
      <c r="GL263" s="16">
        <f t="shared" si="300"/>
        <v>3129.5780821917797</v>
      </c>
      <c r="GM263" s="16">
        <f t="shared" si="301"/>
        <v>3115.8408074982008</v>
      </c>
      <c r="GN263" s="16"/>
      <c r="GO263" s="16">
        <f t="shared" si="277"/>
        <v>3773.2947945205478</v>
      </c>
      <c r="GP263" s="16">
        <f t="shared" si="278"/>
        <v>3547.102837573384</v>
      </c>
      <c r="GQ263" s="16">
        <f t="shared" si="302"/>
        <v>3406.6323617262315</v>
      </c>
    </row>
    <row r="264" spans="2:199" ht="14.45" customHeight="1" x14ac:dyDescent="0.25">
      <c r="B264" s="28" t="s">
        <v>532</v>
      </c>
      <c r="C264" s="28" t="s">
        <v>746</v>
      </c>
      <c r="D264" s="23" t="str">
        <f>IFERROR(IF(MATCH($B264,Compounders!$A:$A,0),"yes"),"")</f>
        <v/>
      </c>
      <c r="F264" s="66"/>
      <c r="G264" s="66"/>
      <c r="H264" s="66"/>
      <c r="I264" s="66"/>
      <c r="J264" s="121" t="str">
        <f t="shared" si="279"/>
        <v>yes</v>
      </c>
      <c r="K264" s="70">
        <f t="shared" si="303"/>
        <v>6</v>
      </c>
      <c r="L264" s="70">
        <f t="shared" si="304"/>
        <v>44</v>
      </c>
      <c r="M264" s="70">
        <f t="shared" si="305"/>
        <v>4</v>
      </c>
      <c r="N264" s="70">
        <f t="shared" si="306"/>
        <v>5</v>
      </c>
      <c r="O264" s="66"/>
      <c r="P264" s="83"/>
      <c r="Q264" s="70">
        <f t="shared" si="322"/>
        <v>5</v>
      </c>
      <c r="R264" s="70">
        <f t="shared" si="322"/>
        <v>4</v>
      </c>
      <c r="S264" s="70">
        <f t="shared" si="322"/>
        <v>4</v>
      </c>
      <c r="T264" s="70">
        <f t="shared" si="322"/>
        <v>5</v>
      </c>
      <c r="U264" s="70">
        <f t="shared" si="322"/>
        <v>5</v>
      </c>
      <c r="V264" s="70">
        <f t="shared" si="322"/>
        <v>8</v>
      </c>
      <c r="W264" s="70">
        <f t="shared" si="322"/>
        <v>9</v>
      </c>
      <c r="X264" s="70">
        <f t="shared" si="322"/>
        <v>3</v>
      </c>
      <c r="Y264" s="70">
        <f t="shared" si="322"/>
        <v>1</v>
      </c>
      <c r="AA264" s="39">
        <v>38.701019618700002</v>
      </c>
      <c r="AB264" s="39">
        <v>35.456887151160004</v>
      </c>
      <c r="AC264" s="40">
        <v>39.935356444500002</v>
      </c>
      <c r="AE264" s="4">
        <f t="shared" si="246"/>
        <v>1.2343368257999998</v>
      </c>
      <c r="AF264" s="4">
        <f t="shared" si="247"/>
        <v>4.4784692933399981</v>
      </c>
      <c r="AH264" s="11">
        <f t="shared" si="248"/>
        <v>3.1894168111363586E-2</v>
      </c>
      <c r="AI264" s="11">
        <f t="shared" si="249"/>
        <v>0.1263074582449204</v>
      </c>
      <c r="AK264" s="3">
        <v>-3903</v>
      </c>
      <c r="AL264" s="7">
        <v>444</v>
      </c>
      <c r="AM264" s="7"/>
      <c r="AN264" s="3">
        <v>1341.9230769230799</v>
      </c>
      <c r="AO264" s="3">
        <v>927.83333333333303</v>
      </c>
      <c r="AP264" s="7">
        <v>973.1875</v>
      </c>
      <c r="AQ264" s="113"/>
      <c r="AR264" s="3">
        <v>1513.4</v>
      </c>
      <c r="AS264" s="3">
        <v>1260.5882352941201</v>
      </c>
      <c r="AT264" s="7">
        <v>1311.3333333333298</v>
      </c>
      <c r="AU264" s="7"/>
      <c r="AV264" s="3">
        <v>1638.4</v>
      </c>
      <c r="AW264" s="3">
        <v>1349.5833333333298</v>
      </c>
      <c r="AX264" s="7">
        <v>1372.6666666666702</v>
      </c>
      <c r="AY264" s="113"/>
      <c r="AZ264" s="3">
        <v>1055</v>
      </c>
      <c r="BA264" s="7">
        <v>444</v>
      </c>
      <c r="BB264" s="7"/>
      <c r="BC264" s="3">
        <v>1280.4000000000001</v>
      </c>
      <c r="BD264" s="3">
        <v>927.57894736842093</v>
      </c>
      <c r="BE264" s="7">
        <v>948.76190476190493</v>
      </c>
      <c r="BF264" s="113"/>
      <c r="BG264" s="3">
        <v>1433.9090909090901</v>
      </c>
      <c r="BH264" s="3">
        <v>1227.35294117647</v>
      </c>
      <c r="BI264" s="7">
        <v>1260.8499999999999</v>
      </c>
      <c r="BJ264" s="113"/>
      <c r="BK264" s="3">
        <v>1638.4</v>
      </c>
      <c r="BL264" s="3">
        <v>1297.5384615384601</v>
      </c>
      <c r="BM264" s="7">
        <v>1329.375</v>
      </c>
      <c r="BO264" s="2">
        <f t="shared" si="311"/>
        <v>1055</v>
      </c>
      <c r="BP264" s="2">
        <f t="shared" si="312"/>
        <v>444</v>
      </c>
      <c r="BQ264" s="2"/>
      <c r="BR264" s="2">
        <f t="shared" si="313"/>
        <v>1280.4000000000001</v>
      </c>
      <c r="BS264" s="2">
        <f t="shared" si="314"/>
        <v>927.57894736842093</v>
      </c>
      <c r="BT264" s="2">
        <f t="shared" si="315"/>
        <v>948.76190476190493</v>
      </c>
      <c r="BU264" s="2"/>
      <c r="BV264" s="2">
        <f t="shared" si="316"/>
        <v>1433.9090909090901</v>
      </c>
      <c r="BW264" s="2">
        <f t="shared" si="317"/>
        <v>1227.35294117647</v>
      </c>
      <c r="BX264" s="2">
        <f t="shared" si="318"/>
        <v>1260.8499999999999</v>
      </c>
      <c r="BZ264" s="16">
        <f t="shared" si="307"/>
        <v>-611</v>
      </c>
      <c r="CA264" s="16">
        <f t="shared" si="308"/>
        <v>504.76190476190493</v>
      </c>
      <c r="CB264" s="16">
        <f t="shared" si="309"/>
        <v>312.08809523809498</v>
      </c>
      <c r="CD264" s="5">
        <f t="shared" si="250"/>
        <v>-0.57914691943127961</v>
      </c>
      <c r="CE264" s="5">
        <f t="shared" si="251"/>
        <v>1.1368511368511371</v>
      </c>
      <c r="CF264" s="5">
        <f t="shared" si="252"/>
        <v>0.3289424814294315</v>
      </c>
      <c r="CH264" s="11">
        <f t="shared" si="281"/>
        <v>-0.27555533632581941</v>
      </c>
      <c r="CI264" s="11">
        <f t="shared" si="282"/>
        <v>-0.25901132086699086</v>
      </c>
      <c r="CK264" s="11">
        <f t="shared" si="283"/>
        <v>-0.14405107760469293</v>
      </c>
      <c r="CL264" s="11">
        <f t="shared" si="284"/>
        <v>-0.12069042033855282</v>
      </c>
      <c r="CN264" s="16">
        <f t="shared" si="253"/>
        <v>-352.82105263157916</v>
      </c>
      <c r="CO264" s="16">
        <f t="shared" si="254"/>
        <v>-331.63809523809516</v>
      </c>
      <c r="CP264" s="11"/>
      <c r="CQ264" s="16">
        <f t="shared" si="255"/>
        <v>-206.55614973262004</v>
      </c>
      <c r="CR264" s="16">
        <f t="shared" si="256"/>
        <v>-173.05909090909017</v>
      </c>
      <c r="CT264" s="106">
        <v>1071.9705882352939</v>
      </c>
      <c r="CU264" s="104">
        <v>927.57894736842093</v>
      </c>
      <c r="CV264" s="104">
        <v>1094.4373737373728</v>
      </c>
      <c r="CW264" s="104">
        <v>1113.7596153846162</v>
      </c>
      <c r="CX264" s="104">
        <v>866.41666666666697</v>
      </c>
      <c r="CY264" s="104">
        <v>601.25</v>
      </c>
      <c r="CZ264" s="104">
        <v>1055.5044444444438</v>
      </c>
      <c r="DA264" s="104">
        <v>1200.30753968254</v>
      </c>
      <c r="DB264" s="104">
        <v>1165.909523809524</v>
      </c>
      <c r="DC264" s="104">
        <v>1261.11764705882</v>
      </c>
      <c r="DD264" s="104">
        <v>1253.5625</v>
      </c>
      <c r="DE264" s="104">
        <v>1355.7666666666669</v>
      </c>
      <c r="DF264" s="104">
        <v>1599.0666666666671</v>
      </c>
      <c r="DG264" s="104">
        <v>1628.4736842105301</v>
      </c>
      <c r="DH264" s="104">
        <v>1668.283653846154</v>
      </c>
      <c r="DI264" s="104">
        <v>1690.231818181818</v>
      </c>
      <c r="DJ264" s="104">
        <v>1748.0200163398688</v>
      </c>
      <c r="DK264" s="104">
        <v>1680</v>
      </c>
      <c r="DL264" s="104">
        <v>1410.258823529412</v>
      </c>
      <c r="DM264" s="104">
        <v>1363.4175824175829</v>
      </c>
      <c r="DN264" s="104">
        <v>1289.181818181818</v>
      </c>
      <c r="DO264" s="104">
        <v>1033.5</v>
      </c>
      <c r="DP264" s="104">
        <v>1017.2142857142861</v>
      </c>
      <c r="DR264" s="4">
        <f t="shared" si="285"/>
        <v>39.935356444500002</v>
      </c>
      <c r="DS264" s="39">
        <v>35.456887151160004</v>
      </c>
      <c r="DT264" s="39">
        <v>38.701019618700002</v>
      </c>
      <c r="DU264" s="39">
        <v>42.01850618588999</v>
      </c>
      <c r="DV264" s="39">
        <v>44.734683345839997</v>
      </c>
      <c r="DW264" s="39">
        <v>45.385262785169999</v>
      </c>
      <c r="DX264" s="39">
        <v>39.444133358080002</v>
      </c>
      <c r="DY264" s="39">
        <v>51.552718561740001</v>
      </c>
      <c r="DZ264" s="39">
        <v>42.4529189848</v>
      </c>
      <c r="EA264" s="39">
        <v>45.953001918269997</v>
      </c>
      <c r="EB264" s="39">
        <v>49.956620128970002</v>
      </c>
      <c r="EC264" s="39">
        <v>39.91143640432</v>
      </c>
      <c r="ED264" s="39">
        <v>49.412507124419996</v>
      </c>
      <c r="EE264" s="39">
        <v>58.042298442799996</v>
      </c>
      <c r="EF264" s="39">
        <v>58.738630855639997</v>
      </c>
      <c r="EG264" s="39">
        <v>62.595825611200006</v>
      </c>
      <c r="EH264" s="39">
        <v>72.913874110020004</v>
      </c>
      <c r="EI264" s="39">
        <v>79.937269697999994</v>
      </c>
      <c r="EJ264" s="39">
        <v>90.218105987520005</v>
      </c>
      <c r="EK264" s="39">
        <v>74.908271381999981</v>
      </c>
      <c r="EL264" s="39">
        <v>84.320199934599984</v>
      </c>
      <c r="EM264" s="39">
        <v>74.392386178600006</v>
      </c>
      <c r="EN264" s="39">
        <v>68.658304104740012</v>
      </c>
      <c r="EP264" s="111">
        <v>46022</v>
      </c>
      <c r="EQ264" s="114">
        <f t="shared" si="310"/>
        <v>0</v>
      </c>
      <c r="ER264" s="114"/>
      <c r="ES264" s="4">
        <f t="shared" si="286"/>
        <v>-3903</v>
      </c>
      <c r="ET264" s="4">
        <f t="shared" si="287"/>
        <v>444</v>
      </c>
      <c r="EU264" s="4"/>
      <c r="EV264" s="4">
        <f t="shared" si="257"/>
        <v>1341.9230769230799</v>
      </c>
      <c r="EW264" s="4">
        <f t="shared" si="258"/>
        <v>927.83333333333303</v>
      </c>
      <c r="EX264" s="4">
        <f t="shared" si="259"/>
        <v>973.1875</v>
      </c>
      <c r="EY264" s="4"/>
      <c r="EZ264" s="4">
        <f t="shared" si="260"/>
        <v>1513.4</v>
      </c>
      <c r="FA264" s="4">
        <f t="shared" si="261"/>
        <v>1260.5882352941201</v>
      </c>
      <c r="FB264" s="4">
        <f t="shared" si="262"/>
        <v>1311.3333333333298</v>
      </c>
      <c r="FC264" s="4"/>
      <c r="FD264" s="4">
        <f t="shared" si="321"/>
        <v>1638.4</v>
      </c>
      <c r="FE264" s="4">
        <f t="shared" si="289"/>
        <v>1349.5833333333298</v>
      </c>
      <c r="FF264" s="4">
        <f t="shared" si="290"/>
        <v>1372.6666666666702</v>
      </c>
      <c r="FH264" s="16">
        <f t="shared" si="291"/>
        <v>-3903</v>
      </c>
      <c r="FI264" s="16">
        <f t="shared" si="264"/>
        <v>444</v>
      </c>
      <c r="FJ264" s="16"/>
      <c r="FK264" s="16">
        <f t="shared" si="292"/>
        <v>1341.9230769230799</v>
      </c>
      <c r="FL264" s="16">
        <f t="shared" si="293"/>
        <v>927.83333333333303</v>
      </c>
      <c r="FM264" s="16">
        <f t="shared" si="294"/>
        <v>973.1875</v>
      </c>
      <c r="FN264" s="16"/>
      <c r="FO264" s="16">
        <f t="shared" si="295"/>
        <v>1513.4</v>
      </c>
      <c r="FP264" s="16">
        <f t="shared" si="296"/>
        <v>1260.5882352941201</v>
      </c>
      <c r="FQ264" s="16">
        <f t="shared" si="297"/>
        <v>1311.3333333333298</v>
      </c>
      <c r="FS264" s="4">
        <f t="shared" si="265"/>
        <v>1055</v>
      </c>
      <c r="FT264" s="4">
        <f t="shared" si="266"/>
        <v>444</v>
      </c>
      <c r="FU264" s="4"/>
      <c r="FV264" s="4">
        <f t="shared" si="267"/>
        <v>1280.4000000000001</v>
      </c>
      <c r="FW264" s="4">
        <f t="shared" si="268"/>
        <v>927.57894736842093</v>
      </c>
      <c r="FX264" s="4">
        <f t="shared" si="269"/>
        <v>948.76190476190493</v>
      </c>
      <c r="FY264" s="4"/>
      <c r="FZ264" s="4">
        <f t="shared" si="270"/>
        <v>1433.9090909090901</v>
      </c>
      <c r="GA264" s="4">
        <f t="shared" si="271"/>
        <v>1227.35294117647</v>
      </c>
      <c r="GB264" s="4">
        <f t="shared" si="272"/>
        <v>1260.8499999999999</v>
      </c>
      <c r="GC264" s="4"/>
      <c r="GD264" s="4">
        <f t="shared" si="273"/>
        <v>1638.4</v>
      </c>
      <c r="GE264" s="4">
        <f t="shared" si="274"/>
        <v>1297.5384615384601</v>
      </c>
      <c r="GF264" s="4">
        <f t="shared" si="275"/>
        <v>1329.375</v>
      </c>
      <c r="GH264" s="16">
        <f t="shared" si="298"/>
        <v>1055</v>
      </c>
      <c r="GI264" s="16">
        <f t="shared" si="276"/>
        <v>444</v>
      </c>
      <c r="GJ264" s="16"/>
      <c r="GK264" s="16">
        <f t="shared" si="299"/>
        <v>1280.4000000000001</v>
      </c>
      <c r="GL264" s="16">
        <f t="shared" si="300"/>
        <v>927.57894736842093</v>
      </c>
      <c r="GM264" s="16">
        <f t="shared" si="301"/>
        <v>948.76190476190493</v>
      </c>
      <c r="GN264" s="16"/>
      <c r="GO264" s="16">
        <f t="shared" si="277"/>
        <v>1433.9090909090901</v>
      </c>
      <c r="GP264" s="16">
        <f t="shared" si="278"/>
        <v>1227.35294117647</v>
      </c>
      <c r="GQ264" s="16">
        <f t="shared" si="302"/>
        <v>1260.8499999999999</v>
      </c>
    </row>
    <row r="265" spans="2:199" ht="14.45" customHeight="1" x14ac:dyDescent="0.25">
      <c r="B265" s="28" t="s">
        <v>368</v>
      </c>
      <c r="C265" s="28" t="s">
        <v>747</v>
      </c>
      <c r="D265" s="23" t="str">
        <f>IFERROR(IF(MATCH($B265,Compounders!$A:$A,0),"yes"),"")</f>
        <v/>
      </c>
      <c r="F265" s="66"/>
      <c r="G265" s="66"/>
      <c r="H265" s="66"/>
      <c r="I265" s="66"/>
      <c r="J265" s="121" t="str">
        <f t="shared" si="279"/>
        <v>yes</v>
      </c>
      <c r="K265" s="70">
        <f t="shared" si="303"/>
        <v>6</v>
      </c>
      <c r="L265" s="70">
        <f t="shared" si="304"/>
        <v>44</v>
      </c>
      <c r="M265" s="70">
        <f t="shared" si="305"/>
        <v>4</v>
      </c>
      <c r="N265" s="70">
        <f t="shared" si="306"/>
        <v>5</v>
      </c>
      <c r="O265" s="66"/>
      <c r="P265" s="83"/>
      <c r="Q265" s="70">
        <f t="shared" si="322"/>
        <v>5</v>
      </c>
      <c r="R265" s="70">
        <f t="shared" si="322"/>
        <v>4</v>
      </c>
      <c r="S265" s="70">
        <f t="shared" si="322"/>
        <v>4</v>
      </c>
      <c r="T265" s="70">
        <f t="shared" si="322"/>
        <v>5</v>
      </c>
      <c r="U265" s="70">
        <f t="shared" si="322"/>
        <v>5</v>
      </c>
      <c r="V265" s="70">
        <f t="shared" si="322"/>
        <v>8</v>
      </c>
      <c r="W265" s="70">
        <f t="shared" si="322"/>
        <v>9</v>
      </c>
      <c r="X265" s="70">
        <f t="shared" si="322"/>
        <v>3</v>
      </c>
      <c r="Y265" s="70">
        <f t="shared" si="322"/>
        <v>1</v>
      </c>
      <c r="AA265" s="39">
        <v>35.848124586559997</v>
      </c>
      <c r="AB265" s="39">
        <v>41.684498341019996</v>
      </c>
      <c r="AC265" s="40">
        <v>38.92779273915</v>
      </c>
      <c r="AE265" s="4">
        <f t="shared" si="246"/>
        <v>3.0796681525900027</v>
      </c>
      <c r="AF265" s="4">
        <f t="shared" si="247"/>
        <v>-2.7567056018699958</v>
      </c>
      <c r="AH265" s="11">
        <f t="shared" si="248"/>
        <v>8.5908766165821104E-2</v>
      </c>
      <c r="AI265" s="11">
        <f t="shared" si="249"/>
        <v>-6.6132632311355799E-2</v>
      </c>
      <c r="AK265" s="3">
        <v>1820</v>
      </c>
      <c r="AL265" s="7">
        <v>2023</v>
      </c>
      <c r="AM265" s="7"/>
      <c r="AN265" s="3">
        <v>2226.9</v>
      </c>
      <c r="AO265" s="3">
        <v>2279.6666666666697</v>
      </c>
      <c r="AP265" s="7">
        <v>2274.6666666666697</v>
      </c>
      <c r="AQ265" s="113"/>
      <c r="AR265" s="3">
        <v>2413.5</v>
      </c>
      <c r="AS265" s="3">
        <v>2468.5</v>
      </c>
      <c r="AT265" s="7">
        <v>2464.6666666666697</v>
      </c>
      <c r="AU265" s="7"/>
      <c r="AV265" s="3">
        <v>2641.4444444444398</v>
      </c>
      <c r="AW265" s="3">
        <v>2661.5454545454504</v>
      </c>
      <c r="AX265" s="7">
        <v>2658.3</v>
      </c>
      <c r="AY265" s="113"/>
      <c r="AZ265" s="3">
        <v>1868</v>
      </c>
      <c r="BA265" s="7">
        <v>2038</v>
      </c>
      <c r="BB265" s="7"/>
      <c r="BC265" s="3">
        <v>2224.4666666666699</v>
      </c>
      <c r="BD265" s="3">
        <v>2236.5</v>
      </c>
      <c r="BE265" s="7">
        <v>2231.8235294117599</v>
      </c>
      <c r="BF265" s="113"/>
      <c r="BG265" s="3">
        <v>2431.4285714285697</v>
      </c>
      <c r="BH265" s="3">
        <v>2442.3125</v>
      </c>
      <c r="BI265" s="7">
        <v>2439.2941176470599</v>
      </c>
      <c r="BJ265" s="113"/>
      <c r="BK265" s="3">
        <v>2659</v>
      </c>
      <c r="BL265" s="3">
        <v>2655.5384615384596</v>
      </c>
      <c r="BM265" s="7">
        <v>2658.3333333333303</v>
      </c>
      <c r="BO265" s="2">
        <f t="shared" si="311"/>
        <v>1868</v>
      </c>
      <c r="BP265" s="2">
        <f t="shared" si="312"/>
        <v>2038</v>
      </c>
      <c r="BQ265" s="2"/>
      <c r="BR265" s="2">
        <f t="shared" si="313"/>
        <v>2224.4666666666699</v>
      </c>
      <c r="BS265" s="2">
        <f t="shared" si="314"/>
        <v>2236.5</v>
      </c>
      <c r="BT265" s="2">
        <f t="shared" si="315"/>
        <v>2231.8235294117599</v>
      </c>
      <c r="BU265" s="2"/>
      <c r="BV265" s="2">
        <f t="shared" si="316"/>
        <v>2431.4285714285697</v>
      </c>
      <c r="BW265" s="2">
        <f t="shared" si="317"/>
        <v>2442.3125</v>
      </c>
      <c r="BX265" s="2">
        <f t="shared" si="318"/>
        <v>2439.2941176470599</v>
      </c>
      <c r="BZ265" s="16">
        <f t="shared" si="307"/>
        <v>170</v>
      </c>
      <c r="CA265" s="16">
        <f t="shared" si="308"/>
        <v>193.82352941175986</v>
      </c>
      <c r="CB265" s="16">
        <f t="shared" si="309"/>
        <v>207.47058823530006</v>
      </c>
      <c r="CD265" s="5">
        <f t="shared" si="250"/>
        <v>9.10064239828694E-2</v>
      </c>
      <c r="CE265" s="5">
        <f t="shared" si="251"/>
        <v>9.5104773999882264E-2</v>
      </c>
      <c r="CF265" s="5">
        <f t="shared" si="252"/>
        <v>9.2960122295145275E-2</v>
      </c>
      <c r="CH265" s="11">
        <f t="shared" si="281"/>
        <v>5.4095363682666875E-3</v>
      </c>
      <c r="CI265" s="11">
        <f t="shared" si="282"/>
        <v>3.3072479148963385E-3</v>
      </c>
      <c r="CK265" s="11">
        <f t="shared" si="283"/>
        <v>4.4763513513521591E-3</v>
      </c>
      <c r="CL265" s="11">
        <f t="shared" si="284"/>
        <v>3.2349485034919301E-3</v>
      </c>
      <c r="CN265" s="16">
        <f t="shared" si="253"/>
        <v>12.03333333333012</v>
      </c>
      <c r="CO265" s="16">
        <f t="shared" si="254"/>
        <v>7.3568627450899839</v>
      </c>
      <c r="CP265" s="11"/>
      <c r="CQ265" s="16">
        <f t="shared" si="255"/>
        <v>10.88392857143026</v>
      </c>
      <c r="CR265" s="16">
        <f t="shared" si="256"/>
        <v>7.8655462184901808</v>
      </c>
      <c r="CT265" s="106">
        <v>2433.9444444444453</v>
      </c>
      <c r="CU265" s="104">
        <v>2236.5</v>
      </c>
      <c r="CV265" s="104">
        <v>2175.1726190476179</v>
      </c>
      <c r="CW265" s="104">
        <v>2027.8333333333339</v>
      </c>
      <c r="CX265" s="104">
        <v>1947.9107142857142</v>
      </c>
      <c r="CY265" s="104">
        <v>1996</v>
      </c>
      <c r="CZ265" s="104">
        <v>1969.857142857142</v>
      </c>
      <c r="DA265" s="104">
        <v>1817.4285714285722</v>
      </c>
      <c r="DB265" s="104">
        <v>1926.166666666667</v>
      </c>
      <c r="DC265" s="104">
        <v>1845.5</v>
      </c>
      <c r="DD265" s="104">
        <v>1699.7095238095242</v>
      </c>
      <c r="DE265" s="104">
        <v>1632.4761904761901</v>
      </c>
      <c r="DF265" s="104">
        <v>1639.8035714285709</v>
      </c>
      <c r="DG265" s="104">
        <v>1716.13333333333</v>
      </c>
      <c r="DH265" s="104">
        <v>1693.8511904761901</v>
      </c>
      <c r="DI265" s="104">
        <v>1661.9543650793651</v>
      </c>
      <c r="DJ265" s="104">
        <v>1677.2166666666669</v>
      </c>
      <c r="DK265" s="104">
        <v>1607.3125</v>
      </c>
      <c r="DL265" s="104">
        <v>1581.366666666667</v>
      </c>
      <c r="DM265" s="104">
        <v>1532.75</v>
      </c>
      <c r="DN265" s="104">
        <v>1580.6</v>
      </c>
      <c r="DO265" s="104">
        <v>1465.2727272727302</v>
      </c>
      <c r="DP265" s="104">
        <v>1511.5714285714291</v>
      </c>
      <c r="DR265" s="4">
        <f t="shared" si="285"/>
        <v>38.92779273915</v>
      </c>
      <c r="DS265" s="39">
        <v>41.684498341019996</v>
      </c>
      <c r="DT265" s="39">
        <v>35.848124586559997</v>
      </c>
      <c r="DU265" s="39">
        <v>36.252705365799997</v>
      </c>
      <c r="DV265" s="39">
        <v>36.155716043399998</v>
      </c>
      <c r="DW265" s="39">
        <v>39.04620295246999</v>
      </c>
      <c r="DX265" s="39">
        <v>30.910359713700004</v>
      </c>
      <c r="DY265" s="39">
        <v>36.044307936000003</v>
      </c>
      <c r="DZ265" s="39">
        <v>30.843066970700001</v>
      </c>
      <c r="EA265" s="39">
        <v>31.322510753850004</v>
      </c>
      <c r="EB265" s="39">
        <v>31.377698527450001</v>
      </c>
      <c r="EC265" s="39">
        <v>29.501314225050002</v>
      </c>
      <c r="ED265" s="39">
        <v>31.327234080000004</v>
      </c>
      <c r="EE265" s="39">
        <v>33.967157159070005</v>
      </c>
      <c r="EF265" s="39">
        <v>33.821978042879998</v>
      </c>
      <c r="EG265" s="39">
        <v>30.40895969536</v>
      </c>
      <c r="EH265" s="39">
        <v>33.693448603799993</v>
      </c>
      <c r="EI265" s="39">
        <v>33.525279261360005</v>
      </c>
      <c r="EJ265" s="39">
        <v>30.181842155519998</v>
      </c>
      <c r="EK265" s="39">
        <v>25.651985442720001</v>
      </c>
      <c r="EL265" s="39">
        <v>25.32230963944</v>
      </c>
      <c r="EM265" s="39">
        <v>25.612953317599999</v>
      </c>
      <c r="EN265" s="39">
        <v>24.724702217159997</v>
      </c>
      <c r="EP265" s="111">
        <v>46022</v>
      </c>
      <c r="EQ265" s="114">
        <f t="shared" si="310"/>
        <v>0</v>
      </c>
      <c r="ER265" s="114"/>
      <c r="ES265" s="4">
        <f t="shared" si="286"/>
        <v>1820</v>
      </c>
      <c r="ET265" s="4">
        <f t="shared" si="287"/>
        <v>2023</v>
      </c>
      <c r="EU265" s="4"/>
      <c r="EV265" s="4">
        <f t="shared" si="257"/>
        <v>2226.9</v>
      </c>
      <c r="EW265" s="4">
        <f t="shared" si="258"/>
        <v>2279.6666666666697</v>
      </c>
      <c r="EX265" s="4">
        <f t="shared" si="259"/>
        <v>2274.6666666666697</v>
      </c>
      <c r="EY265" s="4"/>
      <c r="EZ265" s="4">
        <f t="shared" si="260"/>
        <v>2413.5</v>
      </c>
      <c r="FA265" s="4">
        <f t="shared" si="261"/>
        <v>2468.5</v>
      </c>
      <c r="FB265" s="4">
        <f t="shared" si="262"/>
        <v>2464.6666666666697</v>
      </c>
      <c r="FC265" s="4"/>
      <c r="FD265" s="4">
        <f t="shared" si="321"/>
        <v>2641.4444444444398</v>
      </c>
      <c r="FE265" s="4">
        <f t="shared" si="289"/>
        <v>2661.5454545454504</v>
      </c>
      <c r="FF265" s="4">
        <f t="shared" si="290"/>
        <v>2658.3</v>
      </c>
      <c r="FH265" s="16">
        <f t="shared" si="291"/>
        <v>1820</v>
      </c>
      <c r="FI265" s="16">
        <f t="shared" si="264"/>
        <v>2023</v>
      </c>
      <c r="FJ265" s="16"/>
      <c r="FK265" s="16">
        <f t="shared" si="292"/>
        <v>2226.9</v>
      </c>
      <c r="FL265" s="16">
        <f t="shared" si="293"/>
        <v>2279.6666666666697</v>
      </c>
      <c r="FM265" s="16">
        <f t="shared" si="294"/>
        <v>2274.6666666666697</v>
      </c>
      <c r="FN265" s="16"/>
      <c r="FO265" s="16">
        <f t="shared" si="295"/>
        <v>2413.5</v>
      </c>
      <c r="FP265" s="16">
        <f t="shared" si="296"/>
        <v>2468.5</v>
      </c>
      <c r="FQ265" s="16">
        <f t="shared" si="297"/>
        <v>2464.6666666666697</v>
      </c>
      <c r="FS265" s="4">
        <f t="shared" si="265"/>
        <v>1868</v>
      </c>
      <c r="FT265" s="4">
        <f t="shared" si="266"/>
        <v>2038</v>
      </c>
      <c r="FU265" s="4"/>
      <c r="FV265" s="4">
        <f t="shared" si="267"/>
        <v>2224.4666666666699</v>
      </c>
      <c r="FW265" s="4">
        <f t="shared" si="268"/>
        <v>2236.5</v>
      </c>
      <c r="FX265" s="4">
        <f t="shared" si="269"/>
        <v>2231.8235294117599</v>
      </c>
      <c r="FY265" s="4"/>
      <c r="FZ265" s="4">
        <f t="shared" si="270"/>
        <v>2431.4285714285697</v>
      </c>
      <c r="GA265" s="4">
        <f t="shared" si="271"/>
        <v>2442.3125</v>
      </c>
      <c r="GB265" s="4">
        <f t="shared" si="272"/>
        <v>2439.2941176470599</v>
      </c>
      <c r="GC265" s="4"/>
      <c r="GD265" s="4">
        <f t="shared" si="273"/>
        <v>2659</v>
      </c>
      <c r="GE265" s="4">
        <f t="shared" si="274"/>
        <v>2655.5384615384596</v>
      </c>
      <c r="GF265" s="4">
        <f t="shared" si="275"/>
        <v>2658.3333333333303</v>
      </c>
      <c r="GH265" s="16">
        <f t="shared" si="298"/>
        <v>1868</v>
      </c>
      <c r="GI265" s="16">
        <f t="shared" si="276"/>
        <v>2038</v>
      </c>
      <c r="GJ265" s="16"/>
      <c r="GK265" s="16">
        <f t="shared" si="299"/>
        <v>2224.4666666666699</v>
      </c>
      <c r="GL265" s="16">
        <f t="shared" si="300"/>
        <v>2236.5</v>
      </c>
      <c r="GM265" s="16">
        <f t="shared" si="301"/>
        <v>2231.8235294117599</v>
      </c>
      <c r="GN265" s="16"/>
      <c r="GO265" s="16">
        <f t="shared" si="277"/>
        <v>2431.4285714285697</v>
      </c>
      <c r="GP265" s="16">
        <f t="shared" si="278"/>
        <v>2442.3125</v>
      </c>
      <c r="GQ265" s="16">
        <f t="shared" si="302"/>
        <v>2439.2941176470599</v>
      </c>
    </row>
    <row r="266" spans="2:199" ht="14.45" customHeight="1" x14ac:dyDescent="0.25">
      <c r="B266" s="28" t="s">
        <v>367</v>
      </c>
      <c r="C266" s="28" t="s">
        <v>748</v>
      </c>
      <c r="D266" s="23" t="str">
        <f>IFERROR(IF(MATCH($B266,Compounders!$A:$A,0),"yes"),"")</f>
        <v/>
      </c>
      <c r="F266" s="66"/>
      <c r="G266" s="66"/>
      <c r="H266" s="66"/>
      <c r="I266" s="66"/>
      <c r="J266" s="121" t="str">
        <f t="shared" si="279"/>
        <v>yes</v>
      </c>
      <c r="K266" s="70">
        <f t="shared" si="303"/>
        <v>6</v>
      </c>
      <c r="L266" s="70">
        <f t="shared" si="304"/>
        <v>44</v>
      </c>
      <c r="M266" s="70">
        <f t="shared" si="305"/>
        <v>4</v>
      </c>
      <c r="N266" s="70">
        <f t="shared" si="306"/>
        <v>5</v>
      </c>
      <c r="O266" s="66"/>
      <c r="P266" s="83"/>
      <c r="Q266" s="70">
        <f t="shared" si="322"/>
        <v>5</v>
      </c>
      <c r="R266" s="70">
        <f t="shared" si="322"/>
        <v>4</v>
      </c>
      <c r="S266" s="70">
        <f t="shared" si="322"/>
        <v>4</v>
      </c>
      <c r="T266" s="70">
        <f t="shared" si="322"/>
        <v>5</v>
      </c>
      <c r="U266" s="70">
        <f t="shared" si="322"/>
        <v>5</v>
      </c>
      <c r="V266" s="70">
        <f t="shared" si="322"/>
        <v>8</v>
      </c>
      <c r="W266" s="70">
        <f t="shared" si="322"/>
        <v>9</v>
      </c>
      <c r="X266" s="70">
        <f t="shared" si="322"/>
        <v>3</v>
      </c>
      <c r="Y266" s="70">
        <f t="shared" si="322"/>
        <v>1</v>
      </c>
      <c r="AA266" s="39">
        <v>39.015115397099997</v>
      </c>
      <c r="AB266" s="39">
        <v>44.657477368299993</v>
      </c>
      <c r="AC266" s="40">
        <v>45.11292370751999</v>
      </c>
      <c r="AE266" s="4">
        <f t="shared" si="246"/>
        <v>6.0978083104199925</v>
      </c>
      <c r="AF266" s="4">
        <f t="shared" si="247"/>
        <v>0.45544633921999633</v>
      </c>
      <c r="AH266" s="11">
        <f t="shared" si="248"/>
        <v>0.15629348390632325</v>
      </c>
      <c r="AI266" s="11">
        <f t="shared" si="249"/>
        <v>1.019865800891151E-2</v>
      </c>
      <c r="AK266" s="3">
        <v>1411.4359999999999</v>
      </c>
      <c r="AL266" s="7">
        <v>1663.8869999999999</v>
      </c>
      <c r="AM266" s="7"/>
      <c r="AN266" s="3">
        <v>1680.125</v>
      </c>
      <c r="AO266" s="3">
        <v>1806.8333333333298</v>
      </c>
      <c r="AP266" s="7">
        <v>1851.1666666666702</v>
      </c>
      <c r="AQ266" s="113"/>
      <c r="AR266" s="3">
        <v>1823.8333333333298</v>
      </c>
      <c r="AS266" s="3">
        <v>1938.3333333333298</v>
      </c>
      <c r="AT266" s="7">
        <v>1992.8333333333298</v>
      </c>
      <c r="AU266" s="7"/>
      <c r="AV266" s="3">
        <v>1942.5</v>
      </c>
      <c r="AW266" s="3">
        <v>2070.6666666666702</v>
      </c>
      <c r="AX266" s="7">
        <v>2188.25</v>
      </c>
      <c r="AY266" s="113"/>
      <c r="AZ266" s="3">
        <v>1428.585</v>
      </c>
      <c r="BA266" s="7">
        <v>1657.4059999999999</v>
      </c>
      <c r="BB266" s="7"/>
      <c r="BC266" s="3">
        <v>1673.7142857142899</v>
      </c>
      <c r="BD266" s="3">
        <v>1818.42857142857</v>
      </c>
      <c r="BE266" s="7">
        <v>1838.1666666666702</v>
      </c>
      <c r="BF266" s="113"/>
      <c r="BG266" s="3">
        <v>1814.6666666666702</v>
      </c>
      <c r="BH266" s="3">
        <v>1959.25</v>
      </c>
      <c r="BI266" s="7">
        <v>1946.6666666666702</v>
      </c>
      <c r="BJ266" s="113"/>
      <c r="BK266" s="3">
        <v>1946.5</v>
      </c>
      <c r="BL266" s="3">
        <v>2119.25</v>
      </c>
      <c r="BM266" s="7">
        <v>2096.5</v>
      </c>
      <c r="BO266" s="2">
        <f t="shared" si="311"/>
        <v>1431.0926273972605</v>
      </c>
      <c r="BP266" s="2">
        <f t="shared" si="312"/>
        <v>1659.3869388127853</v>
      </c>
      <c r="BQ266" s="2"/>
      <c r="BR266" s="2">
        <f t="shared" si="313"/>
        <v>1675.2589693411653</v>
      </c>
      <c r="BS266" s="2">
        <f t="shared" si="314"/>
        <v>1819.9718199608596</v>
      </c>
      <c r="BT266" s="2">
        <f t="shared" si="315"/>
        <v>1839.3557077625605</v>
      </c>
      <c r="BU266" s="2"/>
      <c r="BV266" s="2">
        <f t="shared" si="316"/>
        <v>1816.1114155251175</v>
      </c>
      <c r="BW266" s="2">
        <f t="shared" si="317"/>
        <v>1961.0034246575342</v>
      </c>
      <c r="BX266" s="2">
        <f t="shared" si="318"/>
        <v>1948.3086757990902</v>
      </c>
      <c r="BZ266" s="16">
        <f t="shared" si="307"/>
        <v>228.29431141552482</v>
      </c>
      <c r="CA266" s="16">
        <f t="shared" si="308"/>
        <v>179.96876894977527</v>
      </c>
      <c r="CB266" s="16">
        <f t="shared" si="309"/>
        <v>108.95296803652968</v>
      </c>
      <c r="CD266" s="5">
        <f t="shared" si="250"/>
        <v>0.15952448293352295</v>
      </c>
      <c r="CE266" s="5">
        <f t="shared" si="251"/>
        <v>0.10845497499126666</v>
      </c>
      <c r="CF266" s="5">
        <f t="shared" si="252"/>
        <v>5.923431100179255E-2</v>
      </c>
      <c r="CH266" s="11">
        <f t="shared" si="281"/>
        <v>8.6382376258284488E-2</v>
      </c>
      <c r="CI266" s="11">
        <f t="shared" si="282"/>
        <v>9.7953057661246401E-2</v>
      </c>
      <c r="CK266" s="11">
        <f t="shared" si="283"/>
        <v>7.978145387656288E-2</v>
      </c>
      <c r="CL266" s="11">
        <f t="shared" si="284"/>
        <v>7.2791382259853599E-2</v>
      </c>
      <c r="CN266" s="16">
        <f t="shared" si="253"/>
        <v>144.71285061969434</v>
      </c>
      <c r="CO266" s="16">
        <f t="shared" si="254"/>
        <v>164.09673842139523</v>
      </c>
      <c r="CP266" s="11"/>
      <c r="CQ266" s="16">
        <f t="shared" si="255"/>
        <v>144.89200913241666</v>
      </c>
      <c r="CR266" s="16">
        <f t="shared" si="256"/>
        <v>132.19726027397269</v>
      </c>
      <c r="CT266" s="106">
        <v>1804.6</v>
      </c>
      <c r="CU266" s="104">
        <v>1818.42857142857</v>
      </c>
      <c r="CV266" s="104">
        <v>1621.5</v>
      </c>
      <c r="CW266" s="104">
        <v>1552.1333333333339</v>
      </c>
      <c r="CX266" s="104">
        <v>1522.333333333333</v>
      </c>
      <c r="CY266" s="104">
        <v>1535.2857142857101</v>
      </c>
      <c r="CZ266" s="104">
        <v>1376.5666666666671</v>
      </c>
      <c r="DA266" s="104">
        <v>1191.3333333333339</v>
      </c>
      <c r="DB266" s="104">
        <v>1083.166666666667</v>
      </c>
      <c r="DC266" s="104">
        <v>1029.2857142857099</v>
      </c>
      <c r="DD266" s="104">
        <v>1023.916666666667</v>
      </c>
      <c r="DE266" s="104">
        <v>1017.516666666667</v>
      </c>
      <c r="DF266" s="104">
        <v>1020.916666666667</v>
      </c>
      <c r="DG266" s="104">
        <v>993.66666666666697</v>
      </c>
      <c r="DH266" s="104">
        <v>942.00000000000091</v>
      </c>
      <c r="DI266" s="104">
        <v>966.3</v>
      </c>
      <c r="DJ266" s="104">
        <v>1187.55</v>
      </c>
      <c r="DK266" s="104">
        <v>1151.375</v>
      </c>
      <c r="DL266" s="104">
        <v>1110.6666666666661</v>
      </c>
      <c r="DM266" s="104">
        <v>1081.2</v>
      </c>
      <c r="DN266" s="104">
        <v>1051.9642857142851</v>
      </c>
      <c r="DO266" s="104">
        <v>991.625</v>
      </c>
      <c r="DP266" s="104">
        <v>896.66666666666697</v>
      </c>
      <c r="DR266" s="4">
        <f t="shared" si="285"/>
        <v>45.11292370751999</v>
      </c>
      <c r="DS266" s="39">
        <v>44.657477368299993</v>
      </c>
      <c r="DT266" s="39">
        <v>39.015115397099997</v>
      </c>
      <c r="DU266" s="39">
        <v>47.395859137900004</v>
      </c>
      <c r="DV266" s="39">
        <v>40.187252696320002</v>
      </c>
      <c r="DW266" s="39">
        <v>41.776631665750003</v>
      </c>
      <c r="DX266" s="39">
        <v>39.607070105939997</v>
      </c>
      <c r="DY266" s="39">
        <v>33.835400318870001</v>
      </c>
      <c r="DZ266" s="39">
        <v>31.293301816559996</v>
      </c>
      <c r="EA266" s="39">
        <v>28.549904068789999</v>
      </c>
      <c r="EB266" s="39">
        <v>24.593696637579999</v>
      </c>
      <c r="EC266" s="39">
        <v>20.140703901600002</v>
      </c>
      <c r="ED266" s="39">
        <v>19.949684784939997</v>
      </c>
      <c r="EE266" s="39">
        <v>19.311998923440001</v>
      </c>
      <c r="EF266" s="39">
        <v>17.688664376569999</v>
      </c>
      <c r="EG266" s="39">
        <v>15.48819573123</v>
      </c>
      <c r="EH266" s="39">
        <v>18.974534787</v>
      </c>
      <c r="EI266" s="39">
        <v>22.866475558799998</v>
      </c>
      <c r="EJ266" s="39">
        <v>26.188493412329997</v>
      </c>
      <c r="EK266" s="39">
        <v>29.898356821980002</v>
      </c>
      <c r="EL266" s="39">
        <v>27.791802899199997</v>
      </c>
      <c r="EM266" s="39">
        <v>25.258685661899996</v>
      </c>
      <c r="EN266" s="39">
        <v>22.883472668700001</v>
      </c>
      <c r="EP266" s="111">
        <v>46018</v>
      </c>
      <c r="EQ266" s="114">
        <f t="shared" si="310"/>
        <v>1.0958904109589041E-2</v>
      </c>
      <c r="ER266" s="114"/>
      <c r="ES266" s="4">
        <f t="shared" si="286"/>
        <v>1411.4359999999999</v>
      </c>
      <c r="ET266" s="4">
        <f t="shared" si="287"/>
        <v>1663.8869999999999</v>
      </c>
      <c r="EU266" s="4"/>
      <c r="EV266" s="4">
        <f t="shared" si="257"/>
        <v>1680.125</v>
      </c>
      <c r="EW266" s="4">
        <f t="shared" si="258"/>
        <v>1806.8333333333298</v>
      </c>
      <c r="EX266" s="4">
        <f t="shared" si="259"/>
        <v>1851.1666666666702</v>
      </c>
      <c r="EY266" s="4"/>
      <c r="EZ266" s="4">
        <f t="shared" si="260"/>
        <v>1823.8333333333298</v>
      </c>
      <c r="FA266" s="4">
        <f t="shared" si="261"/>
        <v>1938.3333333333298</v>
      </c>
      <c r="FB266" s="4">
        <f t="shared" si="262"/>
        <v>1992.8333333333298</v>
      </c>
      <c r="FC266" s="4"/>
      <c r="FD266" s="4">
        <f t="shared" si="321"/>
        <v>1942.5</v>
      </c>
      <c r="FE266" s="4">
        <f t="shared" si="289"/>
        <v>2070.6666666666702</v>
      </c>
      <c r="FF266" s="4">
        <f t="shared" si="290"/>
        <v>2188.25</v>
      </c>
      <c r="FH266" s="16">
        <f t="shared" si="291"/>
        <v>1414.2025863013698</v>
      </c>
      <c r="FI266" s="16">
        <f t="shared" si="264"/>
        <v>1665.9393799086761</v>
      </c>
      <c r="FJ266" s="16"/>
      <c r="FK266" s="16">
        <f t="shared" si="292"/>
        <v>1681.6998858447489</v>
      </c>
      <c r="FL266" s="16">
        <f t="shared" si="293"/>
        <v>1808.2744292237408</v>
      </c>
      <c r="FM266" s="16">
        <f t="shared" si="294"/>
        <v>1852.7191780821954</v>
      </c>
      <c r="FN266" s="16"/>
      <c r="FO266" s="16">
        <f t="shared" si="295"/>
        <v>1825.1337899543344</v>
      </c>
      <c r="FP266" s="16">
        <f t="shared" si="296"/>
        <v>1939.7835616438322</v>
      </c>
      <c r="FQ266" s="16">
        <f t="shared" si="297"/>
        <v>1994.9748858447456</v>
      </c>
      <c r="FS266" s="4">
        <f t="shared" si="265"/>
        <v>1428.585</v>
      </c>
      <c r="FT266" s="4">
        <f t="shared" si="266"/>
        <v>1657.4059999999999</v>
      </c>
      <c r="FU266" s="4"/>
      <c r="FV266" s="4">
        <f t="shared" si="267"/>
        <v>1673.7142857142899</v>
      </c>
      <c r="FW266" s="4">
        <f t="shared" si="268"/>
        <v>1818.42857142857</v>
      </c>
      <c r="FX266" s="4">
        <f t="shared" si="269"/>
        <v>1838.1666666666702</v>
      </c>
      <c r="FY266" s="4"/>
      <c r="FZ266" s="4">
        <f t="shared" si="270"/>
        <v>1814.6666666666702</v>
      </c>
      <c r="GA266" s="4">
        <f t="shared" si="271"/>
        <v>1959.25</v>
      </c>
      <c r="GB266" s="4">
        <f t="shared" si="272"/>
        <v>1946.6666666666702</v>
      </c>
      <c r="GC266" s="4"/>
      <c r="GD266" s="4">
        <f t="shared" si="273"/>
        <v>1946.5</v>
      </c>
      <c r="GE266" s="4">
        <f t="shared" si="274"/>
        <v>2119.25</v>
      </c>
      <c r="GF266" s="4">
        <f t="shared" si="275"/>
        <v>2096.5</v>
      </c>
      <c r="GH266" s="16">
        <f t="shared" si="298"/>
        <v>1431.0926273972605</v>
      </c>
      <c r="GI266" s="16">
        <f t="shared" si="276"/>
        <v>1659.3869388127853</v>
      </c>
      <c r="GJ266" s="16"/>
      <c r="GK266" s="16">
        <f t="shared" si="299"/>
        <v>1675.2589693411653</v>
      </c>
      <c r="GL266" s="16">
        <f t="shared" si="300"/>
        <v>1819.9718199608596</v>
      </c>
      <c r="GM266" s="16">
        <f t="shared" si="301"/>
        <v>1839.3557077625605</v>
      </c>
      <c r="GN266" s="16"/>
      <c r="GO266" s="16">
        <f t="shared" si="277"/>
        <v>1816.1114155251175</v>
      </c>
      <c r="GP266" s="16">
        <f t="shared" si="278"/>
        <v>1961.0034246575342</v>
      </c>
      <c r="GQ266" s="16">
        <f t="shared" si="302"/>
        <v>1948.3086757990902</v>
      </c>
    </row>
    <row r="267" spans="2:199" ht="14.45" customHeight="1" x14ac:dyDescent="0.25">
      <c r="B267" s="28" t="s">
        <v>313</v>
      </c>
      <c r="C267" s="28" t="s">
        <v>749</v>
      </c>
      <c r="D267" s="23" t="str">
        <f>IFERROR(IF(MATCH($B267,Compounders!$A:$A,0),"yes"),"")</f>
        <v/>
      </c>
      <c r="F267" s="66"/>
      <c r="G267" s="66" t="s">
        <v>544</v>
      </c>
      <c r="H267" s="66"/>
      <c r="I267" s="66"/>
      <c r="J267" s="121" t="str">
        <f t="shared" si="279"/>
        <v/>
      </c>
      <c r="K267" s="70">
        <f t="shared" si="303"/>
        <v>6</v>
      </c>
      <c r="L267" s="70">
        <f t="shared" si="304"/>
        <v>45</v>
      </c>
      <c r="M267" s="70">
        <f t="shared" si="305"/>
        <v>4</v>
      </c>
      <c r="N267" s="70">
        <f t="shared" si="306"/>
        <v>5</v>
      </c>
      <c r="O267" s="66"/>
      <c r="P267" s="83" t="s">
        <v>942</v>
      </c>
      <c r="Q267" s="70">
        <f t="shared" si="322"/>
        <v>5</v>
      </c>
      <c r="R267" s="70">
        <f t="shared" si="322"/>
        <v>4</v>
      </c>
      <c r="S267" s="70">
        <f t="shared" si="322"/>
        <v>4</v>
      </c>
      <c r="T267" s="70">
        <f t="shared" si="322"/>
        <v>5</v>
      </c>
      <c r="U267" s="70">
        <f t="shared" si="322"/>
        <v>5</v>
      </c>
      <c r="V267" s="70">
        <f t="shared" si="322"/>
        <v>8</v>
      </c>
      <c r="W267" s="70">
        <f t="shared" si="322"/>
        <v>9</v>
      </c>
      <c r="X267" s="70">
        <f t="shared" si="322"/>
        <v>4</v>
      </c>
      <c r="Y267" s="70">
        <f t="shared" si="322"/>
        <v>1</v>
      </c>
      <c r="AA267" s="39">
        <v>24.357771339199999</v>
      </c>
      <c r="AB267" s="39">
        <v>28.049270773210004</v>
      </c>
      <c r="AC267" s="40">
        <v>38.462035876320002</v>
      </c>
      <c r="AE267" s="4">
        <f t="shared" ref="AE267:AE330" si="323">$AC267-AA267</f>
        <v>14.104264537120002</v>
      </c>
      <c r="AF267" s="4">
        <f t="shared" ref="AF267:AF330" si="324">$AC267-AB267</f>
        <v>10.412765103109997</v>
      </c>
      <c r="AH267" s="11">
        <f t="shared" ref="AH267:AH330" si="325">$AC267/AA267-1</f>
        <v>0.57904577314187233</v>
      </c>
      <c r="AI267" s="11">
        <f t="shared" ref="AI267:AI330" si="326">$AC267/AB267-1</f>
        <v>0.37123122334628689</v>
      </c>
      <c r="AK267" s="3">
        <v>1388</v>
      </c>
      <c r="AL267" s="7">
        <v>657</v>
      </c>
      <c r="AM267" s="7"/>
      <c r="AN267" s="3">
        <v>866.66666666666697</v>
      </c>
      <c r="AO267" s="3">
        <v>959.83333333333303</v>
      </c>
      <c r="AP267" s="7">
        <v>959.83333333333303</v>
      </c>
      <c r="AQ267" s="113"/>
      <c r="AR267" s="3">
        <v>1151.2857142857101</v>
      </c>
      <c r="AS267" s="3">
        <v>1267.7142857142899</v>
      </c>
      <c r="AT267" s="7">
        <v>1267.7142857142899</v>
      </c>
      <c r="AU267" s="7"/>
      <c r="AV267" s="3">
        <v>1393.25</v>
      </c>
      <c r="AW267" s="3">
        <v>1552.25</v>
      </c>
      <c r="AX267" s="7">
        <v>1552.25</v>
      </c>
      <c r="AY267" s="113"/>
      <c r="AZ267" s="3">
        <v>1056</v>
      </c>
      <c r="BA267" s="7">
        <v>1082</v>
      </c>
      <c r="BB267" s="7"/>
      <c r="BC267" s="3">
        <v>1229</v>
      </c>
      <c r="BD267" s="3">
        <v>1309.1111111111099</v>
      </c>
      <c r="BE267" s="7">
        <v>1317.375</v>
      </c>
      <c r="BF267" s="113"/>
      <c r="BG267" s="3">
        <v>1385</v>
      </c>
      <c r="BH267" s="3">
        <v>1512</v>
      </c>
      <c r="BI267" s="7">
        <v>1514.7</v>
      </c>
      <c r="BJ267" s="113"/>
      <c r="BK267" s="3">
        <v>1553.6</v>
      </c>
      <c r="BL267" s="3">
        <v>1690.6</v>
      </c>
      <c r="BM267" s="7">
        <v>1696</v>
      </c>
      <c r="BO267" s="2">
        <f t="shared" si="311"/>
        <v>1064.6904109589041</v>
      </c>
      <c r="BP267" s="2">
        <f t="shared" si="312"/>
        <v>1160.6732876712331</v>
      </c>
      <c r="BQ267" s="2"/>
      <c r="BR267" s="2">
        <f t="shared" si="313"/>
        <v>1281.1424657534246</v>
      </c>
      <c r="BS267" s="2">
        <f t="shared" si="314"/>
        <v>1376.9260273972595</v>
      </c>
      <c r="BT267" s="2">
        <f t="shared" si="315"/>
        <v>1383.3302054794522</v>
      </c>
      <c r="BU267" s="2"/>
      <c r="BV267" s="2">
        <f t="shared" si="316"/>
        <v>1441.3539726027398</v>
      </c>
      <c r="BW267" s="2">
        <f t="shared" si="317"/>
        <v>1571.6964383561644</v>
      </c>
      <c r="BX267" s="2">
        <f t="shared" si="318"/>
        <v>1575.2989041095891</v>
      </c>
      <c r="BZ267" s="16">
        <f t="shared" si="307"/>
        <v>95.982876712329016</v>
      </c>
      <c r="CA267" s="16">
        <f t="shared" si="308"/>
        <v>222.65691780821908</v>
      </c>
      <c r="CB267" s="16">
        <f t="shared" si="309"/>
        <v>191.96869863013694</v>
      </c>
      <c r="CD267" s="5">
        <f t="shared" ref="CD267:CD330" si="327">BP267/BO267-1</f>
        <v>9.0150973207209439E-2</v>
      </c>
      <c r="CE267" s="5">
        <f t="shared" ref="CE267:CE330" si="328">BT267/BP267-1</f>
        <v>0.19183427427278565</v>
      </c>
      <c r="CF267" s="5">
        <f t="shared" ref="CF267:CF330" si="329">BX267/BT267-1</f>
        <v>0.13877286700582236</v>
      </c>
      <c r="CH267" s="11">
        <f t="shared" si="281"/>
        <v>7.4764176665946147E-2</v>
      </c>
      <c r="CI267" s="11">
        <f t="shared" si="282"/>
        <v>7.9762979104694764E-2</v>
      </c>
      <c r="CK267" s="11">
        <f t="shared" si="283"/>
        <v>9.0430573079878007E-2</v>
      </c>
      <c r="CL267" s="11">
        <f t="shared" si="284"/>
        <v>9.292993536138594E-2</v>
      </c>
      <c r="CN267" s="16">
        <f t="shared" ref="CN267:CN330" si="330">IFERROR(BS267-$BR267,"")</f>
        <v>95.783561643834901</v>
      </c>
      <c r="CO267" s="16">
        <f t="shared" ref="CO267:CO330" si="331">IFERROR(BT267-$BR267,"")</f>
        <v>102.18773972602753</v>
      </c>
      <c r="CP267" s="11"/>
      <c r="CQ267" s="16">
        <f t="shared" ref="CQ267:CQ330" si="332">IFERROR(BW267-$BV267,"")</f>
        <v>130.34246575342468</v>
      </c>
      <c r="CR267" s="16">
        <f t="shared" ref="CR267:CR330" si="333">IFERROR(BX267-$BV267,"")</f>
        <v>133.94493150684934</v>
      </c>
      <c r="CT267" s="106">
        <v>1420.166666666667</v>
      </c>
      <c r="CU267" s="104">
        <v>1420.166666666667</v>
      </c>
      <c r="CV267" s="104">
        <v>1269.1333333333339</v>
      </c>
      <c r="CW267" s="104">
        <v>1172.5555555555602</v>
      </c>
      <c r="CX267" s="104">
        <v>1126.7</v>
      </c>
      <c r="CY267" s="104">
        <v>1042.7166666666669</v>
      </c>
      <c r="CZ267" s="104">
        <v>999.93333333333305</v>
      </c>
      <c r="DA267" s="104">
        <v>953.42857142857099</v>
      </c>
      <c r="DB267" s="104">
        <v>974.2</v>
      </c>
      <c r="DC267" s="104">
        <v>1056.833333333333</v>
      </c>
      <c r="DD267" s="104">
        <v>1117.5</v>
      </c>
      <c r="DE267" s="104">
        <v>1222</v>
      </c>
      <c r="DF267" s="104">
        <v>1180.214285714286</v>
      </c>
      <c r="DG267" s="104">
        <v>1131.666666666667</v>
      </c>
      <c r="DH267" s="104">
        <v>1134.0535714285709</v>
      </c>
      <c r="DI267" s="104">
        <v>1131.7142857142899</v>
      </c>
      <c r="DJ267" s="104">
        <v>1112.5000000000009</v>
      </c>
      <c r="DK267" s="104">
        <v>1082.6666666666679</v>
      </c>
      <c r="DL267" s="104">
        <v>974.4285714285711</v>
      </c>
      <c r="DM267" s="104">
        <v>935</v>
      </c>
      <c r="DN267" s="104">
        <v>880.2</v>
      </c>
      <c r="DO267" s="104">
        <v>771.13333333333298</v>
      </c>
      <c r="DP267" s="104">
        <v>689.34285714285693</v>
      </c>
      <c r="DR267" s="4">
        <f t="shared" si="285"/>
        <v>38.462035876320002</v>
      </c>
      <c r="DS267" s="39">
        <v>28.049270773210004</v>
      </c>
      <c r="DT267" s="39">
        <v>24.357771339199999</v>
      </c>
      <c r="DU267" s="39">
        <v>23.306431831290002</v>
      </c>
      <c r="DV267" s="39">
        <v>23.406238349700001</v>
      </c>
      <c r="DW267" s="39">
        <v>14.855921896749997</v>
      </c>
      <c r="DX267" s="39">
        <v>16.072631190100001</v>
      </c>
      <c r="DY267" s="39">
        <v>13.594137357360001</v>
      </c>
      <c r="DZ267" s="39">
        <v>13.119782007640001</v>
      </c>
      <c r="EA267" s="39">
        <v>17.084734593449998</v>
      </c>
      <c r="EB267" s="39">
        <v>16.3002011536</v>
      </c>
      <c r="EC267" s="39">
        <v>16.607543003130001</v>
      </c>
      <c r="ED267" s="39">
        <v>14.126031336810001</v>
      </c>
      <c r="EE267" s="39">
        <v>11.749529642239997</v>
      </c>
      <c r="EF267" s="39">
        <v>9.1545746599999998</v>
      </c>
      <c r="EG267" s="39">
        <v>7.9382751580599997</v>
      </c>
      <c r="EH267" s="39">
        <v>7.2316858524300001</v>
      </c>
      <c r="EI267" s="39">
        <v>8.8572905922099991</v>
      </c>
      <c r="EJ267" s="39">
        <v>10.142078733149999</v>
      </c>
      <c r="EK267" s="39">
        <v>8.5120755031000002</v>
      </c>
      <c r="EL267" s="39">
        <v>8.6481376095600009</v>
      </c>
      <c r="EM267" s="39">
        <v>7.8331801078399979</v>
      </c>
      <c r="EN267" s="39">
        <v>6.3995558721000005</v>
      </c>
      <c r="EP267" s="111">
        <v>45900</v>
      </c>
      <c r="EQ267" s="114">
        <f t="shared" si="310"/>
        <v>0.33424657534246577</v>
      </c>
      <c r="ER267" s="114"/>
      <c r="ES267" s="4">
        <f t="shared" si="286"/>
        <v>1388</v>
      </c>
      <c r="ET267" s="4">
        <f t="shared" si="287"/>
        <v>657</v>
      </c>
      <c r="EU267" s="4"/>
      <c r="EV267" s="4">
        <f t="shared" ref="EV267:EV330" si="334">AN267</f>
        <v>866.66666666666697</v>
      </c>
      <c r="EW267" s="4">
        <f t="shared" ref="EW267:EW330" si="335">AO267</f>
        <v>959.83333333333303</v>
      </c>
      <c r="EX267" s="4">
        <f t="shared" ref="EX267:EX330" si="336">AP267</f>
        <v>959.83333333333303</v>
      </c>
      <c r="EY267" s="4"/>
      <c r="EZ267" s="4">
        <f t="shared" ref="EZ267:EZ330" si="337">AR267</f>
        <v>1151.2857142857101</v>
      </c>
      <c r="FA267" s="4">
        <f t="shared" ref="FA267:FA330" si="338">AS267</f>
        <v>1267.7142857142899</v>
      </c>
      <c r="FB267" s="4">
        <f t="shared" ref="FB267:FB330" si="339">AT267</f>
        <v>1267.7142857142899</v>
      </c>
      <c r="FC267" s="4"/>
      <c r="FD267" s="4">
        <f t="shared" ref="FD267" si="340">AV267</f>
        <v>1393.25</v>
      </c>
      <c r="FE267" s="4">
        <f t="shared" si="289"/>
        <v>1552.25</v>
      </c>
      <c r="FF267" s="4">
        <f t="shared" si="290"/>
        <v>1552.25</v>
      </c>
      <c r="FH267" s="16">
        <f t="shared" si="291"/>
        <v>1143.6657534246576</v>
      </c>
      <c r="FI267" s="16">
        <f t="shared" ref="FI267:FI330" si="341">IFERROR(IF($EQ267&lt;0,ET267*-$EQ267+EX267*(1+$EQ267),ET267*(1-$EQ267)+EX267*$EQ267),"")</f>
        <v>758.22100456621001</v>
      </c>
      <c r="FJ267" s="16"/>
      <c r="FK267" s="16">
        <f t="shared" si="292"/>
        <v>961.79960861056634</v>
      </c>
      <c r="FL267" s="16">
        <f t="shared" si="293"/>
        <v>1062.7414872798447</v>
      </c>
      <c r="FM267" s="16">
        <f t="shared" si="294"/>
        <v>1062.7414872798447</v>
      </c>
      <c r="FN267" s="16"/>
      <c r="FO267" s="16">
        <f t="shared" si="295"/>
        <v>1232.1614481408976</v>
      </c>
      <c r="FP267" s="16">
        <f t="shared" si="296"/>
        <v>1362.8193737769109</v>
      </c>
      <c r="FQ267" s="16">
        <f t="shared" si="297"/>
        <v>1362.8193737769109</v>
      </c>
      <c r="FS267" s="4">
        <f t="shared" ref="FS267:FS330" si="342">AZ267</f>
        <v>1056</v>
      </c>
      <c r="FT267" s="4">
        <f t="shared" ref="FT267:FT330" si="343">BA267</f>
        <v>1082</v>
      </c>
      <c r="FU267" s="4"/>
      <c r="FV267" s="4">
        <f t="shared" ref="FV267:FV330" si="344">BC267</f>
        <v>1229</v>
      </c>
      <c r="FW267" s="4">
        <f t="shared" ref="FW267:FW330" si="345">BD267</f>
        <v>1309.1111111111099</v>
      </c>
      <c r="FX267" s="4">
        <f t="shared" ref="FX267:FX330" si="346">BE267</f>
        <v>1317.375</v>
      </c>
      <c r="FY267" s="4"/>
      <c r="FZ267" s="4">
        <f t="shared" ref="FZ267:FZ330" si="347">BG267</f>
        <v>1385</v>
      </c>
      <c r="GA267" s="4">
        <f t="shared" ref="GA267:GA330" si="348">BH267</f>
        <v>1512</v>
      </c>
      <c r="GB267" s="4">
        <f t="shared" ref="GB267:GB330" si="349">BI267</f>
        <v>1514.7</v>
      </c>
      <c r="GC267" s="4"/>
      <c r="GD267" s="4">
        <f t="shared" ref="GD267:GD330" si="350">BK267</f>
        <v>1553.6</v>
      </c>
      <c r="GE267" s="4">
        <f t="shared" ref="GE267:GE330" si="351">BL267</f>
        <v>1690.6</v>
      </c>
      <c r="GF267" s="4">
        <f t="shared" ref="GF267:GF330" si="352">BM267</f>
        <v>1696</v>
      </c>
      <c r="GH267" s="16">
        <f t="shared" si="298"/>
        <v>1064.6904109589041</v>
      </c>
      <c r="GI267" s="16">
        <f t="shared" ref="GI267:GI330" si="353">IFERROR(IF($EQ267&lt;0,FT267*-$EQ267+FX267*(1+$EQ267),FT267*(1-$EQ267)+FX267*$EQ267),"")</f>
        <v>1160.6732876712331</v>
      </c>
      <c r="GJ267" s="16"/>
      <c r="GK267" s="16">
        <f t="shared" si="299"/>
        <v>1281.1424657534246</v>
      </c>
      <c r="GL267" s="16">
        <f t="shared" si="300"/>
        <v>1376.9260273972595</v>
      </c>
      <c r="GM267" s="16">
        <f t="shared" si="301"/>
        <v>1383.3302054794522</v>
      </c>
      <c r="GN267" s="16"/>
      <c r="GO267" s="16">
        <f t="shared" ref="GO267:GO330" si="354">IFERROR(IF($EQ267&lt;0,FZ267*-$EQ267+GD267*(1+$EQ267),FZ267*(1-$EQ267)+GD267*$EQ267),"")</f>
        <v>1441.3539726027398</v>
      </c>
      <c r="GP267" s="16">
        <f t="shared" ref="GP267:GP330" si="355">IFERROR(IF($EQ267&lt;0,GA267*-$EQ267+GE267*(1+$EQ267),GA267*(1-$EQ267)+GE267*$EQ267),"")</f>
        <v>1571.6964383561644</v>
      </c>
      <c r="GQ267" s="16">
        <f t="shared" si="302"/>
        <v>1575.2989041095891</v>
      </c>
    </row>
    <row r="268" spans="2:199" ht="14.45" customHeight="1" x14ac:dyDescent="0.25">
      <c r="B268" s="28" t="s">
        <v>201</v>
      </c>
      <c r="C268" s="28" t="s">
        <v>750</v>
      </c>
      <c r="D268" s="23" t="str">
        <f>IFERROR(IF(MATCH($B268,Compounders!$A:$A,0),"yes"),"")</f>
        <v/>
      </c>
      <c r="F268" s="66"/>
      <c r="G268" s="66"/>
      <c r="H268" s="66"/>
      <c r="I268" s="66"/>
      <c r="J268" s="121" t="str">
        <f t="shared" ref="J268:J331" si="356">IF(AND(F268="",G268="",H268="",I268=""),"yes","")</f>
        <v>yes</v>
      </c>
      <c r="K268" s="70">
        <f t="shared" si="303"/>
        <v>6</v>
      </c>
      <c r="L268" s="70">
        <f t="shared" si="304"/>
        <v>45</v>
      </c>
      <c r="M268" s="70">
        <f t="shared" si="305"/>
        <v>4</v>
      </c>
      <c r="N268" s="70">
        <f t="shared" si="306"/>
        <v>5</v>
      </c>
      <c r="O268" s="66"/>
      <c r="P268" s="83"/>
      <c r="Q268" s="70">
        <f t="shared" ref="Q268:Y283" si="357">Q267+IF(Q$10=$P268,1)</f>
        <v>5</v>
      </c>
      <c r="R268" s="70">
        <f t="shared" si="357"/>
        <v>4</v>
      </c>
      <c r="S268" s="70">
        <f t="shared" si="357"/>
        <v>4</v>
      </c>
      <c r="T268" s="70">
        <f t="shared" si="357"/>
        <v>5</v>
      </c>
      <c r="U268" s="70">
        <f t="shared" si="357"/>
        <v>5</v>
      </c>
      <c r="V268" s="70">
        <f t="shared" si="357"/>
        <v>8</v>
      </c>
      <c r="W268" s="70">
        <f t="shared" si="357"/>
        <v>9</v>
      </c>
      <c r="X268" s="70">
        <f t="shared" si="357"/>
        <v>4</v>
      </c>
      <c r="Y268" s="70">
        <f t="shared" si="357"/>
        <v>1</v>
      </c>
      <c r="AA268" s="39">
        <v>39.552914850000008</v>
      </c>
      <c r="AB268" s="39">
        <v>36.053597279999998</v>
      </c>
      <c r="AC268" s="40">
        <v>45.067105320000003</v>
      </c>
      <c r="AE268" s="4">
        <f t="shared" si="323"/>
        <v>5.5141904699999955</v>
      </c>
      <c r="AF268" s="4">
        <f t="shared" si="324"/>
        <v>9.0135080400000049</v>
      </c>
      <c r="AH268" s="11">
        <f t="shared" si="325"/>
        <v>0.1394129987868642</v>
      </c>
      <c r="AI268" s="11">
        <f t="shared" si="326"/>
        <v>0.250003015510468</v>
      </c>
      <c r="AK268" s="3">
        <v>2866.4969999999998</v>
      </c>
      <c r="AL268" s="7">
        <v>1304.21</v>
      </c>
      <c r="AM268" s="7"/>
      <c r="AN268" s="3">
        <v>1841.2758620689699</v>
      </c>
      <c r="AO268" s="3">
        <v>2001.7083333333298</v>
      </c>
      <c r="AP268" s="7">
        <v>1442.10344827586</v>
      </c>
      <c r="AQ268" s="113"/>
      <c r="AR268" s="3">
        <v>2461.7083333333303</v>
      </c>
      <c r="AS268" s="3">
        <v>2840</v>
      </c>
      <c r="AT268" s="7">
        <v>2934.4482758620702</v>
      </c>
      <c r="AU268" s="7"/>
      <c r="AV268" s="3">
        <v>3092.875</v>
      </c>
      <c r="AW268" s="3">
        <v>3572.9166666666697</v>
      </c>
      <c r="AX268" s="7">
        <v>3674.25</v>
      </c>
      <c r="AY268" s="113"/>
      <c r="AZ268" s="3">
        <v>2143.4769999999999</v>
      </c>
      <c r="BA268" s="7">
        <v>1478.6320000000001</v>
      </c>
      <c r="BB268" s="7"/>
      <c r="BC268" s="3">
        <v>2056.5666666666702</v>
      </c>
      <c r="BD268" s="3">
        <v>2270.5357142857097</v>
      </c>
      <c r="BE268" s="7">
        <v>2349.1388888888896</v>
      </c>
      <c r="BF268" s="113"/>
      <c r="BG268" s="3">
        <v>2691.6666666666697</v>
      </c>
      <c r="BH268" s="3">
        <v>2990.9285714285697</v>
      </c>
      <c r="BI268" s="7">
        <v>3076.8888888888896</v>
      </c>
      <c r="BJ268" s="113"/>
      <c r="BK268" s="3">
        <v>3203.3333333333303</v>
      </c>
      <c r="BL268" s="3">
        <v>3654.875</v>
      </c>
      <c r="BM268" s="7">
        <v>3653.38095238095</v>
      </c>
      <c r="BO268" s="2">
        <f t="shared" si="311"/>
        <v>2143.4769999999999</v>
      </c>
      <c r="BP268" s="2">
        <f t="shared" si="312"/>
        <v>1478.6320000000001</v>
      </c>
      <c r="BQ268" s="2"/>
      <c r="BR268" s="2">
        <f t="shared" si="313"/>
        <v>2056.5666666666702</v>
      </c>
      <c r="BS268" s="2">
        <f t="shared" si="314"/>
        <v>2270.5357142857097</v>
      </c>
      <c r="BT268" s="2">
        <f t="shared" si="315"/>
        <v>2349.1388888888896</v>
      </c>
      <c r="BU268" s="2"/>
      <c r="BV268" s="2">
        <f t="shared" si="316"/>
        <v>2691.6666666666697</v>
      </c>
      <c r="BW268" s="2">
        <f t="shared" si="317"/>
        <v>2990.9285714285697</v>
      </c>
      <c r="BX268" s="2">
        <f t="shared" si="318"/>
        <v>3076.8888888888896</v>
      </c>
      <c r="BZ268" s="16">
        <f t="shared" si="307"/>
        <v>-664.8449999999998</v>
      </c>
      <c r="CA268" s="16">
        <f t="shared" si="308"/>
        <v>870.50688888888953</v>
      </c>
      <c r="CB268" s="16">
        <f t="shared" si="309"/>
        <v>727.75</v>
      </c>
      <c r="CD268" s="5">
        <f t="shared" si="327"/>
        <v>-0.31017127778837839</v>
      </c>
      <c r="CE268" s="5">
        <f t="shared" si="328"/>
        <v>0.58872450270850996</v>
      </c>
      <c r="CF268" s="5">
        <f t="shared" si="329"/>
        <v>0.30979436909505842</v>
      </c>
      <c r="CH268" s="11">
        <f t="shared" ref="CH268:CH331" si="358">BS268/$BR268-1</f>
        <v>0.10404187283937905</v>
      </c>
      <c r="CI268" s="11">
        <f t="shared" ref="CI268:CI331" si="359">BT268/$BR268-1</f>
        <v>0.14226245468445087</v>
      </c>
      <c r="CK268" s="11">
        <f t="shared" ref="CK268:CK331" si="360">BW268/$BV268-1</f>
        <v>0.1111808934099936</v>
      </c>
      <c r="CL268" s="11">
        <f t="shared" ref="CL268:CL331" si="361">BX268/$BV268-1</f>
        <v>0.1431166150670784</v>
      </c>
      <c r="CN268" s="16">
        <f t="shared" si="330"/>
        <v>213.96904761903943</v>
      </c>
      <c r="CO268" s="16">
        <f t="shared" si="331"/>
        <v>292.57222222221935</v>
      </c>
      <c r="CP268" s="11"/>
      <c r="CQ268" s="16">
        <f t="shared" si="332"/>
        <v>299.26190476190004</v>
      </c>
      <c r="CR268" s="16">
        <f t="shared" si="333"/>
        <v>385.2222222222199</v>
      </c>
      <c r="CT268" s="106">
        <v>2492.110537634409</v>
      </c>
      <c r="CU268" s="104">
        <v>2270.5357142857097</v>
      </c>
      <c r="CV268" s="104">
        <v>1928.7568418171873</v>
      </c>
      <c r="CW268" s="104">
        <v>1937.293103448276</v>
      </c>
      <c r="CX268" s="104">
        <v>1920.0339671222018</v>
      </c>
      <c r="CY268" s="104">
        <v>2640.6363636363603</v>
      </c>
      <c r="CZ268" s="104">
        <v>2792.7701149425288</v>
      </c>
      <c r="DA268" s="104">
        <v>2601.9909090909091</v>
      </c>
      <c r="DB268" s="104">
        <v>2419.3703703703709</v>
      </c>
      <c r="DC268" s="104">
        <v>2002.5</v>
      </c>
      <c r="DD268" s="104">
        <v>1747.851851851852</v>
      </c>
      <c r="DE268" s="104">
        <v>1260.7330617658201</v>
      </c>
      <c r="DF268" s="104">
        <v>1079.932432079414</v>
      </c>
      <c r="DG268" s="104">
        <v>929.87804878048803</v>
      </c>
      <c r="DH268" s="104">
        <v>926.42803030303094</v>
      </c>
      <c r="DI268" s="104">
        <v>726.0133634373301</v>
      </c>
      <c r="DJ268" s="104">
        <v>566.15524675324707</v>
      </c>
      <c r="DK268" s="104">
        <v>650.94722222222197</v>
      </c>
      <c r="DL268" s="104">
        <v>789.79781884781789</v>
      </c>
      <c r="DM268" s="104">
        <v>1055.346357808857</v>
      </c>
      <c r="DN268" s="104">
        <v>818.85283479960799</v>
      </c>
      <c r="DO268" s="104">
        <v>644.4</v>
      </c>
      <c r="DP268" s="104">
        <v>504.15419658119663</v>
      </c>
      <c r="DR268" s="4">
        <f t="shared" ref="DR268:DR331" si="362">AC268</f>
        <v>45.067105320000003</v>
      </c>
      <c r="DS268" s="39">
        <v>36.053597279999998</v>
      </c>
      <c r="DT268" s="39">
        <v>39.552914850000008</v>
      </c>
      <c r="DU268" s="39">
        <v>44.05463567999999</v>
      </c>
      <c r="DV268" s="39">
        <v>41.778240670000002</v>
      </c>
      <c r="DW268" s="39">
        <v>33.656348400000006</v>
      </c>
      <c r="DX268" s="39">
        <v>52.677991859999992</v>
      </c>
      <c r="DY268" s="39">
        <v>41.328248850000001</v>
      </c>
      <c r="DZ268" s="39">
        <v>39.792974089999994</v>
      </c>
      <c r="EA268" s="39">
        <v>52.075313939999994</v>
      </c>
      <c r="EB268" s="39">
        <v>47.500093549999995</v>
      </c>
      <c r="EC268" s="39">
        <v>27.001972257919999</v>
      </c>
      <c r="ED268" s="39">
        <v>40.267904219339997</v>
      </c>
      <c r="EE268" s="39">
        <v>41.329090735249999</v>
      </c>
      <c r="EF268" s="39">
        <v>37.582787798319998</v>
      </c>
      <c r="EG268" s="39">
        <v>32.454748703520004</v>
      </c>
      <c r="EH268" s="39">
        <v>35.677773258679998</v>
      </c>
      <c r="EI268" s="39">
        <v>78.655871851200018</v>
      </c>
      <c r="EJ268" s="39">
        <v>74.500628131870002</v>
      </c>
      <c r="EK268" s="39">
        <v>110.25395656783999</v>
      </c>
      <c r="EL268" s="39">
        <v>111.01887711380002</v>
      </c>
      <c r="EM268" s="39">
        <v>103.22025855300002</v>
      </c>
      <c r="EN268" s="39">
        <v>98.141885152</v>
      </c>
      <c r="EP268" s="111">
        <v>46022</v>
      </c>
      <c r="EQ268" s="114">
        <f t="shared" si="310"/>
        <v>0</v>
      </c>
      <c r="ER268" s="114"/>
      <c r="ES268" s="4">
        <f t="shared" ref="ES268:ES331" si="363">AK268</f>
        <v>2866.4969999999998</v>
      </c>
      <c r="ET268" s="4">
        <f t="shared" ref="ET268:ET331" si="364">AL268</f>
        <v>1304.21</v>
      </c>
      <c r="EU268" s="4"/>
      <c r="EV268" s="4">
        <f t="shared" si="334"/>
        <v>1841.2758620689699</v>
      </c>
      <c r="EW268" s="4">
        <f t="shared" si="335"/>
        <v>2001.7083333333298</v>
      </c>
      <c r="EX268" s="4">
        <f t="shared" si="336"/>
        <v>1442.10344827586</v>
      </c>
      <c r="EY268" s="4"/>
      <c r="EZ268" s="4">
        <f t="shared" si="337"/>
        <v>2461.7083333333303</v>
      </c>
      <c r="FA268" s="4">
        <f t="shared" si="338"/>
        <v>2840</v>
      </c>
      <c r="FB268" s="4">
        <f t="shared" si="339"/>
        <v>2934.4482758620702</v>
      </c>
      <c r="FC268" s="4"/>
      <c r="FD268" s="4">
        <f t="shared" ref="FD268:FD299" si="365">AV268</f>
        <v>3092.875</v>
      </c>
      <c r="FE268" s="4">
        <f t="shared" ref="FE268:FE331" si="366">AW268</f>
        <v>3572.9166666666697</v>
      </c>
      <c r="FF268" s="4">
        <f t="shared" ref="FF268:FF331" si="367">AX268</f>
        <v>3674.25</v>
      </c>
      <c r="FH268" s="16">
        <f t="shared" ref="FH268:FH331" si="368">IFERROR(IF($EQ268&lt;0,ES268*-$EQ268+ET268*(1+$EQ268),ES268*(1-$EQ268)+ET268*$EQ268),"")</f>
        <v>2866.4969999999998</v>
      </c>
      <c r="FI268" s="16">
        <f t="shared" si="341"/>
        <v>1304.21</v>
      </c>
      <c r="FJ268" s="16"/>
      <c r="FK268" s="16">
        <f t="shared" ref="FK268:FK331" si="369">IFERROR(IF($EQ268&lt;0,EV268*-$EQ268+EZ268*(1+$EQ268),EV268*(1-$EQ268)+EZ268*$EQ268),"")</f>
        <v>1841.2758620689699</v>
      </c>
      <c r="FL268" s="16">
        <f t="shared" ref="FL268:FL331" si="370">IFERROR(IF($EQ268&lt;0,EW268*-$EQ268+FA268*(1+$EQ268),EW268*(1-$EQ268)+FA268*$EQ268),"")</f>
        <v>2001.7083333333298</v>
      </c>
      <c r="FM268" s="16">
        <f t="shared" ref="FM268:FM331" si="371">IFERROR(IF($EQ268&lt;0,EX268*-$EQ268+FB268*(1+$EQ268),EX268*(1-$EQ268)+FB268*$EQ268),"")</f>
        <v>1442.10344827586</v>
      </c>
      <c r="FN268" s="16"/>
      <c r="FO268" s="16">
        <f t="shared" ref="FO268:FO331" si="372">IFERROR(IF($EQ268&lt;0,EZ268*-$EQ268+FD268*(1+$EQ268),EZ268*(1-$EQ268)+FD268*$EQ268),"")</f>
        <v>2461.7083333333303</v>
      </c>
      <c r="FP268" s="16">
        <f t="shared" ref="FP268:FP331" si="373">IFERROR(IF($EQ268&lt;0,FA268*-$EQ268+FE268*(1+$EQ268),FA268*(1-$EQ268)+FE268*$EQ268),"")</f>
        <v>2840</v>
      </c>
      <c r="FQ268" s="16">
        <f t="shared" ref="FQ268:FQ331" si="374">IFERROR(IF($EQ268&lt;0,FB268*-$EQ268+FF268*(1+$EQ268),FB268*(1-$EQ268)+FF268*$EQ268),"")</f>
        <v>2934.4482758620702</v>
      </c>
      <c r="FS268" s="4">
        <f t="shared" si="342"/>
        <v>2143.4769999999999</v>
      </c>
      <c r="FT268" s="4">
        <f t="shared" si="343"/>
        <v>1478.6320000000001</v>
      </c>
      <c r="FU268" s="4"/>
      <c r="FV268" s="4">
        <f t="shared" si="344"/>
        <v>2056.5666666666702</v>
      </c>
      <c r="FW268" s="4">
        <f t="shared" si="345"/>
        <v>2270.5357142857097</v>
      </c>
      <c r="FX268" s="4">
        <f t="shared" si="346"/>
        <v>2349.1388888888896</v>
      </c>
      <c r="FY268" s="4"/>
      <c r="FZ268" s="4">
        <f t="shared" si="347"/>
        <v>2691.6666666666697</v>
      </c>
      <c r="GA268" s="4">
        <f t="shared" si="348"/>
        <v>2990.9285714285697</v>
      </c>
      <c r="GB268" s="4">
        <f t="shared" si="349"/>
        <v>3076.8888888888896</v>
      </c>
      <c r="GC268" s="4"/>
      <c r="GD268" s="4">
        <f t="shared" si="350"/>
        <v>3203.3333333333303</v>
      </c>
      <c r="GE268" s="4">
        <f t="shared" si="351"/>
        <v>3654.875</v>
      </c>
      <c r="GF268" s="4">
        <f t="shared" si="352"/>
        <v>3653.38095238095</v>
      </c>
      <c r="GH268" s="16">
        <f t="shared" ref="GH268:GH331" si="375">IFERROR(IF($EQ268&lt;0,FS268*-$EQ268+FT268*(1+$EQ268),FS268*(1-$EQ268)+FT268*$EQ268),"")</f>
        <v>2143.4769999999999</v>
      </c>
      <c r="GI268" s="16">
        <f t="shared" si="353"/>
        <v>1478.6320000000001</v>
      </c>
      <c r="GJ268" s="16"/>
      <c r="GK268" s="16">
        <f t="shared" ref="GK268:GK331" si="376">IFERROR(IF($EQ268&lt;0,FV268*-$EQ268+FZ268*(1+$EQ268),FV268*(1-$EQ268)+FZ268*$EQ268),"")</f>
        <v>2056.5666666666702</v>
      </c>
      <c r="GL268" s="16">
        <f t="shared" ref="GL268:GL331" si="377">IFERROR(IF($EQ268&lt;0,FW268*-$EQ268+GA268*(1+$EQ268),FW268*(1-$EQ268)+GA268*$EQ268),"")</f>
        <v>2270.5357142857097</v>
      </c>
      <c r="GM268" s="16">
        <f t="shared" ref="GM268:GM331" si="378">IFERROR(IF($EQ268&lt;0,FX268*-$EQ268+GB268*(1+$EQ268),FX268*(1-$EQ268)+GB268*$EQ268),"")</f>
        <v>2349.1388888888896</v>
      </c>
      <c r="GN268" s="16"/>
      <c r="GO268" s="16">
        <f t="shared" si="354"/>
        <v>2691.6666666666697</v>
      </c>
      <c r="GP268" s="16">
        <f t="shared" si="355"/>
        <v>2990.9285714285697</v>
      </c>
      <c r="GQ268" s="16">
        <f t="shared" ref="GQ268:GQ331" si="379">IFERROR(IF($EQ268&lt;0,GB268*-$EQ268+GF268*(1+$EQ268),GB268*(1-$EQ268)+GF268*$EQ268),"")</f>
        <v>3076.8888888888896</v>
      </c>
    </row>
    <row r="269" spans="2:199" ht="14.45" customHeight="1" x14ac:dyDescent="0.25">
      <c r="B269" s="28" t="s">
        <v>24</v>
      </c>
      <c r="C269" s="28" t="s">
        <v>751</v>
      </c>
      <c r="D269" s="23" t="str">
        <f>IFERROR(IF(MATCH($B269,Compounders!$A:$A,0),"yes"),"")</f>
        <v/>
      </c>
      <c r="F269" s="66"/>
      <c r="G269" s="66"/>
      <c r="H269" s="66"/>
      <c r="I269" s="66"/>
      <c r="J269" s="121" t="str">
        <f t="shared" si="356"/>
        <v>yes</v>
      </c>
      <c r="K269" s="70">
        <f t="shared" ref="K269:K332" si="380">K268+IF(F269="yes",1)</f>
        <v>6</v>
      </c>
      <c r="L269" s="70">
        <f t="shared" ref="L269:L332" si="381">L268+IF(G269="yes",1)</f>
        <v>45</v>
      </c>
      <c r="M269" s="70">
        <f t="shared" ref="M269:M332" si="382">M268+IF(H269="yes",1)</f>
        <v>4</v>
      </c>
      <c r="N269" s="70">
        <f t="shared" ref="N269:N332" si="383">N268+IF(I269="yes",1)</f>
        <v>5</v>
      </c>
      <c r="O269" s="66"/>
      <c r="P269" s="83"/>
      <c r="Q269" s="70">
        <f t="shared" si="357"/>
        <v>5</v>
      </c>
      <c r="R269" s="70">
        <f t="shared" si="357"/>
        <v>4</v>
      </c>
      <c r="S269" s="70">
        <f t="shared" si="357"/>
        <v>4</v>
      </c>
      <c r="T269" s="70">
        <f t="shared" si="357"/>
        <v>5</v>
      </c>
      <c r="U269" s="70">
        <f t="shared" si="357"/>
        <v>5</v>
      </c>
      <c r="V269" s="70">
        <f t="shared" si="357"/>
        <v>8</v>
      </c>
      <c r="W269" s="70">
        <f t="shared" si="357"/>
        <v>9</v>
      </c>
      <c r="X269" s="70">
        <f t="shared" si="357"/>
        <v>4</v>
      </c>
      <c r="Y269" s="70">
        <f t="shared" si="357"/>
        <v>1</v>
      </c>
      <c r="AA269" s="39">
        <v>60.97725209795999</v>
      </c>
      <c r="AB269" s="39">
        <v>46.188295551250008</v>
      </c>
      <c r="AC269" s="40">
        <v>49.801988596979996</v>
      </c>
      <c r="AE269" s="4">
        <f t="shared" si="323"/>
        <v>-11.175263500979995</v>
      </c>
      <c r="AF269" s="4">
        <f t="shared" si="324"/>
        <v>3.6136930457299883</v>
      </c>
      <c r="AH269" s="11">
        <f t="shared" si="325"/>
        <v>-0.18326938516394486</v>
      </c>
      <c r="AI269" s="11">
        <f t="shared" si="326"/>
        <v>7.8238285318848355E-2</v>
      </c>
      <c r="AK269" s="3">
        <v>2591.248</v>
      </c>
      <c r="AL269" s="7">
        <v>1277.3140000000001</v>
      </c>
      <c r="AM269" s="7"/>
      <c r="AN269" s="3">
        <v>1995.3928571428598</v>
      </c>
      <c r="AO269" s="3">
        <v>910.461538461538</v>
      </c>
      <c r="AP269" s="7">
        <v>101.27814814814801</v>
      </c>
      <c r="AQ269" s="113"/>
      <c r="AR269" s="3">
        <v>2317.4761904761899</v>
      </c>
      <c r="AS269" s="3">
        <v>1420.625</v>
      </c>
      <c r="AT269" s="7">
        <v>1284.74074074074</v>
      </c>
      <c r="AU269" s="7"/>
      <c r="AV269" s="3">
        <v>2697.4444444444398</v>
      </c>
      <c r="AW269" s="3">
        <v>1729.9166666666702</v>
      </c>
      <c r="AX269" s="7">
        <v>1603.6923076923101</v>
      </c>
      <c r="AY269" s="113"/>
      <c r="AZ269" s="3">
        <v>2591.248</v>
      </c>
      <c r="BA269" s="7">
        <v>1277.3140000000001</v>
      </c>
      <c r="BB269" s="7"/>
      <c r="BC269" s="3">
        <v>1983.875</v>
      </c>
      <c r="BD269" s="3">
        <v>906.3</v>
      </c>
      <c r="BE269" s="7">
        <v>171.75787878787898</v>
      </c>
      <c r="BF269" s="113"/>
      <c r="BG269" s="3">
        <v>2251.9545454545496</v>
      </c>
      <c r="BH269" s="3">
        <v>1563.06896551724</v>
      </c>
      <c r="BI269" s="7">
        <v>1385.75</v>
      </c>
      <c r="BJ269" s="113"/>
      <c r="BK269" s="3">
        <v>2697.4444444444398</v>
      </c>
      <c r="BL269" s="3">
        <v>1842.8571428571402</v>
      </c>
      <c r="BM269" s="7">
        <v>1702.8</v>
      </c>
      <c r="BO269" s="2">
        <f t="shared" si="311"/>
        <v>2591.248</v>
      </c>
      <c r="BP269" s="2">
        <f t="shared" si="312"/>
        <v>1277.3140000000001</v>
      </c>
      <c r="BQ269" s="2"/>
      <c r="BR269" s="2">
        <f t="shared" si="313"/>
        <v>1983.875</v>
      </c>
      <c r="BS269" s="2">
        <f t="shared" si="314"/>
        <v>906.3</v>
      </c>
      <c r="BT269" s="2">
        <f t="shared" si="315"/>
        <v>171.75787878787898</v>
      </c>
      <c r="BU269" s="2"/>
      <c r="BV269" s="2">
        <f t="shared" si="316"/>
        <v>2251.9545454545496</v>
      </c>
      <c r="BW269" s="2">
        <f t="shared" si="317"/>
        <v>1563.06896551724</v>
      </c>
      <c r="BX269" s="2">
        <f t="shared" si="318"/>
        <v>1385.75</v>
      </c>
      <c r="BZ269" s="16">
        <f t="shared" ref="BZ269:BZ332" si="384">BP269-BO269</f>
        <v>-1313.934</v>
      </c>
      <c r="CA269" s="16">
        <f t="shared" ref="CA269:CA332" si="385">BT269-BP269</f>
        <v>-1105.5561212121211</v>
      </c>
      <c r="CB269" s="16">
        <f t="shared" ref="CB269:CB332" si="386">BX269-BT269</f>
        <v>1213.992121212121</v>
      </c>
      <c r="CD269" s="5">
        <f t="shared" si="327"/>
        <v>-0.50706609324927598</v>
      </c>
      <c r="CE269" s="5">
        <f t="shared" si="328"/>
        <v>-0.86553198447063218</v>
      </c>
      <c r="CF269" s="5">
        <f t="shared" si="329"/>
        <v>7.0680432815044352</v>
      </c>
      <c r="CH269" s="11">
        <f t="shared" si="358"/>
        <v>-0.54316678218133707</v>
      </c>
      <c r="CI269" s="11">
        <f t="shared" si="359"/>
        <v>-0.91342303381620371</v>
      </c>
      <c r="CK269" s="11">
        <f t="shared" si="360"/>
        <v>-0.30590563265488124</v>
      </c>
      <c r="CL269" s="11">
        <f t="shared" si="361"/>
        <v>-0.38464566134469158</v>
      </c>
      <c r="CN269" s="16">
        <f t="shared" si="330"/>
        <v>-1077.575</v>
      </c>
      <c r="CO269" s="16">
        <f t="shared" si="331"/>
        <v>-1812.117121212121</v>
      </c>
      <c r="CP269" s="11"/>
      <c r="CQ269" s="16">
        <f t="shared" si="332"/>
        <v>-688.88557993730956</v>
      </c>
      <c r="CR269" s="16">
        <f t="shared" si="333"/>
        <v>-866.20454545454959</v>
      </c>
      <c r="CT269" s="106">
        <v>696.3696551724139</v>
      </c>
      <c r="CU269" s="104">
        <v>906.3</v>
      </c>
      <c r="CV269" s="104">
        <v>1644.9553103448281</v>
      </c>
      <c r="CW269" s="104">
        <v>1714.5074951267061</v>
      </c>
      <c r="CX269" s="104">
        <v>1748.5341269841269</v>
      </c>
      <c r="CY269" s="104">
        <v>2202.7037037037003</v>
      </c>
      <c r="CZ269" s="104">
        <v>1405.016718266254</v>
      </c>
      <c r="DA269" s="104">
        <v>923.11461988304086</v>
      </c>
      <c r="DB269" s="104">
        <v>1283.8952316689169</v>
      </c>
      <c r="DC269" s="104">
        <v>717.00555555555604</v>
      </c>
      <c r="DD269" s="104">
        <v>-42.989666666666999</v>
      </c>
      <c r="DE269" s="104">
        <v>-341.87677429667519</v>
      </c>
      <c r="DF269" s="104">
        <v>-589.9706907308381</v>
      </c>
      <c r="DG269" s="104">
        <v>-911.66666666666697</v>
      </c>
      <c r="DH269" s="104">
        <v>-1575.5451127819538</v>
      </c>
      <c r="DI269" s="104">
        <v>-1636.038755980861</v>
      </c>
      <c r="DJ269" s="104">
        <v>-1431.4769841269851</v>
      </c>
      <c r="DK269" s="104">
        <v>571.42307692307702</v>
      </c>
      <c r="DL269" s="104">
        <v>1923.240595238095</v>
      </c>
      <c r="DM269" s="104">
        <v>1599.002240896358</v>
      </c>
      <c r="DN269" s="104">
        <v>1855.572527472528</v>
      </c>
      <c r="DO269" s="104" t="s">
        <v>503</v>
      </c>
      <c r="DP269" s="104" t="s">
        <v>503</v>
      </c>
      <c r="DR269" s="4">
        <f t="shared" si="362"/>
        <v>49.801988596979996</v>
      </c>
      <c r="DS269" s="39">
        <v>46.188295551250008</v>
      </c>
      <c r="DT269" s="39">
        <v>60.97725209795999</v>
      </c>
      <c r="DU269" s="39">
        <v>90.426448605930005</v>
      </c>
      <c r="DV269" s="39">
        <v>89.271542832359998</v>
      </c>
      <c r="DW269" s="39">
        <v>43.725660601409999</v>
      </c>
      <c r="DX269" s="39">
        <v>62.253892452699993</v>
      </c>
      <c r="DY269" s="39">
        <v>44.322129188309987</v>
      </c>
      <c r="DZ269" s="39">
        <v>54.572785758430001</v>
      </c>
      <c r="EA269" s="39">
        <v>64.231994396000005</v>
      </c>
      <c r="EB269" s="39">
        <v>41.609586229919998</v>
      </c>
      <c r="EC269" s="39">
        <v>17.807192399520002</v>
      </c>
      <c r="ED269" s="39">
        <v>16.782915607650001</v>
      </c>
      <c r="EE269" s="39">
        <v>15.640680341519996</v>
      </c>
      <c r="EF269" s="39">
        <v>8.032313256410001</v>
      </c>
      <c r="EG269" s="39">
        <v>14.519565000089997</v>
      </c>
      <c r="EH269" s="39">
        <v>10.439226832680001</v>
      </c>
      <c r="EI269" s="39">
        <v>41.670400843059994</v>
      </c>
      <c r="EJ269" s="39">
        <v>54.311189697030002</v>
      </c>
      <c r="EK269" s="39">
        <v>47.982115498679995</v>
      </c>
      <c r="EL269" s="39">
        <v>52.854119302100003</v>
      </c>
      <c r="EM269" s="39"/>
      <c r="EN269" s="39"/>
      <c r="EP269" s="111">
        <v>46022</v>
      </c>
      <c r="EQ269" s="114">
        <f t="shared" ref="EQ269:EQ332" si="387">(DATE(2025,12,31)-EP269)/365</f>
        <v>0</v>
      </c>
      <c r="ER269" s="114"/>
      <c r="ES269" s="4">
        <f t="shared" si="363"/>
        <v>2591.248</v>
      </c>
      <c r="ET269" s="4">
        <f t="shared" si="364"/>
        <v>1277.3140000000001</v>
      </c>
      <c r="EU269" s="4"/>
      <c r="EV269" s="4">
        <f t="shared" si="334"/>
        <v>1995.3928571428598</v>
      </c>
      <c r="EW269" s="4">
        <f t="shared" si="335"/>
        <v>910.461538461538</v>
      </c>
      <c r="EX269" s="4">
        <f t="shared" si="336"/>
        <v>101.27814814814801</v>
      </c>
      <c r="EY269" s="4"/>
      <c r="EZ269" s="4">
        <f t="shared" si="337"/>
        <v>2317.4761904761899</v>
      </c>
      <c r="FA269" s="4">
        <f t="shared" si="338"/>
        <v>1420.625</v>
      </c>
      <c r="FB269" s="4">
        <f t="shared" si="339"/>
        <v>1284.74074074074</v>
      </c>
      <c r="FC269" s="4"/>
      <c r="FD269" s="4">
        <f t="shared" si="365"/>
        <v>2697.4444444444398</v>
      </c>
      <c r="FE269" s="4">
        <f t="shared" si="366"/>
        <v>1729.9166666666702</v>
      </c>
      <c r="FF269" s="4">
        <f t="shared" si="367"/>
        <v>1603.6923076923101</v>
      </c>
      <c r="FH269" s="16">
        <f t="shared" si="368"/>
        <v>2591.248</v>
      </c>
      <c r="FI269" s="16">
        <f t="shared" si="341"/>
        <v>1277.3140000000001</v>
      </c>
      <c r="FJ269" s="16"/>
      <c r="FK269" s="16">
        <f t="shared" si="369"/>
        <v>1995.3928571428598</v>
      </c>
      <c r="FL269" s="16">
        <f t="shared" si="370"/>
        <v>910.461538461538</v>
      </c>
      <c r="FM269" s="16">
        <f t="shared" si="371"/>
        <v>101.27814814814801</v>
      </c>
      <c r="FN269" s="16"/>
      <c r="FO269" s="16">
        <f t="shared" si="372"/>
        <v>2317.4761904761899</v>
      </c>
      <c r="FP269" s="16">
        <f t="shared" si="373"/>
        <v>1420.625</v>
      </c>
      <c r="FQ269" s="16">
        <f t="shared" si="374"/>
        <v>1284.74074074074</v>
      </c>
      <c r="FS269" s="4">
        <f t="shared" si="342"/>
        <v>2591.248</v>
      </c>
      <c r="FT269" s="4">
        <f t="shared" si="343"/>
        <v>1277.3140000000001</v>
      </c>
      <c r="FU269" s="4"/>
      <c r="FV269" s="4">
        <f t="shared" si="344"/>
        <v>1983.875</v>
      </c>
      <c r="FW269" s="4">
        <f t="shared" si="345"/>
        <v>906.3</v>
      </c>
      <c r="FX269" s="4">
        <f t="shared" si="346"/>
        <v>171.75787878787898</v>
      </c>
      <c r="FY269" s="4"/>
      <c r="FZ269" s="4">
        <f t="shared" si="347"/>
        <v>2251.9545454545496</v>
      </c>
      <c r="GA269" s="4">
        <f t="shared" si="348"/>
        <v>1563.06896551724</v>
      </c>
      <c r="GB269" s="4">
        <f t="shared" si="349"/>
        <v>1385.75</v>
      </c>
      <c r="GC269" s="4"/>
      <c r="GD269" s="4">
        <f t="shared" si="350"/>
        <v>2697.4444444444398</v>
      </c>
      <c r="GE269" s="4">
        <f t="shared" si="351"/>
        <v>1842.8571428571402</v>
      </c>
      <c r="GF269" s="4">
        <f t="shared" si="352"/>
        <v>1702.8</v>
      </c>
      <c r="GH269" s="16">
        <f t="shared" si="375"/>
        <v>2591.248</v>
      </c>
      <c r="GI269" s="16">
        <f t="shared" si="353"/>
        <v>1277.3140000000001</v>
      </c>
      <c r="GJ269" s="16"/>
      <c r="GK269" s="16">
        <f t="shared" si="376"/>
        <v>1983.875</v>
      </c>
      <c r="GL269" s="16">
        <f t="shared" si="377"/>
        <v>906.3</v>
      </c>
      <c r="GM269" s="16">
        <f t="shared" si="378"/>
        <v>171.75787878787898</v>
      </c>
      <c r="GN269" s="16"/>
      <c r="GO269" s="16">
        <f t="shared" si="354"/>
        <v>2251.9545454545496</v>
      </c>
      <c r="GP269" s="16">
        <f t="shared" si="355"/>
        <v>1563.06896551724</v>
      </c>
      <c r="GQ269" s="16">
        <f t="shared" si="379"/>
        <v>1385.75</v>
      </c>
    </row>
    <row r="270" spans="2:199" ht="14.45" customHeight="1" x14ac:dyDescent="0.25">
      <c r="B270" s="28" t="s">
        <v>284</v>
      </c>
      <c r="C270" s="28" t="s">
        <v>1009</v>
      </c>
      <c r="D270" s="23" t="str">
        <f>IFERROR(IF(MATCH($B270,Compounders!$A:$A,0),"yes"),"")</f>
        <v/>
      </c>
      <c r="F270" s="66"/>
      <c r="G270" s="66" t="s">
        <v>544</v>
      </c>
      <c r="H270" s="66"/>
      <c r="I270" s="66"/>
      <c r="J270" s="121" t="str">
        <f t="shared" si="356"/>
        <v/>
      </c>
      <c r="K270" s="70">
        <f t="shared" si="380"/>
        <v>6</v>
      </c>
      <c r="L270" s="70">
        <f t="shared" si="381"/>
        <v>46</v>
      </c>
      <c r="M270" s="70">
        <f t="shared" si="382"/>
        <v>4</v>
      </c>
      <c r="N270" s="70">
        <f t="shared" si="383"/>
        <v>5</v>
      </c>
      <c r="O270" s="66"/>
      <c r="P270" s="83" t="s">
        <v>556</v>
      </c>
      <c r="Q270" s="70">
        <f t="shared" si="357"/>
        <v>5</v>
      </c>
      <c r="R270" s="70">
        <f t="shared" si="357"/>
        <v>4</v>
      </c>
      <c r="S270" s="70">
        <f t="shared" si="357"/>
        <v>4</v>
      </c>
      <c r="T270" s="70">
        <f t="shared" si="357"/>
        <v>5</v>
      </c>
      <c r="U270" s="70">
        <f t="shared" si="357"/>
        <v>5</v>
      </c>
      <c r="V270" s="70">
        <f t="shared" si="357"/>
        <v>8</v>
      </c>
      <c r="W270" s="70">
        <f t="shared" si="357"/>
        <v>9</v>
      </c>
      <c r="X270" s="70">
        <f t="shared" si="357"/>
        <v>4</v>
      </c>
      <c r="Y270" s="70">
        <f t="shared" si="357"/>
        <v>2</v>
      </c>
      <c r="AA270" s="39">
        <v>27.387307936559999</v>
      </c>
      <c r="AB270" s="39">
        <v>32.878838803459999</v>
      </c>
      <c r="AC270" s="40">
        <v>36.74411065596</v>
      </c>
      <c r="AE270" s="4">
        <f t="shared" si="323"/>
        <v>9.356802719400001</v>
      </c>
      <c r="AF270" s="4">
        <f t="shared" si="324"/>
        <v>3.8652718525000012</v>
      </c>
      <c r="AH270" s="11">
        <f t="shared" si="325"/>
        <v>0.34164740620268752</v>
      </c>
      <c r="AI270" s="11">
        <f t="shared" si="326"/>
        <v>0.11756108163081591</v>
      </c>
      <c r="AK270" s="3">
        <v>1007.145</v>
      </c>
      <c r="AL270" s="7">
        <v>1272.817</v>
      </c>
      <c r="AM270" s="7"/>
      <c r="AN270" s="3">
        <v>1248.25</v>
      </c>
      <c r="AO270" s="3">
        <v>1259.6666666666702</v>
      </c>
      <c r="AP270" s="7">
        <v>1301.3333333333298</v>
      </c>
      <c r="AQ270" s="113"/>
      <c r="AR270" s="3">
        <v>1358</v>
      </c>
      <c r="AS270" s="3">
        <v>1390.75</v>
      </c>
      <c r="AT270" s="7">
        <v>1446</v>
      </c>
      <c r="AU270" s="7"/>
      <c r="AV270" s="3">
        <v>1560.5</v>
      </c>
      <c r="AW270" s="3">
        <v>1479</v>
      </c>
      <c r="AX270" s="7">
        <v>1577.8</v>
      </c>
      <c r="AY270" s="113"/>
      <c r="AZ270" s="3">
        <v>1007.145</v>
      </c>
      <c r="BA270" s="7">
        <v>1272.817</v>
      </c>
      <c r="BB270" s="7"/>
      <c r="BC270" s="3">
        <v>1247.1111111111099</v>
      </c>
      <c r="BD270" s="3">
        <v>1259.7</v>
      </c>
      <c r="BE270" s="7">
        <v>1306.5999999999999</v>
      </c>
      <c r="BF270" s="113"/>
      <c r="BG270" s="3">
        <v>1351.7142857142899</v>
      </c>
      <c r="BH270" s="3">
        <v>1386.5555555555602</v>
      </c>
      <c r="BI270" s="7">
        <v>1446.6</v>
      </c>
      <c r="BJ270" s="113"/>
      <c r="BK270" s="3">
        <v>1560.5</v>
      </c>
      <c r="BL270" s="3">
        <v>1473.3333333333298</v>
      </c>
      <c r="BM270" s="7">
        <v>1570.8333333333298</v>
      </c>
      <c r="BO270" s="2">
        <f t="shared" si="311"/>
        <v>1007.145</v>
      </c>
      <c r="BP270" s="2">
        <f t="shared" si="312"/>
        <v>1272.817</v>
      </c>
      <c r="BQ270" s="2"/>
      <c r="BR270" s="2">
        <f t="shared" si="313"/>
        <v>1247.1111111111099</v>
      </c>
      <c r="BS270" s="2">
        <f t="shared" si="314"/>
        <v>1259.7</v>
      </c>
      <c r="BT270" s="2">
        <f t="shared" si="315"/>
        <v>1306.5999999999999</v>
      </c>
      <c r="BU270" s="2"/>
      <c r="BV270" s="2">
        <f t="shared" si="316"/>
        <v>1351.7142857142899</v>
      </c>
      <c r="BW270" s="2">
        <f t="shared" si="317"/>
        <v>1386.5555555555602</v>
      </c>
      <c r="BX270" s="2">
        <f t="shared" si="318"/>
        <v>1446.6</v>
      </c>
      <c r="BZ270" s="16">
        <f t="shared" si="384"/>
        <v>265.67200000000003</v>
      </c>
      <c r="CA270" s="16">
        <f t="shared" si="385"/>
        <v>33.782999999999902</v>
      </c>
      <c r="CB270" s="16">
        <f t="shared" si="386"/>
        <v>140</v>
      </c>
      <c r="CD270" s="5">
        <f t="shared" si="327"/>
        <v>0.26378724016899269</v>
      </c>
      <c r="CE270" s="5">
        <f t="shared" si="328"/>
        <v>2.6541914509312647E-2</v>
      </c>
      <c r="CF270" s="5">
        <f t="shared" si="329"/>
        <v>0.10714832389407625</v>
      </c>
      <c r="CH270" s="11">
        <f t="shared" si="358"/>
        <v>1.0094440484676781E-2</v>
      </c>
      <c r="CI270" s="11">
        <f t="shared" si="359"/>
        <v>4.7701354240913263E-2</v>
      </c>
      <c r="CK270" s="11">
        <f t="shared" si="360"/>
        <v>2.5775617088236169E-2</v>
      </c>
      <c r="CL270" s="11">
        <f t="shared" si="361"/>
        <v>7.0196575776787951E-2</v>
      </c>
      <c r="CN270" s="16">
        <f t="shared" si="330"/>
        <v>12.588888888890096</v>
      </c>
      <c r="CO270" s="16">
        <f t="shared" si="331"/>
        <v>59.48888888888996</v>
      </c>
      <c r="CP270" s="11"/>
      <c r="CQ270" s="16">
        <f t="shared" si="332"/>
        <v>34.841269841270332</v>
      </c>
      <c r="CR270" s="16">
        <f t="shared" si="333"/>
        <v>94.885714285710037</v>
      </c>
      <c r="CT270" s="106">
        <v>1325.36507936508</v>
      </c>
      <c r="CU270" s="104">
        <v>1259.7</v>
      </c>
      <c r="CV270" s="104">
        <v>1212.6785714285722</v>
      </c>
      <c r="CW270" s="104">
        <v>1158.125</v>
      </c>
      <c r="CX270" s="104">
        <v>1080.114285714285</v>
      </c>
      <c r="CY270" s="104">
        <v>1065</v>
      </c>
      <c r="CZ270" s="104">
        <v>1038.0999999999999</v>
      </c>
      <c r="DA270" s="104">
        <v>914</v>
      </c>
      <c r="DB270" s="104">
        <v>752</v>
      </c>
      <c r="DC270" s="104">
        <v>685</v>
      </c>
      <c r="DD270" s="104">
        <v>613.5</v>
      </c>
      <c r="DE270" s="104">
        <v>535</v>
      </c>
      <c r="DF270" s="104">
        <v>472</v>
      </c>
      <c r="DG270" s="104">
        <v>438</v>
      </c>
      <c r="DH270" s="104">
        <v>435.72500000000002</v>
      </c>
      <c r="DI270" s="104">
        <v>412.25</v>
      </c>
      <c r="DJ270" s="104">
        <v>419.01666666666699</v>
      </c>
      <c r="DK270" s="104">
        <v>409.8</v>
      </c>
      <c r="DL270" s="104">
        <v>407.54500000000002</v>
      </c>
      <c r="DM270" s="104">
        <v>387.92</v>
      </c>
      <c r="DN270" s="104">
        <v>370.6</v>
      </c>
      <c r="DO270" s="104">
        <v>354</v>
      </c>
      <c r="DP270" s="104">
        <v>317.67333333333397</v>
      </c>
      <c r="DR270" s="4">
        <f t="shared" si="362"/>
        <v>36.74411065596</v>
      </c>
      <c r="DS270" s="39">
        <v>32.878838803459999</v>
      </c>
      <c r="DT270" s="39">
        <v>27.387307936559999</v>
      </c>
      <c r="DU270" s="39">
        <v>29.076170944999998</v>
      </c>
      <c r="DV270" s="39">
        <v>23.94060875956</v>
      </c>
      <c r="DW270" s="39">
        <v>16.808044900229998</v>
      </c>
      <c r="DX270" s="39">
        <v>20.880334580099998</v>
      </c>
      <c r="DY270" s="39">
        <v>20.087395353450002</v>
      </c>
      <c r="DZ270" s="39">
        <v>17.157387664279998</v>
      </c>
      <c r="EA270" s="39">
        <v>16.482137085200002</v>
      </c>
      <c r="EB270" s="39">
        <v>10.134783709200001</v>
      </c>
      <c r="EC270" s="39">
        <v>9.9167381201399998</v>
      </c>
      <c r="ED270" s="39">
        <v>8.7855018372</v>
      </c>
      <c r="EE270" s="39">
        <v>7.7535626538000004</v>
      </c>
      <c r="EF270" s="39">
        <v>7.0582192256100003</v>
      </c>
      <c r="EG270" s="39">
        <v>5.6987384505600005</v>
      </c>
      <c r="EH270" s="39">
        <v>5.2655745542399996</v>
      </c>
      <c r="EI270" s="39">
        <v>5.9317883618699998</v>
      </c>
      <c r="EJ270" s="39">
        <v>6.799362777759999</v>
      </c>
      <c r="EK270" s="39">
        <v>6.2021017906199996</v>
      </c>
      <c r="EL270" s="39">
        <v>6.7208032855700006</v>
      </c>
      <c r="EM270" s="39">
        <v>6.1459927126399991</v>
      </c>
      <c r="EN270" s="39">
        <v>5.0239542308199994</v>
      </c>
      <c r="EP270" s="111">
        <v>46022</v>
      </c>
      <c r="EQ270" s="114">
        <f t="shared" si="387"/>
        <v>0</v>
      </c>
      <c r="ER270" s="114"/>
      <c r="ES270" s="4">
        <f t="shared" si="363"/>
        <v>1007.145</v>
      </c>
      <c r="ET270" s="4">
        <f t="shared" si="364"/>
        <v>1272.817</v>
      </c>
      <c r="EU270" s="4"/>
      <c r="EV270" s="4">
        <f t="shared" si="334"/>
        <v>1248.25</v>
      </c>
      <c r="EW270" s="4">
        <f t="shared" si="335"/>
        <v>1259.6666666666702</v>
      </c>
      <c r="EX270" s="4">
        <f t="shared" si="336"/>
        <v>1301.3333333333298</v>
      </c>
      <c r="EY270" s="4"/>
      <c r="EZ270" s="4">
        <f t="shared" si="337"/>
        <v>1358</v>
      </c>
      <c r="FA270" s="4">
        <f t="shared" si="338"/>
        <v>1390.75</v>
      </c>
      <c r="FB270" s="4">
        <f t="shared" si="339"/>
        <v>1446</v>
      </c>
      <c r="FC270" s="4"/>
      <c r="FD270" s="4">
        <f t="shared" si="365"/>
        <v>1560.5</v>
      </c>
      <c r="FE270" s="4">
        <f t="shared" si="366"/>
        <v>1479</v>
      </c>
      <c r="FF270" s="4">
        <f t="shared" si="367"/>
        <v>1577.8</v>
      </c>
      <c r="FH270" s="16">
        <f t="shared" si="368"/>
        <v>1007.145</v>
      </c>
      <c r="FI270" s="16">
        <f t="shared" si="341"/>
        <v>1272.817</v>
      </c>
      <c r="FJ270" s="16"/>
      <c r="FK270" s="16">
        <f t="shared" si="369"/>
        <v>1248.25</v>
      </c>
      <c r="FL270" s="16">
        <f t="shared" si="370"/>
        <v>1259.6666666666702</v>
      </c>
      <c r="FM270" s="16">
        <f t="shared" si="371"/>
        <v>1301.3333333333298</v>
      </c>
      <c r="FN270" s="16"/>
      <c r="FO270" s="16">
        <f t="shared" si="372"/>
        <v>1358</v>
      </c>
      <c r="FP270" s="16">
        <f t="shared" si="373"/>
        <v>1390.75</v>
      </c>
      <c r="FQ270" s="16">
        <f t="shared" si="374"/>
        <v>1446</v>
      </c>
      <c r="FS270" s="4">
        <f t="shared" si="342"/>
        <v>1007.145</v>
      </c>
      <c r="FT270" s="4">
        <f t="shared" si="343"/>
        <v>1272.817</v>
      </c>
      <c r="FU270" s="4"/>
      <c r="FV270" s="4">
        <f t="shared" si="344"/>
        <v>1247.1111111111099</v>
      </c>
      <c r="FW270" s="4">
        <f t="shared" si="345"/>
        <v>1259.7</v>
      </c>
      <c r="FX270" s="4">
        <f t="shared" si="346"/>
        <v>1306.5999999999999</v>
      </c>
      <c r="FY270" s="4"/>
      <c r="FZ270" s="4">
        <f t="shared" si="347"/>
        <v>1351.7142857142899</v>
      </c>
      <c r="GA270" s="4">
        <f t="shared" si="348"/>
        <v>1386.5555555555602</v>
      </c>
      <c r="GB270" s="4">
        <f t="shared" si="349"/>
        <v>1446.6</v>
      </c>
      <c r="GC270" s="4"/>
      <c r="GD270" s="4">
        <f t="shared" si="350"/>
        <v>1560.5</v>
      </c>
      <c r="GE270" s="4">
        <f t="shared" si="351"/>
        <v>1473.3333333333298</v>
      </c>
      <c r="GF270" s="4">
        <f t="shared" si="352"/>
        <v>1570.8333333333298</v>
      </c>
      <c r="GH270" s="16">
        <f t="shared" si="375"/>
        <v>1007.145</v>
      </c>
      <c r="GI270" s="16">
        <f t="shared" si="353"/>
        <v>1272.817</v>
      </c>
      <c r="GJ270" s="16"/>
      <c r="GK270" s="16">
        <f t="shared" si="376"/>
        <v>1247.1111111111099</v>
      </c>
      <c r="GL270" s="16">
        <f t="shared" si="377"/>
        <v>1259.7</v>
      </c>
      <c r="GM270" s="16">
        <f t="shared" si="378"/>
        <v>1306.5999999999999</v>
      </c>
      <c r="GN270" s="16"/>
      <c r="GO270" s="16">
        <f t="shared" si="354"/>
        <v>1351.7142857142899</v>
      </c>
      <c r="GP270" s="16">
        <f t="shared" si="355"/>
        <v>1386.5555555555602</v>
      </c>
      <c r="GQ270" s="16">
        <f t="shared" si="379"/>
        <v>1446.6</v>
      </c>
    </row>
    <row r="271" spans="2:199" ht="14.45" customHeight="1" x14ac:dyDescent="0.25">
      <c r="B271" s="28" t="s">
        <v>366</v>
      </c>
      <c r="C271" s="28" t="s">
        <v>752</v>
      </c>
      <c r="D271" s="23" t="str">
        <f>IFERROR(IF(MATCH($B271,Compounders!$A:$A,0),"yes"),"")</f>
        <v/>
      </c>
      <c r="F271" s="66"/>
      <c r="G271" s="66"/>
      <c r="H271" s="66"/>
      <c r="I271" s="66"/>
      <c r="J271" s="121" t="str">
        <f t="shared" si="356"/>
        <v>yes</v>
      </c>
      <c r="K271" s="70">
        <f t="shared" si="380"/>
        <v>6</v>
      </c>
      <c r="L271" s="70">
        <f t="shared" si="381"/>
        <v>46</v>
      </c>
      <c r="M271" s="70">
        <f t="shared" si="382"/>
        <v>4</v>
      </c>
      <c r="N271" s="70">
        <f t="shared" si="383"/>
        <v>5</v>
      </c>
      <c r="O271" s="66"/>
      <c r="P271" s="83"/>
      <c r="Q271" s="70">
        <f t="shared" si="357"/>
        <v>5</v>
      </c>
      <c r="R271" s="70">
        <f t="shared" si="357"/>
        <v>4</v>
      </c>
      <c r="S271" s="70">
        <f t="shared" si="357"/>
        <v>4</v>
      </c>
      <c r="T271" s="70">
        <f t="shared" si="357"/>
        <v>5</v>
      </c>
      <c r="U271" s="70">
        <f t="shared" si="357"/>
        <v>5</v>
      </c>
      <c r="V271" s="70">
        <f t="shared" si="357"/>
        <v>8</v>
      </c>
      <c r="W271" s="70">
        <f t="shared" si="357"/>
        <v>9</v>
      </c>
      <c r="X271" s="70">
        <f t="shared" si="357"/>
        <v>4</v>
      </c>
      <c r="Y271" s="70">
        <f t="shared" si="357"/>
        <v>2</v>
      </c>
      <c r="AA271" s="39">
        <v>27.627954065149996</v>
      </c>
      <c r="AB271" s="39">
        <v>35.027688268439995</v>
      </c>
      <c r="AC271" s="40">
        <v>38.450491724060001</v>
      </c>
      <c r="AE271" s="4">
        <f t="shared" si="323"/>
        <v>10.822537658910004</v>
      </c>
      <c r="AF271" s="4">
        <f t="shared" si="324"/>
        <v>3.4228034556200058</v>
      </c>
      <c r="AH271" s="11">
        <f t="shared" si="325"/>
        <v>0.39172418027730815</v>
      </c>
      <c r="AI271" s="11">
        <f t="shared" si="326"/>
        <v>9.7717081109915949E-2</v>
      </c>
      <c r="AK271" s="3">
        <v>1800</v>
      </c>
      <c r="AL271" s="7">
        <v>1078</v>
      </c>
      <c r="AM271" s="7"/>
      <c r="AN271" s="3">
        <v>2051.8333333333298</v>
      </c>
      <c r="AO271" s="3">
        <v>1983.375</v>
      </c>
      <c r="AP271" s="7">
        <v>2120</v>
      </c>
      <c r="AQ271" s="113"/>
      <c r="AR271" s="3">
        <v>2224.25</v>
      </c>
      <c r="AS271" s="3">
        <v>2323.25</v>
      </c>
      <c r="AT271" s="7">
        <v>2439.2222222222199</v>
      </c>
      <c r="AU271" s="7"/>
      <c r="AV271" s="3">
        <v>2221.5</v>
      </c>
      <c r="AW271" s="3">
        <v>2599.6666666666697</v>
      </c>
      <c r="AX271" s="7">
        <v>2612</v>
      </c>
      <c r="AY271" s="113"/>
      <c r="AZ271" s="3">
        <v>2339</v>
      </c>
      <c r="BA271" s="7">
        <v>1660</v>
      </c>
      <c r="BB271" s="7"/>
      <c r="BC271" s="3">
        <v>2051.45454545455</v>
      </c>
      <c r="BD271" s="3">
        <v>2015.0833333333298</v>
      </c>
      <c r="BE271" s="7">
        <v>2220.75</v>
      </c>
      <c r="BF271" s="113"/>
      <c r="BG271" s="3">
        <v>2244.7142857142903</v>
      </c>
      <c r="BH271" s="3">
        <v>2349.8333333333303</v>
      </c>
      <c r="BI271" s="7">
        <v>2524.8333333333303</v>
      </c>
      <c r="BJ271" s="113"/>
      <c r="BK271" s="3">
        <v>2255.3333333333303</v>
      </c>
      <c r="BL271" s="3">
        <v>2478.1666666666697</v>
      </c>
      <c r="BM271" s="7">
        <v>2651.1666666666697</v>
      </c>
      <c r="BO271" s="2">
        <f t="shared" si="311"/>
        <v>2339</v>
      </c>
      <c r="BP271" s="2">
        <f t="shared" si="312"/>
        <v>1660</v>
      </c>
      <c r="BQ271" s="2"/>
      <c r="BR271" s="2">
        <f t="shared" si="313"/>
        <v>2051.45454545455</v>
      </c>
      <c r="BS271" s="2">
        <f t="shared" si="314"/>
        <v>2015.0833333333298</v>
      </c>
      <c r="BT271" s="2">
        <f t="shared" si="315"/>
        <v>2220.75</v>
      </c>
      <c r="BU271" s="2"/>
      <c r="BV271" s="2">
        <f t="shared" si="316"/>
        <v>2244.7142857142903</v>
      </c>
      <c r="BW271" s="2">
        <f t="shared" si="317"/>
        <v>2349.8333333333303</v>
      </c>
      <c r="BX271" s="2">
        <f t="shared" si="318"/>
        <v>2524.8333333333303</v>
      </c>
      <c r="BZ271" s="16">
        <f t="shared" si="384"/>
        <v>-679</v>
      </c>
      <c r="CA271" s="16">
        <f t="shared" si="385"/>
        <v>560.75</v>
      </c>
      <c r="CB271" s="16">
        <f t="shared" si="386"/>
        <v>304.0833333333303</v>
      </c>
      <c r="CD271" s="5">
        <f t="shared" si="327"/>
        <v>-0.29029499786233437</v>
      </c>
      <c r="CE271" s="5">
        <f t="shared" si="328"/>
        <v>0.33780120481927711</v>
      </c>
      <c r="CF271" s="5">
        <f t="shared" si="329"/>
        <v>0.13692821494239804</v>
      </c>
      <c r="CH271" s="11">
        <f t="shared" si="358"/>
        <v>-1.7729475021422525E-2</v>
      </c>
      <c r="CI271" s="11">
        <f t="shared" si="359"/>
        <v>8.2524594522730865E-2</v>
      </c>
      <c r="CK271" s="11">
        <f t="shared" si="360"/>
        <v>4.6829589087588497E-2</v>
      </c>
      <c r="CL271" s="11">
        <f t="shared" si="361"/>
        <v>0.12479051316319456</v>
      </c>
      <c r="CN271" s="16">
        <f t="shared" si="330"/>
        <v>-36.371212121220196</v>
      </c>
      <c r="CO271" s="16">
        <f t="shared" si="331"/>
        <v>169.29545454544996</v>
      </c>
      <c r="CP271" s="11"/>
      <c r="CQ271" s="16">
        <f t="shared" si="332"/>
        <v>105.11904761903997</v>
      </c>
      <c r="CR271" s="16">
        <f t="shared" si="333"/>
        <v>280.11904761903997</v>
      </c>
      <c r="CT271" s="106">
        <v>2552.4888888888895</v>
      </c>
      <c r="CU271" s="104">
        <v>2015.0833333333298</v>
      </c>
      <c r="CV271" s="104">
        <v>1848.875</v>
      </c>
      <c r="CW271" s="104">
        <v>2264.75</v>
      </c>
      <c r="CX271" s="104">
        <v>2076</v>
      </c>
      <c r="CY271" s="104">
        <v>2027.1111111111099</v>
      </c>
      <c r="CZ271" s="104">
        <v>2232.125</v>
      </c>
      <c r="DA271" s="104">
        <v>2688.9166666666661</v>
      </c>
      <c r="DB271" s="104">
        <v>2689.5714285714284</v>
      </c>
      <c r="DC271" s="104">
        <v>2826.8571428571399</v>
      </c>
      <c r="DD271" s="104">
        <v>3458.0476190476188</v>
      </c>
      <c r="DE271" s="104">
        <v>3511.1750000000002</v>
      </c>
      <c r="DF271" s="104">
        <v>3519.818181818182</v>
      </c>
      <c r="DG271" s="104">
        <v>3713.6</v>
      </c>
      <c r="DH271" s="104">
        <v>3515.848484848485</v>
      </c>
      <c r="DI271" s="104">
        <v>3398.636904761905</v>
      </c>
      <c r="DJ271" s="104">
        <v>3444.65</v>
      </c>
      <c r="DK271" s="104">
        <v>2933.2727272727298</v>
      </c>
      <c r="DL271" s="104">
        <v>2642.2111111111112</v>
      </c>
      <c r="DM271" s="104">
        <v>2436.8000000000002</v>
      </c>
      <c r="DN271" s="104">
        <v>2383.2857142857142</v>
      </c>
      <c r="DO271" s="104">
        <v>2151</v>
      </c>
      <c r="DP271" s="104">
        <v>1993.5</v>
      </c>
      <c r="DR271" s="4">
        <f t="shared" si="362"/>
        <v>38.450491724060001</v>
      </c>
      <c r="DS271" s="39">
        <v>35.027688268439995</v>
      </c>
      <c r="DT271" s="39">
        <v>27.627954065149996</v>
      </c>
      <c r="DU271" s="39">
        <v>28.702948214420001</v>
      </c>
      <c r="DV271" s="39">
        <v>25.358151791699999</v>
      </c>
      <c r="DW271" s="39">
        <v>23.052274004760001</v>
      </c>
      <c r="DX271" s="39">
        <v>24.175513430400002</v>
      </c>
      <c r="DY271" s="39">
        <v>28.564204752720002</v>
      </c>
      <c r="DZ271" s="39">
        <v>29.888764345050003</v>
      </c>
      <c r="EA271" s="39">
        <v>32.023625299930004</v>
      </c>
      <c r="EB271" s="39">
        <v>38.520794236100009</v>
      </c>
      <c r="EC271" s="39">
        <v>40.432785915059995</v>
      </c>
      <c r="ED271" s="39">
        <v>41.152606772520002</v>
      </c>
      <c r="EE271" s="39">
        <v>43.529821843899995</v>
      </c>
      <c r="EF271" s="39">
        <v>51.005682976950006</v>
      </c>
      <c r="EG271" s="39">
        <v>45.097178226049998</v>
      </c>
      <c r="EH271" s="39">
        <v>43.666124193599998</v>
      </c>
      <c r="EI271" s="39">
        <v>50.769217164280001</v>
      </c>
      <c r="EJ271" s="39">
        <v>37.812634763399998</v>
      </c>
      <c r="EK271" s="39">
        <v>33.56758234478</v>
      </c>
      <c r="EL271" s="39">
        <v>33.857347865999998</v>
      </c>
      <c r="EM271" s="39">
        <v>31.834532091000003</v>
      </c>
      <c r="EN271" s="39">
        <v>28.047571960089996</v>
      </c>
      <c r="EP271" s="111">
        <v>46022</v>
      </c>
      <c r="EQ271" s="114">
        <f t="shared" si="387"/>
        <v>0</v>
      </c>
      <c r="ER271" s="114"/>
      <c r="ES271" s="4">
        <f t="shared" si="363"/>
        <v>1800</v>
      </c>
      <c r="ET271" s="4">
        <f t="shared" si="364"/>
        <v>1078</v>
      </c>
      <c r="EU271" s="4"/>
      <c r="EV271" s="4">
        <f t="shared" si="334"/>
        <v>2051.8333333333298</v>
      </c>
      <c r="EW271" s="4">
        <f t="shared" si="335"/>
        <v>1983.375</v>
      </c>
      <c r="EX271" s="4">
        <f t="shared" si="336"/>
        <v>2120</v>
      </c>
      <c r="EY271" s="4"/>
      <c r="EZ271" s="4">
        <f t="shared" si="337"/>
        <v>2224.25</v>
      </c>
      <c r="FA271" s="4">
        <f t="shared" si="338"/>
        <v>2323.25</v>
      </c>
      <c r="FB271" s="4">
        <f t="shared" si="339"/>
        <v>2439.2222222222199</v>
      </c>
      <c r="FC271" s="4"/>
      <c r="FD271" s="4">
        <f t="shared" si="365"/>
        <v>2221.5</v>
      </c>
      <c r="FE271" s="4">
        <f t="shared" si="366"/>
        <v>2599.6666666666697</v>
      </c>
      <c r="FF271" s="4">
        <f t="shared" si="367"/>
        <v>2612</v>
      </c>
      <c r="FH271" s="16">
        <f t="shared" si="368"/>
        <v>1800</v>
      </c>
      <c r="FI271" s="16">
        <f t="shared" si="341"/>
        <v>1078</v>
      </c>
      <c r="FJ271" s="16"/>
      <c r="FK271" s="16">
        <f t="shared" si="369"/>
        <v>2051.8333333333298</v>
      </c>
      <c r="FL271" s="16">
        <f t="shared" si="370"/>
        <v>1983.375</v>
      </c>
      <c r="FM271" s="16">
        <f t="shared" si="371"/>
        <v>2120</v>
      </c>
      <c r="FN271" s="16"/>
      <c r="FO271" s="16">
        <f t="shared" si="372"/>
        <v>2224.25</v>
      </c>
      <c r="FP271" s="16">
        <f t="shared" si="373"/>
        <v>2323.25</v>
      </c>
      <c r="FQ271" s="16">
        <f t="shared" si="374"/>
        <v>2439.2222222222199</v>
      </c>
      <c r="FS271" s="4">
        <f t="shared" si="342"/>
        <v>2339</v>
      </c>
      <c r="FT271" s="4">
        <f t="shared" si="343"/>
        <v>1660</v>
      </c>
      <c r="FU271" s="4"/>
      <c r="FV271" s="4">
        <f t="shared" si="344"/>
        <v>2051.45454545455</v>
      </c>
      <c r="FW271" s="4">
        <f t="shared" si="345"/>
        <v>2015.0833333333298</v>
      </c>
      <c r="FX271" s="4">
        <f t="shared" si="346"/>
        <v>2220.75</v>
      </c>
      <c r="FY271" s="4"/>
      <c r="FZ271" s="4">
        <f t="shared" si="347"/>
        <v>2244.7142857142903</v>
      </c>
      <c r="GA271" s="4">
        <f t="shared" si="348"/>
        <v>2349.8333333333303</v>
      </c>
      <c r="GB271" s="4">
        <f t="shared" si="349"/>
        <v>2524.8333333333303</v>
      </c>
      <c r="GC271" s="4"/>
      <c r="GD271" s="4">
        <f t="shared" si="350"/>
        <v>2255.3333333333303</v>
      </c>
      <c r="GE271" s="4">
        <f t="shared" si="351"/>
        <v>2478.1666666666697</v>
      </c>
      <c r="GF271" s="4">
        <f t="shared" si="352"/>
        <v>2651.1666666666697</v>
      </c>
      <c r="GH271" s="16">
        <f t="shared" si="375"/>
        <v>2339</v>
      </c>
      <c r="GI271" s="16">
        <f t="shared" si="353"/>
        <v>1660</v>
      </c>
      <c r="GJ271" s="16"/>
      <c r="GK271" s="16">
        <f t="shared" si="376"/>
        <v>2051.45454545455</v>
      </c>
      <c r="GL271" s="16">
        <f t="shared" si="377"/>
        <v>2015.0833333333298</v>
      </c>
      <c r="GM271" s="16">
        <f t="shared" si="378"/>
        <v>2220.75</v>
      </c>
      <c r="GN271" s="16"/>
      <c r="GO271" s="16">
        <f t="shared" si="354"/>
        <v>2244.7142857142903</v>
      </c>
      <c r="GP271" s="16">
        <f t="shared" si="355"/>
        <v>2349.8333333333303</v>
      </c>
      <c r="GQ271" s="16">
        <f t="shared" si="379"/>
        <v>2524.8333333333303</v>
      </c>
    </row>
    <row r="272" spans="2:199" ht="14.45" customHeight="1" x14ac:dyDescent="0.25">
      <c r="B272" s="28" t="s">
        <v>220</v>
      </c>
      <c r="C272" s="28" t="s">
        <v>753</v>
      </c>
      <c r="D272" s="23" t="str">
        <f>IFERROR(IF(MATCH($B272,Compounders!$A:$A,0),"yes"),"")</f>
        <v/>
      </c>
      <c r="F272" s="66"/>
      <c r="G272" s="66"/>
      <c r="H272" s="66"/>
      <c r="I272" s="66"/>
      <c r="J272" s="121" t="str">
        <f t="shared" si="356"/>
        <v>yes</v>
      </c>
      <c r="K272" s="70">
        <f t="shared" si="380"/>
        <v>6</v>
      </c>
      <c r="L272" s="70">
        <f t="shared" si="381"/>
        <v>46</v>
      </c>
      <c r="M272" s="70">
        <f t="shared" si="382"/>
        <v>4</v>
      </c>
      <c r="N272" s="70">
        <f t="shared" si="383"/>
        <v>5</v>
      </c>
      <c r="O272" s="66"/>
      <c r="P272" s="83"/>
      <c r="Q272" s="70">
        <f t="shared" si="357"/>
        <v>5</v>
      </c>
      <c r="R272" s="70">
        <f t="shared" si="357"/>
        <v>4</v>
      </c>
      <c r="S272" s="70">
        <f t="shared" si="357"/>
        <v>4</v>
      </c>
      <c r="T272" s="70">
        <f t="shared" si="357"/>
        <v>5</v>
      </c>
      <c r="U272" s="70">
        <f t="shared" si="357"/>
        <v>5</v>
      </c>
      <c r="V272" s="70">
        <f t="shared" si="357"/>
        <v>8</v>
      </c>
      <c r="W272" s="70">
        <f t="shared" si="357"/>
        <v>9</v>
      </c>
      <c r="X272" s="70">
        <f t="shared" si="357"/>
        <v>4</v>
      </c>
      <c r="Y272" s="70">
        <f t="shared" si="357"/>
        <v>2</v>
      </c>
      <c r="AA272" s="39">
        <v>47.308924356959992</v>
      </c>
      <c r="AB272" s="39">
        <v>36.572152559999999</v>
      </c>
      <c r="AC272" s="40">
        <v>41.619039178080001</v>
      </c>
      <c r="AE272" s="4">
        <f t="shared" si="323"/>
        <v>-5.6898851788799902</v>
      </c>
      <c r="AF272" s="4">
        <f t="shared" si="324"/>
        <v>5.0468866180800021</v>
      </c>
      <c r="AH272" s="11">
        <f t="shared" si="325"/>
        <v>-0.12027086339879778</v>
      </c>
      <c r="AI272" s="11">
        <f t="shared" si="326"/>
        <v>0.13799807407562681</v>
      </c>
      <c r="AK272" s="3">
        <v>-3744.2</v>
      </c>
      <c r="AL272" s="7">
        <v>-4478.8999999999996</v>
      </c>
      <c r="AM272" s="7"/>
      <c r="AN272" s="3">
        <v>-317.52631578947398</v>
      </c>
      <c r="AO272" s="3">
        <v>-314.944444444444</v>
      </c>
      <c r="AP272" s="7">
        <v>-298.2</v>
      </c>
      <c r="AQ272" s="113"/>
      <c r="AR272" s="3">
        <v>596.45263157894692</v>
      </c>
      <c r="AS272" s="3">
        <v>661.68947368421107</v>
      </c>
      <c r="AT272" s="7">
        <v>439.26315789473699</v>
      </c>
      <c r="AU272" s="7"/>
      <c r="AV272" s="3">
        <v>1318.1428571428598</v>
      </c>
      <c r="AW272" s="3">
        <v>1331.1538461538501</v>
      </c>
      <c r="AX272" s="7">
        <v>1079.4444444444398</v>
      </c>
      <c r="AY272" s="113"/>
      <c r="AZ272" s="3">
        <v>425.5</v>
      </c>
      <c r="BA272" s="7">
        <v>446</v>
      </c>
      <c r="BB272" s="7"/>
      <c r="BC272" s="3">
        <v>617.19047619047592</v>
      </c>
      <c r="BD272" s="3">
        <v>722.05</v>
      </c>
      <c r="BE272" s="7">
        <v>760.8</v>
      </c>
      <c r="BF272" s="113"/>
      <c r="BG272" s="3">
        <v>1357.7916666666702</v>
      </c>
      <c r="BH272" s="3">
        <v>1452.42857142857</v>
      </c>
      <c r="BI272" s="7">
        <v>1264.7272727272698</v>
      </c>
      <c r="BJ272" s="113"/>
      <c r="BK272" s="3">
        <v>1956.2222222222199</v>
      </c>
      <c r="BL272" s="3">
        <v>2035.4</v>
      </c>
      <c r="BM272" s="7">
        <v>1923.15789473684</v>
      </c>
      <c r="BO272" s="2">
        <f t="shared" si="311"/>
        <v>440.94520547945206</v>
      </c>
      <c r="BP272" s="2">
        <f t="shared" si="312"/>
        <v>683.17808219178073</v>
      </c>
      <c r="BQ272" s="2"/>
      <c r="BR272" s="2">
        <f t="shared" si="313"/>
        <v>1175.1776744944577</v>
      </c>
      <c r="BS272" s="2">
        <f t="shared" si="314"/>
        <v>1272.3352250489224</v>
      </c>
      <c r="BT272" s="2">
        <f t="shared" si="315"/>
        <v>1140.47123287671</v>
      </c>
      <c r="BU272" s="2"/>
      <c r="BV272" s="2">
        <f t="shared" si="316"/>
        <v>1808.6640030441392</v>
      </c>
      <c r="BW272" s="2">
        <f t="shared" si="317"/>
        <v>1891.6536203522503</v>
      </c>
      <c r="BX272" s="2">
        <f t="shared" si="318"/>
        <v>1760.8051386248912</v>
      </c>
      <c r="BZ272" s="16">
        <f t="shared" si="384"/>
        <v>242.23287671232868</v>
      </c>
      <c r="CA272" s="16">
        <f t="shared" si="385"/>
        <v>457.29315068492929</v>
      </c>
      <c r="CB272" s="16">
        <f t="shared" si="386"/>
        <v>620.33390574818122</v>
      </c>
      <c r="CD272" s="5">
        <f t="shared" si="327"/>
        <v>0.54934915654416083</v>
      </c>
      <c r="CE272" s="5">
        <f t="shared" si="328"/>
        <v>0.66936156560795324</v>
      </c>
      <c r="CF272" s="5">
        <f t="shared" si="329"/>
        <v>0.54392770976209448</v>
      </c>
      <c r="CH272" s="11">
        <f t="shared" si="358"/>
        <v>8.2674775621703667E-2</v>
      </c>
      <c r="CI272" s="11">
        <f t="shared" si="359"/>
        <v>-2.9532931377953431E-2</v>
      </c>
      <c r="CK272" s="11">
        <f t="shared" si="360"/>
        <v>4.5884485547582177E-2</v>
      </c>
      <c r="CL272" s="11">
        <f t="shared" si="361"/>
        <v>-2.6460892868270358E-2</v>
      </c>
      <c r="CN272" s="16">
        <f t="shared" si="330"/>
        <v>97.157550554464706</v>
      </c>
      <c r="CO272" s="16">
        <f t="shared" si="331"/>
        <v>-34.706441617747714</v>
      </c>
      <c r="CP272" s="11"/>
      <c r="CQ272" s="16">
        <f t="shared" si="332"/>
        <v>82.989617308111065</v>
      </c>
      <c r="CR272" s="16">
        <f t="shared" si="333"/>
        <v>-47.858864419247993</v>
      </c>
      <c r="CT272" s="106">
        <v>1264.7272727272698</v>
      </c>
      <c r="CU272" s="104">
        <v>1184.637700534759</v>
      </c>
      <c r="CV272" s="104">
        <v>597.64619883040939</v>
      </c>
      <c r="CW272" s="104">
        <v>1027.5117647058821</v>
      </c>
      <c r="CX272" s="104">
        <v>482.8125</v>
      </c>
      <c r="CY272" s="104">
        <v>1180.593333333333</v>
      </c>
      <c r="CZ272" s="104">
        <v>616.363736263737</v>
      </c>
      <c r="DA272" s="104">
        <v>469.25861538461544</v>
      </c>
      <c r="DB272" s="104">
        <v>440.5625</v>
      </c>
      <c r="DC272" s="104">
        <v>580.31678571428597</v>
      </c>
      <c r="DD272" s="104">
        <v>644.60034965034993</v>
      </c>
      <c r="DE272" s="104">
        <v>688.05</v>
      </c>
      <c r="DF272" s="104">
        <v>571.05555555555611</v>
      </c>
      <c r="DG272" s="104">
        <v>754.05865800865797</v>
      </c>
      <c r="DH272" s="104">
        <v>760.07142857142799</v>
      </c>
      <c r="DI272" s="104">
        <v>853.35183982683998</v>
      </c>
      <c r="DJ272" s="104">
        <v>671.95454545454504</v>
      </c>
      <c r="DK272" s="104">
        <v>748.30444444444504</v>
      </c>
      <c r="DL272" s="104">
        <v>717.14027777777801</v>
      </c>
      <c r="DM272" s="104">
        <v>569.17912087912111</v>
      </c>
      <c r="DN272" s="104">
        <v>535.555555555556</v>
      </c>
      <c r="DO272" s="104">
        <v>692.93801169590699</v>
      </c>
      <c r="DP272" s="104">
        <v>470.05380116958997</v>
      </c>
      <c r="DR272" s="4">
        <f t="shared" si="362"/>
        <v>41.619039178080001</v>
      </c>
      <c r="DS272" s="39">
        <v>36.572152559999999</v>
      </c>
      <c r="DT272" s="39">
        <v>47.308924356959992</v>
      </c>
      <c r="DU272" s="39">
        <v>47.659723972320009</v>
      </c>
      <c r="DV272" s="39">
        <v>44.346089550599999</v>
      </c>
      <c r="DW272" s="39">
        <v>36.578735068500009</v>
      </c>
      <c r="DX272" s="39">
        <v>32.329490135279997</v>
      </c>
      <c r="DY272" s="39">
        <v>26.94271519154</v>
      </c>
      <c r="DZ272" s="39">
        <v>26.648713669140005</v>
      </c>
      <c r="EA272" s="39">
        <v>25.330376169390004</v>
      </c>
      <c r="EB272" s="39">
        <v>27.372383438999996</v>
      </c>
      <c r="EC272" s="39">
        <v>23.842541659910001</v>
      </c>
      <c r="ED272" s="39">
        <v>24.919129191319996</v>
      </c>
      <c r="EE272" s="39">
        <v>20.122871309700002</v>
      </c>
      <c r="EF272" s="39">
        <v>17.47500559038</v>
      </c>
      <c r="EG272" s="39">
        <v>18.147259253000001</v>
      </c>
      <c r="EH272" s="39">
        <v>19.847669776250001</v>
      </c>
      <c r="EI272" s="39">
        <v>17.744080745880002</v>
      </c>
      <c r="EJ272" s="39">
        <v>20.491077967919999</v>
      </c>
      <c r="EK272" s="39">
        <v>17.951967855989999</v>
      </c>
      <c r="EL272" s="39">
        <v>20.56463892348</v>
      </c>
      <c r="EM272" s="39">
        <v>20.351890754999999</v>
      </c>
      <c r="EN272" s="39">
        <v>23.90034262759</v>
      </c>
      <c r="EP272" s="111">
        <v>46112</v>
      </c>
      <c r="EQ272" s="114">
        <f t="shared" si="387"/>
        <v>-0.24657534246575341</v>
      </c>
      <c r="ER272" s="114"/>
      <c r="ES272" s="4">
        <f t="shared" si="363"/>
        <v>-3744.2</v>
      </c>
      <c r="ET272" s="4">
        <f t="shared" si="364"/>
        <v>-4478.8999999999996</v>
      </c>
      <c r="EU272" s="4"/>
      <c r="EV272" s="4">
        <f t="shared" si="334"/>
        <v>-317.52631578947398</v>
      </c>
      <c r="EW272" s="4">
        <f t="shared" si="335"/>
        <v>-314.944444444444</v>
      </c>
      <c r="EX272" s="4">
        <f t="shared" si="336"/>
        <v>-298.2</v>
      </c>
      <c r="EY272" s="4"/>
      <c r="EZ272" s="4">
        <f t="shared" si="337"/>
        <v>596.45263157894692</v>
      </c>
      <c r="FA272" s="4">
        <f t="shared" si="338"/>
        <v>661.68947368421107</v>
      </c>
      <c r="FB272" s="4">
        <f t="shared" si="339"/>
        <v>439.26315789473699</v>
      </c>
      <c r="FC272" s="4"/>
      <c r="FD272" s="4">
        <f t="shared" si="365"/>
        <v>1318.1428571428598</v>
      </c>
      <c r="FE272" s="4">
        <f t="shared" si="366"/>
        <v>1331.1538461538501</v>
      </c>
      <c r="FF272" s="4">
        <f t="shared" si="367"/>
        <v>1079.4444444444398</v>
      </c>
      <c r="FH272" s="16">
        <f t="shared" si="368"/>
        <v>-4297.7410958904111</v>
      </c>
      <c r="FI272" s="16">
        <f t="shared" si="341"/>
        <v>-1329.0575342465752</v>
      </c>
      <c r="FJ272" s="16"/>
      <c r="FK272" s="16">
        <f t="shared" si="369"/>
        <v>371.08795962508975</v>
      </c>
      <c r="FL272" s="16">
        <f t="shared" si="370"/>
        <v>420.87563085796739</v>
      </c>
      <c r="FM272" s="16">
        <f t="shared" si="371"/>
        <v>257.42292718096627</v>
      </c>
      <c r="FN272" s="16"/>
      <c r="FO272" s="16">
        <f t="shared" si="372"/>
        <v>1140.1918426202512</v>
      </c>
      <c r="FP272" s="16">
        <f t="shared" si="373"/>
        <v>1166.080439243528</v>
      </c>
      <c r="FQ272" s="16">
        <f t="shared" si="374"/>
        <v>921.59152447328017</v>
      </c>
      <c r="FS272" s="4">
        <f t="shared" si="342"/>
        <v>425.5</v>
      </c>
      <c r="FT272" s="4">
        <f t="shared" si="343"/>
        <v>446</v>
      </c>
      <c r="FU272" s="4"/>
      <c r="FV272" s="4">
        <f t="shared" si="344"/>
        <v>617.19047619047592</v>
      </c>
      <c r="FW272" s="4">
        <f t="shared" si="345"/>
        <v>722.05</v>
      </c>
      <c r="FX272" s="4">
        <f t="shared" si="346"/>
        <v>760.8</v>
      </c>
      <c r="FY272" s="4"/>
      <c r="FZ272" s="4">
        <f t="shared" si="347"/>
        <v>1357.7916666666702</v>
      </c>
      <c r="GA272" s="4">
        <f t="shared" si="348"/>
        <v>1452.42857142857</v>
      </c>
      <c r="GB272" s="4">
        <f t="shared" si="349"/>
        <v>1264.7272727272698</v>
      </c>
      <c r="GC272" s="4"/>
      <c r="GD272" s="4">
        <f t="shared" si="350"/>
        <v>1956.2222222222199</v>
      </c>
      <c r="GE272" s="4">
        <f t="shared" si="351"/>
        <v>2035.4</v>
      </c>
      <c r="GF272" s="4">
        <f t="shared" si="352"/>
        <v>1923.15789473684</v>
      </c>
      <c r="GH272" s="16">
        <f t="shared" si="375"/>
        <v>440.94520547945206</v>
      </c>
      <c r="GI272" s="16">
        <f t="shared" si="353"/>
        <v>683.17808219178073</v>
      </c>
      <c r="GJ272" s="16"/>
      <c r="GK272" s="16">
        <f t="shared" si="376"/>
        <v>1175.1776744944577</v>
      </c>
      <c r="GL272" s="16">
        <f t="shared" si="377"/>
        <v>1272.3352250489224</v>
      </c>
      <c r="GM272" s="16">
        <f t="shared" si="378"/>
        <v>1140.47123287671</v>
      </c>
      <c r="GN272" s="16"/>
      <c r="GO272" s="16">
        <f t="shared" si="354"/>
        <v>1808.6640030441392</v>
      </c>
      <c r="GP272" s="16">
        <f t="shared" si="355"/>
        <v>1891.6536203522503</v>
      </c>
      <c r="GQ272" s="16">
        <f t="shared" si="379"/>
        <v>1760.8051386248912</v>
      </c>
    </row>
    <row r="273" spans="2:199" ht="14.45" customHeight="1" x14ac:dyDescent="0.25">
      <c r="B273" s="28" t="s">
        <v>324</v>
      </c>
      <c r="C273" s="28" t="s">
        <v>1010</v>
      </c>
      <c r="D273" s="23" t="str">
        <f>IFERROR(IF(MATCH($B273,Compounders!$A:$A,0),"yes"),"")</f>
        <v>yes</v>
      </c>
      <c r="F273" s="66"/>
      <c r="G273" s="66"/>
      <c r="H273" s="66"/>
      <c r="I273" s="66"/>
      <c r="J273" s="121" t="str">
        <f t="shared" si="356"/>
        <v>yes</v>
      </c>
      <c r="K273" s="70">
        <f t="shared" si="380"/>
        <v>6</v>
      </c>
      <c r="L273" s="70">
        <f t="shared" si="381"/>
        <v>46</v>
      </c>
      <c r="M273" s="70">
        <f t="shared" si="382"/>
        <v>4</v>
      </c>
      <c r="N273" s="70">
        <f t="shared" si="383"/>
        <v>5</v>
      </c>
      <c r="O273" s="66"/>
      <c r="P273" s="83"/>
      <c r="Q273" s="70">
        <f t="shared" si="357"/>
        <v>5</v>
      </c>
      <c r="R273" s="70">
        <f t="shared" si="357"/>
        <v>4</v>
      </c>
      <c r="S273" s="70">
        <f t="shared" si="357"/>
        <v>4</v>
      </c>
      <c r="T273" s="70">
        <f t="shared" si="357"/>
        <v>5</v>
      </c>
      <c r="U273" s="70">
        <f t="shared" si="357"/>
        <v>5</v>
      </c>
      <c r="V273" s="70">
        <f t="shared" si="357"/>
        <v>8</v>
      </c>
      <c r="W273" s="70">
        <f t="shared" si="357"/>
        <v>9</v>
      </c>
      <c r="X273" s="70">
        <f t="shared" si="357"/>
        <v>4</v>
      </c>
      <c r="Y273" s="70">
        <f t="shared" si="357"/>
        <v>2</v>
      </c>
      <c r="AA273" s="39">
        <v>47.849977987630005</v>
      </c>
      <c r="AB273" s="39">
        <v>39.982177724840007</v>
      </c>
      <c r="AC273" s="40">
        <v>36.613785038160003</v>
      </c>
      <c r="AE273" s="4">
        <f t="shared" si="323"/>
        <v>-11.236192949470002</v>
      </c>
      <c r="AF273" s="4">
        <f t="shared" si="324"/>
        <v>-3.3683926866800036</v>
      </c>
      <c r="AH273" s="11">
        <f t="shared" si="325"/>
        <v>-0.23482127729243141</v>
      </c>
      <c r="AI273" s="11">
        <f t="shared" si="326"/>
        <v>-8.4247354155181475E-2</v>
      </c>
      <c r="AK273" s="3">
        <v>968</v>
      </c>
      <c r="AL273" s="7">
        <v>1157</v>
      </c>
      <c r="AM273" s="7"/>
      <c r="AN273" s="3">
        <v>1881.75</v>
      </c>
      <c r="AO273" s="3">
        <v>1877.5555555555602</v>
      </c>
      <c r="AP273" s="7">
        <v>1860.8888888888901</v>
      </c>
      <c r="AQ273" s="113"/>
      <c r="AR273" s="3">
        <v>2195.75</v>
      </c>
      <c r="AS273" s="3">
        <v>2211.8888888888896</v>
      </c>
      <c r="AT273" s="7">
        <v>2270.6666666666697</v>
      </c>
      <c r="AU273" s="7"/>
      <c r="AV273" s="3">
        <v>2499.1999999999998</v>
      </c>
      <c r="AW273" s="3">
        <v>2482.2857142857097</v>
      </c>
      <c r="AX273" s="7">
        <v>2589.2857142857097</v>
      </c>
      <c r="AY273" s="113"/>
      <c r="AZ273" s="3">
        <v>1571</v>
      </c>
      <c r="BA273" s="7">
        <v>1920</v>
      </c>
      <c r="BB273" s="7"/>
      <c r="BC273" s="3">
        <v>2146.1999999999998</v>
      </c>
      <c r="BD273" s="3">
        <v>2208.6363636363603</v>
      </c>
      <c r="BE273" s="7">
        <v>2256.8181818181802</v>
      </c>
      <c r="BF273" s="113"/>
      <c r="BG273" s="3">
        <v>2463.3000000000002</v>
      </c>
      <c r="BH273" s="3">
        <v>2529.6363636363603</v>
      </c>
      <c r="BI273" s="7">
        <v>2591.25</v>
      </c>
      <c r="BJ273" s="113"/>
      <c r="BK273" s="3">
        <v>2817</v>
      </c>
      <c r="BL273" s="3">
        <v>2836.6</v>
      </c>
      <c r="BM273" s="7">
        <v>2889.6</v>
      </c>
      <c r="BO273" s="2">
        <f t="shared" ref="BO273:BO336" si="388">CHOOSE($AK$6,FH273,GH273)</f>
        <v>1571</v>
      </c>
      <c r="BP273" s="2">
        <f t="shared" ref="BP273:BP336" si="389">CHOOSE($AK$6,FI273,GI273)</f>
        <v>1920</v>
      </c>
      <c r="BQ273" s="2"/>
      <c r="BR273" s="2">
        <f t="shared" ref="BR273:BR336" si="390">CHOOSE($AK$6,FK273,GK273)</f>
        <v>2146.1999999999998</v>
      </c>
      <c r="BS273" s="2">
        <f t="shared" ref="BS273:BS336" si="391">CHOOSE($AK$6,FL273,GL273)</f>
        <v>2208.6363636363603</v>
      </c>
      <c r="BT273" s="2">
        <f t="shared" ref="BT273:BT336" si="392">CHOOSE($AK$6,FM273,GM273)</f>
        <v>2256.8181818181802</v>
      </c>
      <c r="BU273" s="2"/>
      <c r="BV273" s="2">
        <f t="shared" ref="BV273:BV336" si="393">CHOOSE($AK$6,FO273,GO273)</f>
        <v>2463.3000000000002</v>
      </c>
      <c r="BW273" s="2">
        <f t="shared" ref="BW273:BW336" si="394">CHOOSE($AK$6,FP273,GP273)</f>
        <v>2529.6363636363603</v>
      </c>
      <c r="BX273" s="2">
        <f t="shared" ref="BX273:BX336" si="395">CHOOSE($AK$6,FQ273,GQ273)</f>
        <v>2591.25</v>
      </c>
      <c r="BZ273" s="16">
        <f t="shared" si="384"/>
        <v>349</v>
      </c>
      <c r="CA273" s="16">
        <f t="shared" si="385"/>
        <v>336.81818181818016</v>
      </c>
      <c r="CB273" s="16">
        <f t="shared" si="386"/>
        <v>334.43181818181984</v>
      </c>
      <c r="CD273" s="5">
        <f t="shared" si="327"/>
        <v>0.22215149586250793</v>
      </c>
      <c r="CE273" s="5">
        <f t="shared" si="328"/>
        <v>0.17542613636363558</v>
      </c>
      <c r="CF273" s="5">
        <f t="shared" si="329"/>
        <v>0.14818731117824857</v>
      </c>
      <c r="CH273" s="11">
        <f t="shared" si="358"/>
        <v>2.9091586821526683E-2</v>
      </c>
      <c r="CI273" s="11">
        <f t="shared" si="359"/>
        <v>5.1541413576637884E-2</v>
      </c>
      <c r="CK273" s="11">
        <f t="shared" si="360"/>
        <v>2.6929876034733846E-2</v>
      </c>
      <c r="CL273" s="11">
        <f t="shared" si="361"/>
        <v>5.1942516136889383E-2</v>
      </c>
      <c r="CN273" s="16">
        <f t="shared" si="330"/>
        <v>62.436363636360511</v>
      </c>
      <c r="CO273" s="16">
        <f t="shared" si="331"/>
        <v>110.61818181818035</v>
      </c>
      <c r="CP273" s="11"/>
      <c r="CQ273" s="16">
        <f t="shared" si="332"/>
        <v>66.336363636360147</v>
      </c>
      <c r="CR273" s="16">
        <f t="shared" si="333"/>
        <v>127.94999999999982</v>
      </c>
      <c r="CT273" s="106">
        <v>2210.542857142857</v>
      </c>
      <c r="CU273" s="104">
        <v>2208.6363636363603</v>
      </c>
      <c r="CV273" s="104">
        <v>2109.1428571428569</v>
      </c>
      <c r="CW273" s="104">
        <v>2004.541666666667</v>
      </c>
      <c r="CX273" s="104">
        <v>1866.25</v>
      </c>
      <c r="CY273" s="104">
        <v>1823.125</v>
      </c>
      <c r="CZ273" s="104">
        <v>1835.4206349206352</v>
      </c>
      <c r="DA273" s="104">
        <v>1723.0476190476188</v>
      </c>
      <c r="DB273" s="104">
        <v>1408.2333333333331</v>
      </c>
      <c r="DC273" s="104">
        <v>1365.5555555555602</v>
      </c>
      <c r="DD273" s="104">
        <v>1230.303571428572</v>
      </c>
      <c r="DE273" s="104">
        <v>1509.017857142858</v>
      </c>
      <c r="DF273" s="104">
        <v>1479.2857142857142</v>
      </c>
      <c r="DG273" s="104">
        <v>1549.8181818181802</v>
      </c>
      <c r="DH273" s="104">
        <v>1544.083333333333</v>
      </c>
      <c r="DI273" s="104">
        <v>1828</v>
      </c>
      <c r="DJ273" s="104">
        <v>1991.666666666667</v>
      </c>
      <c r="DK273" s="104">
        <v>2021.25</v>
      </c>
      <c r="DL273" s="104">
        <v>1867.583333333333</v>
      </c>
      <c r="DM273" s="104">
        <v>1676</v>
      </c>
      <c r="DN273" s="104">
        <v>1371.4</v>
      </c>
      <c r="DO273" s="104">
        <v>1242.3333333333298</v>
      </c>
      <c r="DP273" s="104">
        <v>1012.0666666666669</v>
      </c>
      <c r="DR273" s="4">
        <f t="shared" si="362"/>
        <v>36.613785038160003</v>
      </c>
      <c r="DS273" s="39">
        <v>39.982177724840007</v>
      </c>
      <c r="DT273" s="39">
        <v>47.849977987630005</v>
      </c>
      <c r="DU273" s="39">
        <v>46.882659447000002</v>
      </c>
      <c r="DV273" s="39">
        <v>41.770452002360003</v>
      </c>
      <c r="DW273" s="39">
        <v>39.238901895959998</v>
      </c>
      <c r="DX273" s="39">
        <v>40.177101119360003</v>
      </c>
      <c r="DY273" s="39">
        <v>38.144584904320006</v>
      </c>
      <c r="DZ273" s="39">
        <v>27.341124333530004</v>
      </c>
      <c r="EA273" s="39">
        <v>29.725866884999999</v>
      </c>
      <c r="EB273" s="39">
        <v>28.373161845090003</v>
      </c>
      <c r="EC273" s="39">
        <v>22.884641401259998</v>
      </c>
      <c r="ED273" s="39">
        <v>25.087276708619996</v>
      </c>
      <c r="EE273" s="39">
        <v>22.563235500659996</v>
      </c>
      <c r="EF273" s="39">
        <v>24.315399484479997</v>
      </c>
      <c r="EG273" s="39">
        <v>21.68228627725</v>
      </c>
      <c r="EH273" s="39">
        <v>24.060205379939998</v>
      </c>
      <c r="EI273" s="39">
        <v>30.414162430079998</v>
      </c>
      <c r="EJ273" s="39">
        <v>36.314593119659996</v>
      </c>
      <c r="EK273" s="39">
        <v>32.687296293439999</v>
      </c>
      <c r="EL273" s="39">
        <v>28.7759080447</v>
      </c>
      <c r="EM273" s="39">
        <v>26.549092276920003</v>
      </c>
      <c r="EN273" s="39">
        <v>21.039815749119999</v>
      </c>
      <c r="EP273" s="111">
        <v>46022</v>
      </c>
      <c r="EQ273" s="114">
        <f t="shared" si="387"/>
        <v>0</v>
      </c>
      <c r="ER273" s="114"/>
      <c r="ES273" s="4">
        <f t="shared" si="363"/>
        <v>968</v>
      </c>
      <c r="ET273" s="4">
        <f t="shared" si="364"/>
        <v>1157</v>
      </c>
      <c r="EU273" s="4"/>
      <c r="EV273" s="4">
        <f t="shared" si="334"/>
        <v>1881.75</v>
      </c>
      <c r="EW273" s="4">
        <f t="shared" si="335"/>
        <v>1877.5555555555602</v>
      </c>
      <c r="EX273" s="4">
        <f t="shared" si="336"/>
        <v>1860.8888888888901</v>
      </c>
      <c r="EY273" s="4"/>
      <c r="EZ273" s="4">
        <f t="shared" si="337"/>
        <v>2195.75</v>
      </c>
      <c r="FA273" s="4">
        <f t="shared" si="338"/>
        <v>2211.8888888888896</v>
      </c>
      <c r="FB273" s="4">
        <f t="shared" si="339"/>
        <v>2270.6666666666697</v>
      </c>
      <c r="FC273" s="4"/>
      <c r="FD273" s="4">
        <f t="shared" si="365"/>
        <v>2499.1999999999998</v>
      </c>
      <c r="FE273" s="4">
        <f t="shared" si="366"/>
        <v>2482.2857142857097</v>
      </c>
      <c r="FF273" s="4">
        <f t="shared" si="367"/>
        <v>2589.2857142857097</v>
      </c>
      <c r="FH273" s="16">
        <f t="shared" si="368"/>
        <v>968</v>
      </c>
      <c r="FI273" s="16">
        <f t="shared" si="341"/>
        <v>1157</v>
      </c>
      <c r="FJ273" s="16"/>
      <c r="FK273" s="16">
        <f t="shared" si="369"/>
        <v>1881.75</v>
      </c>
      <c r="FL273" s="16">
        <f t="shared" si="370"/>
        <v>1877.5555555555602</v>
      </c>
      <c r="FM273" s="16">
        <f t="shared" si="371"/>
        <v>1860.8888888888901</v>
      </c>
      <c r="FN273" s="16"/>
      <c r="FO273" s="16">
        <f t="shared" si="372"/>
        <v>2195.75</v>
      </c>
      <c r="FP273" s="16">
        <f t="shared" si="373"/>
        <v>2211.8888888888896</v>
      </c>
      <c r="FQ273" s="16">
        <f t="shared" si="374"/>
        <v>2270.6666666666697</v>
      </c>
      <c r="FS273" s="4">
        <f t="shared" si="342"/>
        <v>1571</v>
      </c>
      <c r="FT273" s="4">
        <f t="shared" si="343"/>
        <v>1920</v>
      </c>
      <c r="FU273" s="4"/>
      <c r="FV273" s="4">
        <f t="shared" si="344"/>
        <v>2146.1999999999998</v>
      </c>
      <c r="FW273" s="4">
        <f t="shared" si="345"/>
        <v>2208.6363636363603</v>
      </c>
      <c r="FX273" s="4">
        <f t="shared" si="346"/>
        <v>2256.8181818181802</v>
      </c>
      <c r="FY273" s="4"/>
      <c r="FZ273" s="4">
        <f t="shared" si="347"/>
        <v>2463.3000000000002</v>
      </c>
      <c r="GA273" s="4">
        <f t="shared" si="348"/>
        <v>2529.6363636363603</v>
      </c>
      <c r="GB273" s="4">
        <f t="shared" si="349"/>
        <v>2591.25</v>
      </c>
      <c r="GC273" s="4"/>
      <c r="GD273" s="4">
        <f t="shared" si="350"/>
        <v>2817</v>
      </c>
      <c r="GE273" s="4">
        <f t="shared" si="351"/>
        <v>2836.6</v>
      </c>
      <c r="GF273" s="4">
        <f t="shared" si="352"/>
        <v>2889.6</v>
      </c>
      <c r="GH273" s="16">
        <f t="shared" si="375"/>
        <v>1571</v>
      </c>
      <c r="GI273" s="16">
        <f t="shared" si="353"/>
        <v>1920</v>
      </c>
      <c r="GJ273" s="16"/>
      <c r="GK273" s="16">
        <f t="shared" si="376"/>
        <v>2146.1999999999998</v>
      </c>
      <c r="GL273" s="16">
        <f t="shared" si="377"/>
        <v>2208.6363636363603</v>
      </c>
      <c r="GM273" s="16">
        <f t="shared" si="378"/>
        <v>2256.8181818181802</v>
      </c>
      <c r="GN273" s="16"/>
      <c r="GO273" s="16">
        <f t="shared" si="354"/>
        <v>2463.3000000000002</v>
      </c>
      <c r="GP273" s="16">
        <f t="shared" si="355"/>
        <v>2529.6363636363603</v>
      </c>
      <c r="GQ273" s="16">
        <f t="shared" si="379"/>
        <v>2591.25</v>
      </c>
    </row>
    <row r="274" spans="2:199" ht="14.45" customHeight="1" x14ac:dyDescent="0.25">
      <c r="B274" s="28" t="s">
        <v>213</v>
      </c>
      <c r="C274" s="28" t="s">
        <v>754</v>
      </c>
      <c r="D274" s="23" t="str">
        <f>IFERROR(IF(MATCH($B274,Compounders!$A:$A,0),"yes"),"")</f>
        <v/>
      </c>
      <c r="F274" s="66"/>
      <c r="G274" s="66"/>
      <c r="H274" s="66"/>
      <c r="I274" s="66"/>
      <c r="J274" s="121" t="str">
        <f t="shared" si="356"/>
        <v>yes</v>
      </c>
      <c r="K274" s="70">
        <f t="shared" si="380"/>
        <v>6</v>
      </c>
      <c r="L274" s="70">
        <f t="shared" si="381"/>
        <v>46</v>
      </c>
      <c r="M274" s="70">
        <f t="shared" si="382"/>
        <v>4</v>
      </c>
      <c r="N274" s="70">
        <f t="shared" si="383"/>
        <v>5</v>
      </c>
      <c r="O274" s="66"/>
      <c r="P274" s="83"/>
      <c r="Q274" s="70">
        <f t="shared" si="357"/>
        <v>5</v>
      </c>
      <c r="R274" s="70">
        <f t="shared" si="357"/>
        <v>4</v>
      </c>
      <c r="S274" s="70">
        <f t="shared" si="357"/>
        <v>4</v>
      </c>
      <c r="T274" s="70">
        <f t="shared" si="357"/>
        <v>5</v>
      </c>
      <c r="U274" s="70">
        <f t="shared" si="357"/>
        <v>5</v>
      </c>
      <c r="V274" s="70">
        <f t="shared" si="357"/>
        <v>8</v>
      </c>
      <c r="W274" s="70">
        <f t="shared" si="357"/>
        <v>9</v>
      </c>
      <c r="X274" s="70">
        <f t="shared" si="357"/>
        <v>4</v>
      </c>
      <c r="Y274" s="70">
        <f t="shared" si="357"/>
        <v>2</v>
      </c>
      <c r="AA274" s="39">
        <v>39.540415516800003</v>
      </c>
      <c r="AB274" s="39">
        <v>44.325971211960002</v>
      </c>
      <c r="AC274" s="40">
        <v>38.071798336549996</v>
      </c>
      <c r="AE274" s="4">
        <f t="shared" si="323"/>
        <v>-1.468617180250007</v>
      </c>
      <c r="AF274" s="4">
        <f t="shared" si="324"/>
        <v>-6.2541728754100063</v>
      </c>
      <c r="AH274" s="11">
        <f t="shared" si="325"/>
        <v>-3.714217873168324E-2</v>
      </c>
      <c r="AI274" s="11">
        <f t="shared" si="326"/>
        <v>-0.1410949992613475</v>
      </c>
      <c r="AK274" s="3">
        <v>2164</v>
      </c>
      <c r="AL274" s="7">
        <v>2665</v>
      </c>
      <c r="AM274" s="7"/>
      <c r="AN274" s="3">
        <v>902.2</v>
      </c>
      <c r="AO274" s="3">
        <v>1016</v>
      </c>
      <c r="AP274" s="7">
        <v>1016</v>
      </c>
      <c r="AQ274" s="113"/>
      <c r="AR274" s="3">
        <v>3238.8888888888896</v>
      </c>
      <c r="AS274" s="3">
        <v>3088.7272727272702</v>
      </c>
      <c r="AT274" s="7">
        <v>3088.9090909090901</v>
      </c>
      <c r="AU274" s="7"/>
      <c r="AV274" s="3">
        <v>3327.7777777777801</v>
      </c>
      <c r="AW274" s="3">
        <v>3229.6</v>
      </c>
      <c r="AX274" s="7">
        <v>3231.1</v>
      </c>
      <c r="AY274" s="113"/>
      <c r="AZ274" s="3">
        <v>3335</v>
      </c>
      <c r="BA274" s="7">
        <v>3246</v>
      </c>
      <c r="BB274" s="7"/>
      <c r="BC274" s="3">
        <v>3154.4210526315801</v>
      </c>
      <c r="BD274" s="3">
        <v>3199</v>
      </c>
      <c r="BE274" s="7">
        <v>3199</v>
      </c>
      <c r="BF274" s="113"/>
      <c r="BG274" s="3">
        <v>3306</v>
      </c>
      <c r="BH274" s="3">
        <v>3218.9545454545496</v>
      </c>
      <c r="BI274" s="7">
        <v>3224.4090909090901</v>
      </c>
      <c r="BJ274" s="113"/>
      <c r="BK274" s="3">
        <v>3376.13333333333</v>
      </c>
      <c r="BL274" s="3">
        <v>3333.89473684211</v>
      </c>
      <c r="BM274" s="7">
        <v>3335.0526315789498</v>
      </c>
      <c r="BO274" s="2">
        <f t="shared" si="388"/>
        <v>3253.5589041095891</v>
      </c>
      <c r="BP274" s="2">
        <f t="shared" si="389"/>
        <v>3202.9917808219179</v>
      </c>
      <c r="BQ274" s="2"/>
      <c r="BR274" s="2">
        <f t="shared" si="390"/>
        <v>3293.126171593367</v>
      </c>
      <c r="BS274" s="2">
        <f t="shared" si="391"/>
        <v>3217.2597758406014</v>
      </c>
      <c r="BT274" s="2">
        <f t="shared" si="392"/>
        <v>3222.2510585305099</v>
      </c>
      <c r="BU274" s="2"/>
      <c r="BV274" s="2">
        <f t="shared" si="393"/>
        <v>3370.1768036529652</v>
      </c>
      <c r="BW274" s="2">
        <f t="shared" si="394"/>
        <v>3324.1326931900157</v>
      </c>
      <c r="BX274" s="2">
        <f t="shared" si="395"/>
        <v>3325.6555089467151</v>
      </c>
      <c r="BZ274" s="16">
        <f t="shared" si="384"/>
        <v>-50.567123287671166</v>
      </c>
      <c r="CA274" s="16">
        <f t="shared" si="385"/>
        <v>19.259277708591981</v>
      </c>
      <c r="CB274" s="16">
        <f t="shared" si="386"/>
        <v>103.40445041620524</v>
      </c>
      <c r="CD274" s="5">
        <f t="shared" si="327"/>
        <v>-1.554209552616348E-2</v>
      </c>
      <c r="CE274" s="5">
        <f t="shared" si="328"/>
        <v>6.0129026318169743E-3</v>
      </c>
      <c r="CF274" s="5">
        <f t="shared" si="329"/>
        <v>3.209074914955945E-2</v>
      </c>
      <c r="CH274" s="11">
        <f t="shared" si="358"/>
        <v>-2.3037804140998874E-2</v>
      </c>
      <c r="CI274" s="11">
        <f t="shared" si="359"/>
        <v>-2.152213713347173E-2</v>
      </c>
      <c r="CK274" s="11">
        <f t="shared" si="360"/>
        <v>-1.366222401538153E-2</v>
      </c>
      <c r="CL274" s="11">
        <f t="shared" si="361"/>
        <v>-1.321037360947741E-2</v>
      </c>
      <c r="CN274" s="16">
        <f t="shared" si="330"/>
        <v>-75.866395752765584</v>
      </c>
      <c r="CO274" s="16">
        <f t="shared" si="331"/>
        <v>-70.875113062857054</v>
      </c>
      <c r="CP274" s="11"/>
      <c r="CQ274" s="16">
        <f t="shared" si="332"/>
        <v>-46.044110462949448</v>
      </c>
      <c r="CR274" s="16">
        <f t="shared" si="333"/>
        <v>-44.521294706250046</v>
      </c>
      <c r="CT274" s="106">
        <v>3224.4090909090901</v>
      </c>
      <c r="CU274" s="104">
        <v>3218.9545454545496</v>
      </c>
      <c r="CV274" s="104">
        <v>3246.7548076923081</v>
      </c>
      <c r="CW274" s="104">
        <v>3208.8333333333312</v>
      </c>
      <c r="CX274" s="104">
        <v>3186.6507936507928</v>
      </c>
      <c r="CY274" s="104">
        <v>3162.6818181818198</v>
      </c>
      <c r="CZ274" s="104">
        <v>3240.2121212121192</v>
      </c>
      <c r="DA274" s="104">
        <v>3308.1666666666642</v>
      </c>
      <c r="DB274" s="104">
        <v>3266.3461538461538</v>
      </c>
      <c r="DC274" s="104">
        <v>3215</v>
      </c>
      <c r="DD274" s="104">
        <v>3244.804545454544</v>
      </c>
      <c r="DE274" s="104">
        <v>3289.0608974358979</v>
      </c>
      <c r="DF274" s="104">
        <v>3271.03137254902</v>
      </c>
      <c r="DG274" s="104">
        <v>3212.8181818181802</v>
      </c>
      <c r="DH274" s="104">
        <v>2991.5797202797198</v>
      </c>
      <c r="DI274" s="104">
        <v>2869.9264705882365</v>
      </c>
      <c r="DJ274" s="104">
        <v>2803.5058479532181</v>
      </c>
      <c r="DK274" s="104">
        <v>2740.0952380952399</v>
      </c>
      <c r="DL274" s="104">
        <v>2515.494318181818</v>
      </c>
      <c r="DM274" s="104">
        <v>2376.7291666666661</v>
      </c>
      <c r="DN274" s="104">
        <v>2271.6230769230765</v>
      </c>
      <c r="DO274" s="104">
        <v>2110.6</v>
      </c>
      <c r="DP274" s="104">
        <v>2086.704545454545</v>
      </c>
      <c r="DR274" s="4">
        <f t="shared" si="362"/>
        <v>38.071798336549996</v>
      </c>
      <c r="DS274" s="39">
        <v>44.325971211960002</v>
      </c>
      <c r="DT274" s="39">
        <v>39.540415516800003</v>
      </c>
      <c r="DU274" s="39">
        <v>44.671138270919997</v>
      </c>
      <c r="DV274" s="39">
        <v>47.424708259740001</v>
      </c>
      <c r="DW274" s="39">
        <v>48.980898939699998</v>
      </c>
      <c r="DX274" s="39">
        <v>44.248514849499998</v>
      </c>
      <c r="DY274" s="39">
        <v>41.455763729399997</v>
      </c>
      <c r="DZ274" s="39">
        <v>36.039016091969998</v>
      </c>
      <c r="EA274" s="39">
        <v>41.100661527109999</v>
      </c>
      <c r="EB274" s="39">
        <v>32.884845762370006</v>
      </c>
      <c r="EC274" s="39">
        <v>32.189381065500001</v>
      </c>
      <c r="ED274" s="39">
        <v>33.734039439999997</v>
      </c>
      <c r="EE274" s="39">
        <v>35.421372054840006</v>
      </c>
      <c r="EF274" s="39">
        <v>31.911339187499998</v>
      </c>
      <c r="EG274" s="39">
        <v>31.316526456249999</v>
      </c>
      <c r="EH274" s="39">
        <v>33.867472832729995</v>
      </c>
      <c r="EI274" s="39">
        <v>41.496193155099988</v>
      </c>
      <c r="EJ274" s="39">
        <v>33.277666826640001</v>
      </c>
      <c r="EK274" s="39">
        <v>30.065304110269999</v>
      </c>
      <c r="EL274" s="39">
        <v>28.62669080649</v>
      </c>
      <c r="EM274" s="39">
        <v>27.064253298990003</v>
      </c>
      <c r="EN274" s="39">
        <v>24.180382625600004</v>
      </c>
      <c r="EP274" s="111">
        <v>46053</v>
      </c>
      <c r="EQ274" s="114">
        <f t="shared" si="387"/>
        <v>-8.4931506849315067E-2</v>
      </c>
      <c r="ER274" s="114"/>
      <c r="ES274" s="4">
        <f t="shared" si="363"/>
        <v>2164</v>
      </c>
      <c r="ET274" s="4">
        <f t="shared" si="364"/>
        <v>2665</v>
      </c>
      <c r="EU274" s="4"/>
      <c r="EV274" s="4">
        <f t="shared" si="334"/>
        <v>902.2</v>
      </c>
      <c r="EW274" s="4">
        <f t="shared" si="335"/>
        <v>1016</v>
      </c>
      <c r="EX274" s="4">
        <f t="shared" si="336"/>
        <v>1016</v>
      </c>
      <c r="EY274" s="4"/>
      <c r="EZ274" s="4">
        <f t="shared" si="337"/>
        <v>3238.8888888888896</v>
      </c>
      <c r="FA274" s="4">
        <f t="shared" si="338"/>
        <v>3088.7272727272702</v>
      </c>
      <c r="FB274" s="4">
        <f t="shared" si="339"/>
        <v>3088.9090909090901</v>
      </c>
      <c r="FC274" s="4"/>
      <c r="FD274" s="4">
        <f t="shared" si="365"/>
        <v>3327.7777777777801</v>
      </c>
      <c r="FE274" s="4">
        <f t="shared" si="366"/>
        <v>3229.6</v>
      </c>
      <c r="FF274" s="4">
        <f t="shared" si="367"/>
        <v>3231.1</v>
      </c>
      <c r="FH274" s="16">
        <f t="shared" si="368"/>
        <v>2622.449315068493</v>
      </c>
      <c r="FI274" s="16">
        <f t="shared" si="341"/>
        <v>1156.0520547945205</v>
      </c>
      <c r="FJ274" s="16"/>
      <c r="FK274" s="16">
        <f t="shared" si="369"/>
        <v>3040.4303805175045</v>
      </c>
      <c r="FL274" s="16">
        <f t="shared" si="370"/>
        <v>2912.6874221668718</v>
      </c>
      <c r="FM274" s="16">
        <f t="shared" si="371"/>
        <v>2912.8537982565372</v>
      </c>
      <c r="FN274" s="16"/>
      <c r="FO274" s="16">
        <f t="shared" si="372"/>
        <v>3320.2283105022852</v>
      </c>
      <c r="FP274" s="16">
        <f t="shared" si="373"/>
        <v>3217.6354669987545</v>
      </c>
      <c r="FQ274" s="16">
        <f t="shared" si="374"/>
        <v>3219.023511830635</v>
      </c>
      <c r="FS274" s="4">
        <f t="shared" si="342"/>
        <v>3335</v>
      </c>
      <c r="FT274" s="4">
        <f t="shared" si="343"/>
        <v>3246</v>
      </c>
      <c r="FU274" s="4"/>
      <c r="FV274" s="4">
        <f t="shared" si="344"/>
        <v>3154.4210526315801</v>
      </c>
      <c r="FW274" s="4">
        <f t="shared" si="345"/>
        <v>3199</v>
      </c>
      <c r="FX274" s="4">
        <f t="shared" si="346"/>
        <v>3199</v>
      </c>
      <c r="FY274" s="4"/>
      <c r="FZ274" s="4">
        <f t="shared" si="347"/>
        <v>3306</v>
      </c>
      <c r="GA274" s="4">
        <f t="shared" si="348"/>
        <v>3218.9545454545496</v>
      </c>
      <c r="GB274" s="4">
        <f t="shared" si="349"/>
        <v>3224.4090909090901</v>
      </c>
      <c r="GC274" s="4"/>
      <c r="GD274" s="4">
        <f t="shared" si="350"/>
        <v>3376.13333333333</v>
      </c>
      <c r="GE274" s="4">
        <f t="shared" si="351"/>
        <v>3333.89473684211</v>
      </c>
      <c r="GF274" s="4">
        <f t="shared" si="352"/>
        <v>3335.0526315789498</v>
      </c>
      <c r="GH274" s="16">
        <f t="shared" si="375"/>
        <v>3253.5589041095891</v>
      </c>
      <c r="GI274" s="16">
        <f t="shared" si="353"/>
        <v>3202.9917808219179</v>
      </c>
      <c r="GJ274" s="16"/>
      <c r="GK274" s="16">
        <f t="shared" si="376"/>
        <v>3293.126171593367</v>
      </c>
      <c r="GL274" s="16">
        <f t="shared" si="377"/>
        <v>3217.2597758406014</v>
      </c>
      <c r="GM274" s="16">
        <f t="shared" si="378"/>
        <v>3222.2510585305099</v>
      </c>
      <c r="GN274" s="16"/>
      <c r="GO274" s="16">
        <f t="shared" si="354"/>
        <v>3370.1768036529652</v>
      </c>
      <c r="GP274" s="16">
        <f t="shared" si="355"/>
        <v>3324.1326931900157</v>
      </c>
      <c r="GQ274" s="16">
        <f t="shared" si="379"/>
        <v>3325.6555089467151</v>
      </c>
    </row>
    <row r="275" spans="2:199" ht="14.45" customHeight="1" x14ac:dyDescent="0.25">
      <c r="B275" s="28" t="s">
        <v>531</v>
      </c>
      <c r="C275" s="28" t="s">
        <v>755</v>
      </c>
      <c r="D275" s="23" t="str">
        <f>IFERROR(IF(MATCH($B275,Compounders!$A:$A,0),"yes"),"")</f>
        <v/>
      </c>
      <c r="F275" s="66"/>
      <c r="G275" s="66"/>
      <c r="H275" s="66"/>
      <c r="I275" s="66"/>
      <c r="J275" s="121" t="str">
        <f t="shared" si="356"/>
        <v>yes</v>
      </c>
      <c r="K275" s="70">
        <f t="shared" si="380"/>
        <v>6</v>
      </c>
      <c r="L275" s="70">
        <f t="shared" si="381"/>
        <v>46</v>
      </c>
      <c r="M275" s="70">
        <f t="shared" si="382"/>
        <v>4</v>
      </c>
      <c r="N275" s="70">
        <f t="shared" si="383"/>
        <v>5</v>
      </c>
      <c r="O275" s="66"/>
      <c r="P275" s="83"/>
      <c r="Q275" s="70">
        <f t="shared" si="357"/>
        <v>5</v>
      </c>
      <c r="R275" s="70">
        <f t="shared" si="357"/>
        <v>4</v>
      </c>
      <c r="S275" s="70">
        <f t="shared" si="357"/>
        <v>4</v>
      </c>
      <c r="T275" s="70">
        <f t="shared" si="357"/>
        <v>5</v>
      </c>
      <c r="U275" s="70">
        <f t="shared" si="357"/>
        <v>5</v>
      </c>
      <c r="V275" s="70">
        <f t="shared" si="357"/>
        <v>8</v>
      </c>
      <c r="W275" s="70">
        <f t="shared" si="357"/>
        <v>9</v>
      </c>
      <c r="X275" s="70">
        <f t="shared" si="357"/>
        <v>4</v>
      </c>
      <c r="Y275" s="70">
        <f t="shared" si="357"/>
        <v>2</v>
      </c>
      <c r="AA275" s="39">
        <v>24.51914827845</v>
      </c>
      <c r="AB275" s="39">
        <v>30.384486368380003</v>
      </c>
      <c r="AC275" s="40">
        <v>38.157540338250001</v>
      </c>
      <c r="AE275" s="4">
        <f t="shared" si="323"/>
        <v>13.638392059800001</v>
      </c>
      <c r="AF275" s="4">
        <f t="shared" si="324"/>
        <v>7.7730539698699985</v>
      </c>
      <c r="AH275" s="11">
        <f t="shared" si="325"/>
        <v>0.55623433183390181</v>
      </c>
      <c r="AI275" s="11">
        <f t="shared" si="326"/>
        <v>0.2558231156396682</v>
      </c>
      <c r="AK275" s="3">
        <v>180.15600000000001</v>
      </c>
      <c r="AL275" s="7">
        <v>144.59100000000001</v>
      </c>
      <c r="AM275" s="7"/>
      <c r="AN275" s="3">
        <v>543.857142857143</v>
      </c>
      <c r="AO275" s="3">
        <v>540.4</v>
      </c>
      <c r="AP275" s="7">
        <v>586</v>
      </c>
      <c r="AQ275" s="113"/>
      <c r="AR275" s="3">
        <v>641.5</v>
      </c>
      <c r="AS275" s="3">
        <v>616.6</v>
      </c>
      <c r="AT275" s="7">
        <v>674.857142857143</v>
      </c>
      <c r="AU275" s="7"/>
      <c r="AV275" s="3">
        <v>788</v>
      </c>
      <c r="AW275" s="3">
        <v>716.5</v>
      </c>
      <c r="AX275" s="7">
        <v>759</v>
      </c>
      <c r="AY275" s="113"/>
      <c r="AZ275" s="3">
        <v>524.33418000000006</v>
      </c>
      <c r="BA275" s="7">
        <v>631.33600000000001</v>
      </c>
      <c r="BB275" s="7"/>
      <c r="BC275" s="3">
        <v>577.33333333333303</v>
      </c>
      <c r="BD275" s="3">
        <v>575.75</v>
      </c>
      <c r="BE275" s="7">
        <v>625.33333333333303</v>
      </c>
      <c r="BF275" s="113"/>
      <c r="BG275" s="3">
        <v>677</v>
      </c>
      <c r="BH275" s="3">
        <v>666.75</v>
      </c>
      <c r="BI275" s="7">
        <v>707.77777777777806</v>
      </c>
      <c r="BJ275" s="113"/>
      <c r="BK275" s="3">
        <v>750.66666666666697</v>
      </c>
      <c r="BL275" s="3">
        <v>808</v>
      </c>
      <c r="BM275" s="7">
        <v>858</v>
      </c>
      <c r="BO275" s="2">
        <f t="shared" si="388"/>
        <v>524.33418000000006</v>
      </c>
      <c r="BP275" s="2">
        <f t="shared" si="389"/>
        <v>631.33600000000001</v>
      </c>
      <c r="BQ275" s="2"/>
      <c r="BR275" s="2">
        <f t="shared" si="390"/>
        <v>577.33333333333303</v>
      </c>
      <c r="BS275" s="2">
        <f t="shared" si="391"/>
        <v>575.75</v>
      </c>
      <c r="BT275" s="2">
        <f t="shared" si="392"/>
        <v>625.33333333333303</v>
      </c>
      <c r="BU275" s="2"/>
      <c r="BV275" s="2">
        <f t="shared" si="393"/>
        <v>677</v>
      </c>
      <c r="BW275" s="2">
        <f t="shared" si="394"/>
        <v>666.75</v>
      </c>
      <c r="BX275" s="2">
        <f t="shared" si="395"/>
        <v>707.77777777777806</v>
      </c>
      <c r="BZ275" s="16">
        <f t="shared" si="384"/>
        <v>107.00181999999995</v>
      </c>
      <c r="CA275" s="16">
        <f t="shared" si="385"/>
        <v>-6.0026666666669826</v>
      </c>
      <c r="CB275" s="16">
        <f t="shared" si="386"/>
        <v>82.444444444445026</v>
      </c>
      <c r="CD275" s="5">
        <f t="shared" si="327"/>
        <v>0.2040718001637809</v>
      </c>
      <c r="CE275" s="5">
        <f t="shared" si="328"/>
        <v>-9.5078795865704002E-3</v>
      </c>
      <c r="CF275" s="5">
        <f t="shared" si="329"/>
        <v>0.13184079601990151</v>
      </c>
      <c r="CH275" s="11">
        <f t="shared" si="358"/>
        <v>-2.742494226327441E-3</v>
      </c>
      <c r="CI275" s="11">
        <f t="shared" si="359"/>
        <v>8.3140877598152363E-2</v>
      </c>
      <c r="CK275" s="11">
        <f t="shared" si="360"/>
        <v>-1.5140324963072382E-2</v>
      </c>
      <c r="CL275" s="11">
        <f t="shared" si="361"/>
        <v>4.5462005580174436E-2</v>
      </c>
      <c r="CN275" s="16">
        <f t="shared" si="330"/>
        <v>-1.5833333333330302</v>
      </c>
      <c r="CO275" s="16">
        <f t="shared" si="331"/>
        <v>48</v>
      </c>
      <c r="CP275" s="11"/>
      <c r="CQ275" s="16">
        <f t="shared" si="332"/>
        <v>-10.25</v>
      </c>
      <c r="CR275" s="16">
        <f t="shared" si="333"/>
        <v>30.777777777778056</v>
      </c>
      <c r="CT275" s="106">
        <v>608.10833333333301</v>
      </c>
      <c r="CU275" s="104">
        <v>577.11111111111109</v>
      </c>
      <c r="CV275" s="104">
        <v>511.763492063493</v>
      </c>
      <c r="CW275" s="104">
        <v>465.16666666666697</v>
      </c>
      <c r="CX275" s="104">
        <v>458.52222222222235</v>
      </c>
      <c r="CY275" s="104">
        <v>479.125</v>
      </c>
      <c r="CZ275" s="104">
        <v>352.9733333333333</v>
      </c>
      <c r="DA275" s="104">
        <v>426.35</v>
      </c>
      <c r="DB275" s="104">
        <v>457.03500000000003</v>
      </c>
      <c r="DC275" s="104">
        <v>530</v>
      </c>
      <c r="DD275" s="104">
        <v>420.84</v>
      </c>
      <c r="DE275" s="104">
        <v>426.22</v>
      </c>
      <c r="DF275" s="104">
        <v>449.63333333333304</v>
      </c>
      <c r="DG275" s="104">
        <v>453.28571428571399</v>
      </c>
      <c r="DH275" s="104">
        <v>483.1</v>
      </c>
      <c r="DI275" s="104">
        <v>503.75</v>
      </c>
      <c r="DJ275" s="104">
        <v>482.48333333333301</v>
      </c>
      <c r="DK275" s="104">
        <v>462.25</v>
      </c>
      <c r="DL275" s="104">
        <v>396.933333333333</v>
      </c>
      <c r="DM275" s="104">
        <v>415.00833333333395</v>
      </c>
      <c r="DN275" s="104">
        <v>351.95</v>
      </c>
      <c r="DO275" s="104">
        <v>347.875</v>
      </c>
      <c r="DP275" s="104">
        <v>363.78333333333302</v>
      </c>
      <c r="DR275" s="4">
        <f t="shared" si="362"/>
        <v>38.157540338250001</v>
      </c>
      <c r="DS275" s="39">
        <v>30.384486368380003</v>
      </c>
      <c r="DT275" s="39">
        <v>24.51914827845</v>
      </c>
      <c r="DU275" s="39">
        <v>30.107798056499998</v>
      </c>
      <c r="DV275" s="39">
        <v>30.262652412719998</v>
      </c>
      <c r="DW275" s="39">
        <v>25.273467466200003</v>
      </c>
      <c r="DX275" s="39">
        <v>30.84561959581</v>
      </c>
      <c r="DY275" s="39">
        <v>34.857096203579992</v>
      </c>
      <c r="DZ275" s="39">
        <v>26.270608228020006</v>
      </c>
      <c r="EA275" s="39">
        <v>23.443431330279996</v>
      </c>
      <c r="EB275" s="39">
        <v>20.433429968639999</v>
      </c>
      <c r="EC275" s="39">
        <v>17.350625715050004</v>
      </c>
      <c r="ED275" s="39">
        <v>16.570034201399999</v>
      </c>
      <c r="EE275" s="39">
        <v>15.427188435229999</v>
      </c>
      <c r="EF275" s="39">
        <v>14.49209474445</v>
      </c>
      <c r="EG275" s="39">
        <v>12.781416196219999</v>
      </c>
      <c r="EH275" s="39">
        <v>14.147441285219999</v>
      </c>
      <c r="EI275" s="39">
        <v>16.059486893790002</v>
      </c>
      <c r="EJ275" s="39">
        <v>15.152125230340003</v>
      </c>
      <c r="EK275" s="39">
        <v>12.577050643300002</v>
      </c>
      <c r="EL275" s="39">
        <v>12.21909977112</v>
      </c>
      <c r="EM275" s="39">
        <v>10.674469167149999</v>
      </c>
      <c r="EN275" s="39">
        <v>8.4952912505999993</v>
      </c>
      <c r="EP275" s="111">
        <v>46022</v>
      </c>
      <c r="EQ275" s="114">
        <f t="shared" si="387"/>
        <v>0</v>
      </c>
      <c r="ER275" s="114"/>
      <c r="ES275" s="4">
        <f t="shared" si="363"/>
        <v>180.15600000000001</v>
      </c>
      <c r="ET275" s="4">
        <f t="shared" si="364"/>
        <v>144.59100000000001</v>
      </c>
      <c r="EU275" s="4"/>
      <c r="EV275" s="4">
        <f t="shared" si="334"/>
        <v>543.857142857143</v>
      </c>
      <c r="EW275" s="4">
        <f t="shared" si="335"/>
        <v>540.4</v>
      </c>
      <c r="EX275" s="4">
        <f t="shared" si="336"/>
        <v>586</v>
      </c>
      <c r="EY275" s="4"/>
      <c r="EZ275" s="4">
        <f t="shared" si="337"/>
        <v>641.5</v>
      </c>
      <c r="FA275" s="4">
        <f t="shared" si="338"/>
        <v>616.6</v>
      </c>
      <c r="FB275" s="4">
        <f t="shared" si="339"/>
        <v>674.857142857143</v>
      </c>
      <c r="FC275" s="4"/>
      <c r="FD275" s="4">
        <f t="shared" si="365"/>
        <v>788</v>
      </c>
      <c r="FE275" s="4">
        <f t="shared" si="366"/>
        <v>716.5</v>
      </c>
      <c r="FF275" s="4">
        <f t="shared" si="367"/>
        <v>759</v>
      </c>
      <c r="FH275" s="16">
        <f t="shared" si="368"/>
        <v>180.15600000000001</v>
      </c>
      <c r="FI275" s="16">
        <f t="shared" si="341"/>
        <v>144.59100000000001</v>
      </c>
      <c r="FJ275" s="16"/>
      <c r="FK275" s="16">
        <f t="shared" si="369"/>
        <v>543.857142857143</v>
      </c>
      <c r="FL275" s="16">
        <f t="shared" si="370"/>
        <v>540.4</v>
      </c>
      <c r="FM275" s="16">
        <f t="shared" si="371"/>
        <v>586</v>
      </c>
      <c r="FN275" s="16"/>
      <c r="FO275" s="16">
        <f t="shared" si="372"/>
        <v>641.5</v>
      </c>
      <c r="FP275" s="16">
        <f t="shared" si="373"/>
        <v>616.6</v>
      </c>
      <c r="FQ275" s="16">
        <f t="shared" si="374"/>
        <v>674.857142857143</v>
      </c>
      <c r="FS275" s="4">
        <f t="shared" si="342"/>
        <v>524.33418000000006</v>
      </c>
      <c r="FT275" s="4">
        <f t="shared" si="343"/>
        <v>631.33600000000001</v>
      </c>
      <c r="FU275" s="4"/>
      <c r="FV275" s="4">
        <f t="shared" si="344"/>
        <v>577.33333333333303</v>
      </c>
      <c r="FW275" s="4">
        <f t="shared" si="345"/>
        <v>575.75</v>
      </c>
      <c r="FX275" s="4">
        <f t="shared" si="346"/>
        <v>625.33333333333303</v>
      </c>
      <c r="FY275" s="4"/>
      <c r="FZ275" s="4">
        <f t="shared" si="347"/>
        <v>677</v>
      </c>
      <c r="GA275" s="4">
        <f t="shared" si="348"/>
        <v>666.75</v>
      </c>
      <c r="GB275" s="4">
        <f t="shared" si="349"/>
        <v>707.77777777777806</v>
      </c>
      <c r="GC275" s="4"/>
      <c r="GD275" s="4">
        <f t="shared" si="350"/>
        <v>750.66666666666697</v>
      </c>
      <c r="GE275" s="4">
        <f t="shared" si="351"/>
        <v>808</v>
      </c>
      <c r="GF275" s="4">
        <f t="shared" si="352"/>
        <v>858</v>
      </c>
      <c r="GH275" s="16">
        <f t="shared" si="375"/>
        <v>524.33418000000006</v>
      </c>
      <c r="GI275" s="16">
        <f t="shared" si="353"/>
        <v>631.33600000000001</v>
      </c>
      <c r="GJ275" s="16"/>
      <c r="GK275" s="16">
        <f t="shared" si="376"/>
        <v>577.33333333333303</v>
      </c>
      <c r="GL275" s="16">
        <f t="shared" si="377"/>
        <v>575.75</v>
      </c>
      <c r="GM275" s="16">
        <f t="shared" si="378"/>
        <v>625.33333333333303</v>
      </c>
      <c r="GN275" s="16"/>
      <c r="GO275" s="16">
        <f t="shared" si="354"/>
        <v>677</v>
      </c>
      <c r="GP275" s="16">
        <f t="shared" si="355"/>
        <v>666.75</v>
      </c>
      <c r="GQ275" s="16">
        <f t="shared" si="379"/>
        <v>707.77777777777806</v>
      </c>
    </row>
    <row r="276" spans="2:199" ht="14.45" customHeight="1" x14ac:dyDescent="0.25">
      <c r="B276" s="28" t="s">
        <v>311</v>
      </c>
      <c r="C276" s="28" t="s">
        <v>756</v>
      </c>
      <c r="D276" s="23" t="str">
        <f>IFERROR(IF(MATCH($B276,Compounders!$A:$A,0),"yes"),"")</f>
        <v/>
      </c>
      <c r="F276" s="66"/>
      <c r="G276" s="66"/>
      <c r="H276" s="66"/>
      <c r="I276" s="66"/>
      <c r="J276" s="121" t="str">
        <f t="shared" si="356"/>
        <v>yes</v>
      </c>
      <c r="K276" s="70">
        <f t="shared" si="380"/>
        <v>6</v>
      </c>
      <c r="L276" s="70">
        <f t="shared" si="381"/>
        <v>46</v>
      </c>
      <c r="M276" s="70">
        <f t="shared" si="382"/>
        <v>4</v>
      </c>
      <c r="N276" s="70">
        <f t="shared" si="383"/>
        <v>5</v>
      </c>
      <c r="O276" s="66"/>
      <c r="P276" s="83"/>
      <c r="Q276" s="70">
        <f t="shared" si="357"/>
        <v>5</v>
      </c>
      <c r="R276" s="70">
        <f t="shared" si="357"/>
        <v>4</v>
      </c>
      <c r="S276" s="70">
        <f t="shared" si="357"/>
        <v>4</v>
      </c>
      <c r="T276" s="70">
        <f t="shared" si="357"/>
        <v>5</v>
      </c>
      <c r="U276" s="70">
        <f t="shared" si="357"/>
        <v>5</v>
      </c>
      <c r="V276" s="70">
        <f t="shared" si="357"/>
        <v>8</v>
      </c>
      <c r="W276" s="70">
        <f t="shared" si="357"/>
        <v>9</v>
      </c>
      <c r="X276" s="70">
        <f t="shared" si="357"/>
        <v>4</v>
      </c>
      <c r="Y276" s="70">
        <f t="shared" si="357"/>
        <v>2</v>
      </c>
      <c r="AA276" s="39">
        <v>43.073395552620013</v>
      </c>
      <c r="AB276" s="39">
        <v>55.792403234310001</v>
      </c>
      <c r="AC276" s="40">
        <v>53.865870109559992</v>
      </c>
      <c r="AE276" s="4">
        <f t="shared" si="323"/>
        <v>10.792474556939979</v>
      </c>
      <c r="AF276" s="4">
        <f t="shared" si="324"/>
        <v>-1.9265331247500086</v>
      </c>
      <c r="AH276" s="11">
        <f t="shared" si="325"/>
        <v>0.25056010603472156</v>
      </c>
      <c r="AI276" s="11">
        <f t="shared" si="326"/>
        <v>-3.4530384300873296E-2</v>
      </c>
      <c r="AK276" s="3">
        <v>3338</v>
      </c>
      <c r="AL276" s="7">
        <v>1664</v>
      </c>
      <c r="AM276" s="7"/>
      <c r="AN276" s="3">
        <v>3208.4583333333303</v>
      </c>
      <c r="AO276" s="3">
        <v>3830.4</v>
      </c>
      <c r="AP276" s="7">
        <v>4944.7272727272702</v>
      </c>
      <c r="AQ276" s="113"/>
      <c r="AR276" s="3">
        <v>3930.4761904761899</v>
      </c>
      <c r="AS276" s="3">
        <v>4015</v>
      </c>
      <c r="AT276" s="7">
        <v>4802.9227272727303</v>
      </c>
      <c r="AU276" s="7"/>
      <c r="AV276" s="3">
        <v>4361.6875</v>
      </c>
      <c r="AW276" s="3">
        <v>4357.75</v>
      </c>
      <c r="AX276" s="7">
        <v>4585.5789473684199</v>
      </c>
      <c r="AY276" s="113"/>
      <c r="AZ276" s="3">
        <v>3560</v>
      </c>
      <c r="BA276" s="7">
        <v>3874</v>
      </c>
      <c r="BB276" s="7"/>
      <c r="BC276" s="3">
        <v>3177.1379310344801</v>
      </c>
      <c r="BD276" s="3">
        <v>3816.0666666666698</v>
      </c>
      <c r="BE276" s="7">
        <v>5906.3703703703695</v>
      </c>
      <c r="BF276" s="113"/>
      <c r="BG276" s="3">
        <v>3893.6923076923099</v>
      </c>
      <c r="BH276" s="3">
        <v>3849.06896551724</v>
      </c>
      <c r="BI276" s="7">
        <v>4902.8518518518495</v>
      </c>
      <c r="BJ276" s="113"/>
      <c r="BK276" s="3">
        <v>4372.8823529411802</v>
      </c>
      <c r="BL276" s="3">
        <v>4223.28</v>
      </c>
      <c r="BM276" s="7">
        <v>4740.125</v>
      </c>
      <c r="BO276" s="2">
        <f t="shared" si="388"/>
        <v>3560</v>
      </c>
      <c r="BP276" s="2">
        <f t="shared" si="389"/>
        <v>3874</v>
      </c>
      <c r="BQ276" s="2"/>
      <c r="BR276" s="2">
        <f t="shared" si="390"/>
        <v>3177.1379310344801</v>
      </c>
      <c r="BS276" s="2">
        <f t="shared" si="391"/>
        <v>3816.0666666666698</v>
      </c>
      <c r="BT276" s="2">
        <f t="shared" si="392"/>
        <v>5906.3703703703695</v>
      </c>
      <c r="BU276" s="2"/>
      <c r="BV276" s="2">
        <f t="shared" si="393"/>
        <v>3893.6923076923099</v>
      </c>
      <c r="BW276" s="2">
        <f t="shared" si="394"/>
        <v>3849.06896551724</v>
      </c>
      <c r="BX276" s="2">
        <f t="shared" si="395"/>
        <v>4902.8518518518495</v>
      </c>
      <c r="BZ276" s="16">
        <f t="shared" si="384"/>
        <v>314</v>
      </c>
      <c r="CA276" s="16">
        <f t="shared" si="385"/>
        <v>2032.3703703703695</v>
      </c>
      <c r="CB276" s="16">
        <f t="shared" si="386"/>
        <v>-1003.5185185185201</v>
      </c>
      <c r="CD276" s="5">
        <f t="shared" si="327"/>
        <v>8.8202247191011329E-2</v>
      </c>
      <c r="CE276" s="5">
        <f t="shared" si="328"/>
        <v>0.52461806153081292</v>
      </c>
      <c r="CF276" s="5">
        <f t="shared" si="329"/>
        <v>-0.1699044346342935</v>
      </c>
      <c r="CH276" s="11">
        <f t="shared" si="358"/>
        <v>0.20110198219318542</v>
      </c>
      <c r="CI276" s="11">
        <f t="shared" si="359"/>
        <v>0.85902233348970403</v>
      </c>
      <c r="CK276" s="11">
        <f t="shared" si="360"/>
        <v>-1.1460418196608035E-2</v>
      </c>
      <c r="CL276" s="11">
        <f t="shared" si="361"/>
        <v>0.2591780408960056</v>
      </c>
      <c r="CN276" s="16">
        <f t="shared" si="330"/>
        <v>638.92873563218973</v>
      </c>
      <c r="CO276" s="16">
        <f t="shared" si="331"/>
        <v>2729.2324393358895</v>
      </c>
      <c r="CP276" s="11"/>
      <c r="CQ276" s="16">
        <f t="shared" si="332"/>
        <v>-44.623342175069865</v>
      </c>
      <c r="CR276" s="16">
        <f t="shared" si="333"/>
        <v>1009.1595441595396</v>
      </c>
      <c r="CT276" s="106">
        <v>5921.8366271409704</v>
      </c>
      <c r="CU276" s="104">
        <v>3816.0666666666698</v>
      </c>
      <c r="CV276" s="104">
        <v>3063.52</v>
      </c>
      <c r="CW276" s="104">
        <v>3231.3545652173912</v>
      </c>
      <c r="CX276" s="104">
        <v>3408.477272727273</v>
      </c>
      <c r="CY276" s="104">
        <v>4445.1923076923104</v>
      </c>
      <c r="CZ276" s="104">
        <v>4055.1249999999964</v>
      </c>
      <c r="DA276" s="104">
        <v>4547.1453623188399</v>
      </c>
      <c r="DB276" s="104">
        <v>4234.2142857142899</v>
      </c>
      <c r="DC276" s="104">
        <v>3406.6666666666697</v>
      </c>
      <c r="DD276" s="104">
        <v>3593.666666666667</v>
      </c>
      <c r="DE276" s="104">
        <v>3449.0421978021968</v>
      </c>
      <c r="DF276" s="104">
        <v>3373.1805128205128</v>
      </c>
      <c r="DG276" s="104">
        <v>3832.2121212121201</v>
      </c>
      <c r="DH276" s="104">
        <v>4252.2623809523793</v>
      </c>
      <c r="DI276" s="104">
        <v>4444.08361204013</v>
      </c>
      <c r="DJ276" s="104">
        <v>4663.2870175438593</v>
      </c>
      <c r="DK276" s="104">
        <v>3872.9</v>
      </c>
      <c r="DL276" s="104">
        <v>2869.3850931677011</v>
      </c>
      <c r="DM276" s="104">
        <v>2210.2722222222219</v>
      </c>
      <c r="DN276" s="104">
        <v>1722.9740896358542</v>
      </c>
      <c r="DO276" s="104">
        <v>1325.8636363636401</v>
      </c>
      <c r="DP276" s="104">
        <v>697.63772893772887</v>
      </c>
      <c r="DR276" s="4">
        <f t="shared" si="362"/>
        <v>53.865870109559992</v>
      </c>
      <c r="DS276" s="39">
        <v>55.792403234310001</v>
      </c>
      <c r="DT276" s="39">
        <v>43.073395552620013</v>
      </c>
      <c r="DU276" s="39">
        <v>41.425463772000001</v>
      </c>
      <c r="DV276" s="39">
        <v>40.143877703999998</v>
      </c>
      <c r="DW276" s="39">
        <v>46.275810772240007</v>
      </c>
      <c r="DX276" s="39">
        <v>47.836589653020006</v>
      </c>
      <c r="DY276" s="39">
        <v>50.977723524800012</v>
      </c>
      <c r="DZ276" s="39">
        <v>35.702631909269996</v>
      </c>
      <c r="EA276" s="39">
        <v>35.36275935311</v>
      </c>
      <c r="EB276" s="39">
        <v>27.756979997880006</v>
      </c>
      <c r="EC276" s="39">
        <v>27.695397199360002</v>
      </c>
      <c r="ED276" s="39">
        <v>23.788441897280006</v>
      </c>
      <c r="EE276" s="39">
        <v>24.815904906099998</v>
      </c>
      <c r="EF276" s="39">
        <v>24.874616162060001</v>
      </c>
      <c r="EG276" s="39">
        <v>21.416027477099998</v>
      </c>
      <c r="EH276" s="39">
        <v>21.510332241399997</v>
      </c>
      <c r="EI276" s="39">
        <v>24.320043950520006</v>
      </c>
      <c r="EJ276" s="39">
        <v>19.539675109650002</v>
      </c>
      <c r="EK276" s="39">
        <v>17.140348856160003</v>
      </c>
      <c r="EL276" s="39">
        <v>16.993842881519999</v>
      </c>
      <c r="EM276" s="39">
        <v>13.288751203619999</v>
      </c>
      <c r="EN276" s="39">
        <v>7.6459545228000003</v>
      </c>
      <c r="EP276" s="111">
        <v>46022</v>
      </c>
      <c r="EQ276" s="114">
        <f t="shared" si="387"/>
        <v>0</v>
      </c>
      <c r="ER276" s="114"/>
      <c r="ES276" s="4">
        <f t="shared" si="363"/>
        <v>3338</v>
      </c>
      <c r="ET276" s="4">
        <f t="shared" si="364"/>
        <v>1664</v>
      </c>
      <c r="EU276" s="4"/>
      <c r="EV276" s="4">
        <f t="shared" si="334"/>
        <v>3208.4583333333303</v>
      </c>
      <c r="EW276" s="4">
        <f t="shared" si="335"/>
        <v>3830.4</v>
      </c>
      <c r="EX276" s="4">
        <f t="shared" si="336"/>
        <v>4944.7272727272702</v>
      </c>
      <c r="EY276" s="4"/>
      <c r="EZ276" s="4">
        <f t="shared" si="337"/>
        <v>3930.4761904761899</v>
      </c>
      <c r="FA276" s="4">
        <f t="shared" si="338"/>
        <v>4015</v>
      </c>
      <c r="FB276" s="4">
        <f t="shared" si="339"/>
        <v>4802.9227272727303</v>
      </c>
      <c r="FC276" s="4"/>
      <c r="FD276" s="4">
        <f t="shared" si="365"/>
        <v>4361.6875</v>
      </c>
      <c r="FE276" s="4">
        <f t="shared" si="366"/>
        <v>4357.75</v>
      </c>
      <c r="FF276" s="4">
        <f t="shared" si="367"/>
        <v>4585.5789473684199</v>
      </c>
      <c r="FH276" s="16">
        <f t="shared" si="368"/>
        <v>3338</v>
      </c>
      <c r="FI276" s="16">
        <f t="shared" si="341"/>
        <v>1664</v>
      </c>
      <c r="FJ276" s="16"/>
      <c r="FK276" s="16">
        <f t="shared" si="369"/>
        <v>3208.4583333333303</v>
      </c>
      <c r="FL276" s="16">
        <f t="shared" si="370"/>
        <v>3830.4</v>
      </c>
      <c r="FM276" s="16">
        <f t="shared" si="371"/>
        <v>4944.7272727272702</v>
      </c>
      <c r="FN276" s="16"/>
      <c r="FO276" s="16">
        <f t="shared" si="372"/>
        <v>3930.4761904761899</v>
      </c>
      <c r="FP276" s="16">
        <f t="shared" si="373"/>
        <v>4015</v>
      </c>
      <c r="FQ276" s="16">
        <f t="shared" si="374"/>
        <v>4802.9227272727303</v>
      </c>
      <c r="FS276" s="4">
        <f t="shared" si="342"/>
        <v>3560</v>
      </c>
      <c r="FT276" s="4">
        <f t="shared" si="343"/>
        <v>3874</v>
      </c>
      <c r="FU276" s="4"/>
      <c r="FV276" s="4">
        <f t="shared" si="344"/>
        <v>3177.1379310344801</v>
      </c>
      <c r="FW276" s="4">
        <f t="shared" si="345"/>
        <v>3816.0666666666698</v>
      </c>
      <c r="FX276" s="4">
        <f t="shared" si="346"/>
        <v>5906.3703703703695</v>
      </c>
      <c r="FY276" s="4"/>
      <c r="FZ276" s="4">
        <f t="shared" si="347"/>
        <v>3893.6923076923099</v>
      </c>
      <c r="GA276" s="4">
        <f t="shared" si="348"/>
        <v>3849.06896551724</v>
      </c>
      <c r="GB276" s="4">
        <f t="shared" si="349"/>
        <v>4902.8518518518495</v>
      </c>
      <c r="GC276" s="4"/>
      <c r="GD276" s="4">
        <f t="shared" si="350"/>
        <v>4372.8823529411802</v>
      </c>
      <c r="GE276" s="4">
        <f t="shared" si="351"/>
        <v>4223.28</v>
      </c>
      <c r="GF276" s="4">
        <f t="shared" si="352"/>
        <v>4740.125</v>
      </c>
      <c r="GH276" s="16">
        <f t="shared" si="375"/>
        <v>3560</v>
      </c>
      <c r="GI276" s="16">
        <f t="shared" si="353"/>
        <v>3874</v>
      </c>
      <c r="GJ276" s="16"/>
      <c r="GK276" s="16">
        <f t="shared" si="376"/>
        <v>3177.1379310344801</v>
      </c>
      <c r="GL276" s="16">
        <f t="shared" si="377"/>
        <v>3816.0666666666698</v>
      </c>
      <c r="GM276" s="16">
        <f t="shared" si="378"/>
        <v>5906.3703703703695</v>
      </c>
      <c r="GN276" s="16"/>
      <c r="GO276" s="16">
        <f t="shared" si="354"/>
        <v>3893.6923076923099</v>
      </c>
      <c r="GP276" s="16">
        <f t="shared" si="355"/>
        <v>3849.06896551724</v>
      </c>
      <c r="GQ276" s="16">
        <f t="shared" si="379"/>
        <v>4902.8518518518495</v>
      </c>
    </row>
    <row r="277" spans="2:199" ht="14.45" customHeight="1" x14ac:dyDescent="0.25">
      <c r="B277" s="28" t="s">
        <v>203</v>
      </c>
      <c r="C277" s="28" t="s">
        <v>757</v>
      </c>
      <c r="D277" s="23" t="str">
        <f>IFERROR(IF(MATCH($B277,Compounders!$A:$A,0),"yes"),"")</f>
        <v/>
      </c>
      <c r="F277" s="66"/>
      <c r="G277" s="66"/>
      <c r="H277" s="66"/>
      <c r="I277" s="66"/>
      <c r="J277" s="121" t="str">
        <f t="shared" si="356"/>
        <v>yes</v>
      </c>
      <c r="K277" s="70">
        <f t="shared" si="380"/>
        <v>6</v>
      </c>
      <c r="L277" s="70">
        <f t="shared" si="381"/>
        <v>46</v>
      </c>
      <c r="M277" s="70">
        <f t="shared" si="382"/>
        <v>4</v>
      </c>
      <c r="N277" s="70">
        <f t="shared" si="383"/>
        <v>5</v>
      </c>
      <c r="O277" s="66"/>
      <c r="P277" s="83"/>
      <c r="Q277" s="70">
        <f t="shared" si="357"/>
        <v>5</v>
      </c>
      <c r="R277" s="70">
        <f t="shared" si="357"/>
        <v>4</v>
      </c>
      <c r="S277" s="70">
        <f t="shared" si="357"/>
        <v>4</v>
      </c>
      <c r="T277" s="70">
        <f t="shared" si="357"/>
        <v>5</v>
      </c>
      <c r="U277" s="70">
        <f t="shared" si="357"/>
        <v>5</v>
      </c>
      <c r="V277" s="70">
        <f t="shared" si="357"/>
        <v>8</v>
      </c>
      <c r="W277" s="70">
        <f t="shared" si="357"/>
        <v>9</v>
      </c>
      <c r="X277" s="70">
        <f t="shared" si="357"/>
        <v>4</v>
      </c>
      <c r="Y277" s="70">
        <f t="shared" si="357"/>
        <v>2</v>
      </c>
      <c r="AA277" s="39">
        <v>30.805540906839997</v>
      </c>
      <c r="AB277" s="39">
        <v>20.816243166180001</v>
      </c>
      <c r="AC277" s="40">
        <v>36.669183330000003</v>
      </c>
      <c r="AE277" s="4">
        <f t="shared" si="323"/>
        <v>5.8636424231600053</v>
      </c>
      <c r="AF277" s="4">
        <f t="shared" si="324"/>
        <v>15.852940163820001</v>
      </c>
      <c r="AH277" s="11">
        <f t="shared" si="325"/>
        <v>0.19034375799121439</v>
      </c>
      <c r="AI277" s="11">
        <f t="shared" si="326"/>
        <v>0.76156586168133145</v>
      </c>
      <c r="AK277" s="3">
        <v>1207</v>
      </c>
      <c r="AL277" s="7">
        <v>1188</v>
      </c>
      <c r="AM277" s="7"/>
      <c r="AN277" s="3">
        <v>1431.06666666667</v>
      </c>
      <c r="AO277" s="3">
        <v>1044.875</v>
      </c>
      <c r="AP277" s="7">
        <v>1016.3571428571399</v>
      </c>
      <c r="AQ277" s="113"/>
      <c r="AR277" s="3">
        <v>2283.0769230769201</v>
      </c>
      <c r="AS277" s="3">
        <v>1825.6</v>
      </c>
      <c r="AT277" s="7">
        <v>1181.7333333333299</v>
      </c>
      <c r="AU277" s="7"/>
      <c r="AV277" s="3">
        <v>3969.875</v>
      </c>
      <c r="AW277" s="3">
        <v>2978.0909090909099</v>
      </c>
      <c r="AX277" s="7">
        <v>2919.1666666666697</v>
      </c>
      <c r="AY277" s="113"/>
      <c r="AZ277" s="3">
        <v>1959.2860000000001</v>
      </c>
      <c r="BA277" s="7">
        <v>2070.9576400000001</v>
      </c>
      <c r="BB277" s="7"/>
      <c r="BC277" s="3">
        <v>1469.5882352941201</v>
      </c>
      <c r="BD277" s="3">
        <v>1102.375</v>
      </c>
      <c r="BE277" s="7">
        <v>1099.9444444444398</v>
      </c>
      <c r="BF277" s="113"/>
      <c r="BG277" s="3">
        <v>2315.5625</v>
      </c>
      <c r="BH277" s="3">
        <v>1828.19047619048</v>
      </c>
      <c r="BI277" s="7">
        <v>1818.38095238095</v>
      </c>
      <c r="BJ277" s="113"/>
      <c r="BK277" s="3">
        <v>3852</v>
      </c>
      <c r="BL277" s="3">
        <v>2804.3333333333303</v>
      </c>
      <c r="BM277" s="7">
        <v>2810.8</v>
      </c>
      <c r="BO277" s="2">
        <f t="shared" si="388"/>
        <v>1959.2860000000001</v>
      </c>
      <c r="BP277" s="2">
        <f t="shared" si="389"/>
        <v>2070.9576400000001</v>
      </c>
      <c r="BQ277" s="2"/>
      <c r="BR277" s="2">
        <f t="shared" si="390"/>
        <v>1469.5882352941201</v>
      </c>
      <c r="BS277" s="2">
        <f t="shared" si="391"/>
        <v>1102.375</v>
      </c>
      <c r="BT277" s="2">
        <f t="shared" si="392"/>
        <v>1099.9444444444398</v>
      </c>
      <c r="BU277" s="2"/>
      <c r="BV277" s="2">
        <f t="shared" si="393"/>
        <v>2315.5625</v>
      </c>
      <c r="BW277" s="2">
        <f t="shared" si="394"/>
        <v>1828.19047619048</v>
      </c>
      <c r="BX277" s="2">
        <f t="shared" si="395"/>
        <v>1818.38095238095</v>
      </c>
      <c r="BZ277" s="16">
        <f t="shared" si="384"/>
        <v>111.67164000000002</v>
      </c>
      <c r="CA277" s="16">
        <f t="shared" si="385"/>
        <v>-971.01319555556029</v>
      </c>
      <c r="CB277" s="16">
        <f t="shared" si="386"/>
        <v>718.43650793651022</v>
      </c>
      <c r="CD277" s="5">
        <f t="shared" si="327"/>
        <v>5.6996089391747828E-2</v>
      </c>
      <c r="CE277" s="5">
        <f t="shared" si="328"/>
        <v>-0.46887158713471333</v>
      </c>
      <c r="CF277" s="5">
        <f t="shared" si="329"/>
        <v>0.65315708585571186</v>
      </c>
      <c r="CH277" s="11">
        <f t="shared" si="358"/>
        <v>-0.24987491494216185</v>
      </c>
      <c r="CI277" s="11">
        <f t="shared" si="359"/>
        <v>-0.25152881737359623</v>
      </c>
      <c r="CK277" s="11">
        <f t="shared" si="360"/>
        <v>-0.21047673030182512</v>
      </c>
      <c r="CL277" s="11">
        <f t="shared" si="361"/>
        <v>-0.21471307624780156</v>
      </c>
      <c r="CN277" s="16">
        <f t="shared" si="330"/>
        <v>-367.21323529412007</v>
      </c>
      <c r="CO277" s="16">
        <f t="shared" si="331"/>
        <v>-369.64379084968027</v>
      </c>
      <c r="CP277" s="11"/>
      <c r="CQ277" s="16">
        <f t="shared" si="332"/>
        <v>-487.37202380951999</v>
      </c>
      <c r="CR277" s="16">
        <f t="shared" si="333"/>
        <v>-497.18154761904998</v>
      </c>
      <c r="CT277" s="106">
        <v>1330.7505555555526</v>
      </c>
      <c r="CU277" s="104">
        <v>1102.375</v>
      </c>
      <c r="CV277" s="104">
        <v>1608.703809523807</v>
      </c>
      <c r="CW277" s="104">
        <v>1761.1841386554627</v>
      </c>
      <c r="CX277" s="104">
        <v>1784.1049019607883</v>
      </c>
      <c r="CY277" s="104">
        <v>1971.3888888888901</v>
      </c>
      <c r="CZ277" s="104">
        <v>1933.1615067079463</v>
      </c>
      <c r="DA277" s="104">
        <v>1982.3757352941182</v>
      </c>
      <c r="DB277" s="104">
        <v>1970.3480555555564</v>
      </c>
      <c r="DC277" s="104">
        <v>1960.8</v>
      </c>
      <c r="DD277" s="104">
        <v>3712.15</v>
      </c>
      <c r="DE277" s="104">
        <v>3737.1869747899091</v>
      </c>
      <c r="DF277" s="104">
        <v>3632.9912016088392</v>
      </c>
      <c r="DG277" s="104">
        <v>3505.75</v>
      </c>
      <c r="DH277" s="104">
        <v>3355.0439560439531</v>
      </c>
      <c r="DI277" s="104">
        <v>3223.874151583711</v>
      </c>
      <c r="DJ277" s="104">
        <v>3138.5873015872971</v>
      </c>
      <c r="DK277" s="104">
        <v>3052.89473684211</v>
      </c>
      <c r="DL277" s="104">
        <v>2823.0307692307692</v>
      </c>
      <c r="DM277" s="104">
        <v>2788.5573412698423</v>
      </c>
      <c r="DN277" s="104">
        <v>2723.9071428571428</v>
      </c>
      <c r="DO277" s="104">
        <v>2793.5</v>
      </c>
      <c r="DP277" s="104">
        <v>2131.0833333333339</v>
      </c>
      <c r="DR277" s="4">
        <f t="shared" si="362"/>
        <v>36.669183330000003</v>
      </c>
      <c r="DS277" s="39">
        <v>20.816243166180001</v>
      </c>
      <c r="DT277" s="39">
        <v>30.805540906839997</v>
      </c>
      <c r="DU277" s="39">
        <v>31.291119149229999</v>
      </c>
      <c r="DV277" s="39">
        <v>29.507140767999999</v>
      </c>
      <c r="DW277" s="39">
        <v>31.935270691800003</v>
      </c>
      <c r="DX277" s="39">
        <v>30.549561832530003</v>
      </c>
      <c r="DY277" s="39">
        <v>38.13602210514</v>
      </c>
      <c r="DZ277" s="39">
        <v>45.025062267750002</v>
      </c>
      <c r="EA277" s="39">
        <v>41.796661906560004</v>
      </c>
      <c r="EB277" s="39">
        <v>56.3613187232</v>
      </c>
      <c r="EC277" s="39">
        <v>60.283112010000004</v>
      </c>
      <c r="ED277" s="39">
        <v>55.866655167220003</v>
      </c>
      <c r="EE277" s="39">
        <v>60.670296506519996</v>
      </c>
      <c r="EF277" s="39">
        <v>64.843416876420008</v>
      </c>
      <c r="EG277" s="39">
        <v>61.402588732619996</v>
      </c>
      <c r="EH277" s="39">
        <v>59.207766674139997</v>
      </c>
      <c r="EI277" s="39">
        <v>55.154874027940004</v>
      </c>
      <c r="EJ277" s="39">
        <v>59.621916223260001</v>
      </c>
      <c r="EK277" s="39">
        <v>50.007589995599993</v>
      </c>
      <c r="EL277" s="39">
        <v>57.117267121440008</v>
      </c>
      <c r="EM277" s="39">
        <v>54.087676022250001</v>
      </c>
      <c r="EN277" s="39">
        <v>54.295727101769998</v>
      </c>
      <c r="EP277" s="111">
        <v>46022</v>
      </c>
      <c r="EQ277" s="114">
        <f t="shared" si="387"/>
        <v>0</v>
      </c>
      <c r="ER277" s="114"/>
      <c r="ES277" s="4">
        <f t="shared" si="363"/>
        <v>1207</v>
      </c>
      <c r="ET277" s="4">
        <f t="shared" si="364"/>
        <v>1188</v>
      </c>
      <c r="EU277" s="4"/>
      <c r="EV277" s="4">
        <f t="shared" si="334"/>
        <v>1431.06666666667</v>
      </c>
      <c r="EW277" s="4">
        <f t="shared" si="335"/>
        <v>1044.875</v>
      </c>
      <c r="EX277" s="4">
        <f t="shared" si="336"/>
        <v>1016.3571428571399</v>
      </c>
      <c r="EY277" s="4"/>
      <c r="EZ277" s="4">
        <f t="shared" si="337"/>
        <v>2283.0769230769201</v>
      </c>
      <c r="FA277" s="4">
        <f t="shared" si="338"/>
        <v>1825.6</v>
      </c>
      <c r="FB277" s="4">
        <f t="shared" si="339"/>
        <v>1181.7333333333299</v>
      </c>
      <c r="FC277" s="4"/>
      <c r="FD277" s="4">
        <f t="shared" si="365"/>
        <v>3969.875</v>
      </c>
      <c r="FE277" s="4">
        <f t="shared" si="366"/>
        <v>2978.0909090909099</v>
      </c>
      <c r="FF277" s="4">
        <f t="shared" si="367"/>
        <v>2919.1666666666697</v>
      </c>
      <c r="FH277" s="16">
        <f t="shared" si="368"/>
        <v>1207</v>
      </c>
      <c r="FI277" s="16">
        <f t="shared" si="341"/>
        <v>1188</v>
      </c>
      <c r="FJ277" s="16"/>
      <c r="FK277" s="16">
        <f t="shared" si="369"/>
        <v>1431.06666666667</v>
      </c>
      <c r="FL277" s="16">
        <f t="shared" si="370"/>
        <v>1044.875</v>
      </c>
      <c r="FM277" s="16">
        <f t="shared" si="371"/>
        <v>1016.3571428571399</v>
      </c>
      <c r="FN277" s="16"/>
      <c r="FO277" s="16">
        <f t="shared" si="372"/>
        <v>2283.0769230769201</v>
      </c>
      <c r="FP277" s="16">
        <f t="shared" si="373"/>
        <v>1825.6</v>
      </c>
      <c r="FQ277" s="16">
        <f t="shared" si="374"/>
        <v>1181.7333333333299</v>
      </c>
      <c r="FS277" s="4">
        <f t="shared" si="342"/>
        <v>1959.2860000000001</v>
      </c>
      <c r="FT277" s="4">
        <f t="shared" si="343"/>
        <v>2070.9576400000001</v>
      </c>
      <c r="FU277" s="4"/>
      <c r="FV277" s="4">
        <f t="shared" si="344"/>
        <v>1469.5882352941201</v>
      </c>
      <c r="FW277" s="4">
        <f t="shared" si="345"/>
        <v>1102.375</v>
      </c>
      <c r="FX277" s="4">
        <f t="shared" si="346"/>
        <v>1099.9444444444398</v>
      </c>
      <c r="FY277" s="4"/>
      <c r="FZ277" s="4">
        <f t="shared" si="347"/>
        <v>2315.5625</v>
      </c>
      <c r="GA277" s="4">
        <f t="shared" si="348"/>
        <v>1828.19047619048</v>
      </c>
      <c r="GB277" s="4">
        <f t="shared" si="349"/>
        <v>1818.38095238095</v>
      </c>
      <c r="GC277" s="4"/>
      <c r="GD277" s="4">
        <f t="shared" si="350"/>
        <v>3852</v>
      </c>
      <c r="GE277" s="4">
        <f t="shared" si="351"/>
        <v>2804.3333333333303</v>
      </c>
      <c r="GF277" s="4">
        <f t="shared" si="352"/>
        <v>2810.8</v>
      </c>
      <c r="GH277" s="16">
        <f t="shared" si="375"/>
        <v>1959.2860000000001</v>
      </c>
      <c r="GI277" s="16">
        <f t="shared" si="353"/>
        <v>2070.9576400000001</v>
      </c>
      <c r="GJ277" s="16"/>
      <c r="GK277" s="16">
        <f t="shared" si="376"/>
        <v>1469.5882352941201</v>
      </c>
      <c r="GL277" s="16">
        <f t="shared" si="377"/>
        <v>1102.375</v>
      </c>
      <c r="GM277" s="16">
        <f t="shared" si="378"/>
        <v>1099.9444444444398</v>
      </c>
      <c r="GN277" s="16"/>
      <c r="GO277" s="16">
        <f t="shared" si="354"/>
        <v>2315.5625</v>
      </c>
      <c r="GP277" s="16">
        <f t="shared" si="355"/>
        <v>1828.19047619048</v>
      </c>
      <c r="GQ277" s="16">
        <f t="shared" si="379"/>
        <v>1818.38095238095</v>
      </c>
    </row>
    <row r="278" spans="2:199" ht="14.45" customHeight="1" x14ac:dyDescent="0.25">
      <c r="B278" s="28" t="s">
        <v>340</v>
      </c>
      <c r="C278" s="28" t="s">
        <v>1011</v>
      </c>
      <c r="D278" s="23" t="str">
        <f>IFERROR(IF(MATCH($B278,Compounders!$A:$A,0),"yes"),"")</f>
        <v>yes</v>
      </c>
      <c r="F278" s="66"/>
      <c r="G278" s="66"/>
      <c r="H278" s="66"/>
      <c r="I278" s="66"/>
      <c r="J278" s="121" t="str">
        <f t="shared" si="356"/>
        <v>yes</v>
      </c>
      <c r="K278" s="70">
        <f t="shared" si="380"/>
        <v>6</v>
      </c>
      <c r="L278" s="70">
        <f t="shared" si="381"/>
        <v>46</v>
      </c>
      <c r="M278" s="70">
        <f t="shared" si="382"/>
        <v>4</v>
      </c>
      <c r="N278" s="70">
        <f t="shared" si="383"/>
        <v>5</v>
      </c>
      <c r="O278" s="66"/>
      <c r="P278" s="83"/>
      <c r="Q278" s="70">
        <f t="shared" si="357"/>
        <v>5</v>
      </c>
      <c r="R278" s="70">
        <f t="shared" si="357"/>
        <v>4</v>
      </c>
      <c r="S278" s="70">
        <f t="shared" si="357"/>
        <v>4</v>
      </c>
      <c r="T278" s="70">
        <f t="shared" si="357"/>
        <v>5</v>
      </c>
      <c r="U278" s="70">
        <f t="shared" si="357"/>
        <v>5</v>
      </c>
      <c r="V278" s="70">
        <f t="shared" si="357"/>
        <v>8</v>
      </c>
      <c r="W278" s="70">
        <f t="shared" si="357"/>
        <v>9</v>
      </c>
      <c r="X278" s="70">
        <f t="shared" si="357"/>
        <v>4</v>
      </c>
      <c r="Y278" s="70">
        <f t="shared" si="357"/>
        <v>2</v>
      </c>
      <c r="AA278" s="39">
        <v>34.305531815919991</v>
      </c>
      <c r="AB278" s="39">
        <v>37.706243618159995</v>
      </c>
      <c r="AC278" s="40">
        <v>36.171836541899999</v>
      </c>
      <c r="AE278" s="4">
        <f t="shared" si="323"/>
        <v>1.8663047259800081</v>
      </c>
      <c r="AF278" s="4">
        <f t="shared" si="324"/>
        <v>-1.5344070762599955</v>
      </c>
      <c r="AH278" s="11">
        <f t="shared" si="325"/>
        <v>5.4402442614631674E-2</v>
      </c>
      <c r="AI278" s="11">
        <f t="shared" si="326"/>
        <v>-4.0693713534513898E-2</v>
      </c>
      <c r="AK278" s="3">
        <v>1527.2</v>
      </c>
      <c r="AL278" s="7">
        <v>1557.5</v>
      </c>
      <c r="AM278" s="7"/>
      <c r="AN278" s="3">
        <v>1845.3333333333298</v>
      </c>
      <c r="AO278" s="3">
        <v>1852.2666666666701</v>
      </c>
      <c r="AP278" s="7">
        <v>1851.5555555555602</v>
      </c>
      <c r="AQ278" s="113"/>
      <c r="AR278" s="3">
        <v>2033.4666666666701</v>
      </c>
      <c r="AS278" s="3">
        <v>2043.13333333333</v>
      </c>
      <c r="AT278" s="7">
        <v>2039.5</v>
      </c>
      <c r="AU278" s="7"/>
      <c r="AV278" s="3">
        <v>2256.25</v>
      </c>
      <c r="AW278" s="3">
        <v>2253.3333333333303</v>
      </c>
      <c r="AX278" s="7">
        <v>2258.5882352941198</v>
      </c>
      <c r="AY278" s="113"/>
      <c r="AZ278" s="3">
        <v>1545.6</v>
      </c>
      <c r="BA278" s="7">
        <v>1706.2</v>
      </c>
      <c r="BB278" s="7"/>
      <c r="BC278" s="3">
        <v>1846.125</v>
      </c>
      <c r="BD278" s="3">
        <v>1851.4375</v>
      </c>
      <c r="BE278" s="7">
        <v>1851.15789473684</v>
      </c>
      <c r="BF278" s="113"/>
      <c r="BG278" s="3">
        <v>2032.625</v>
      </c>
      <c r="BH278" s="3">
        <v>2040.8125</v>
      </c>
      <c r="BI278" s="7">
        <v>2037.7368421052599</v>
      </c>
      <c r="BJ278" s="113"/>
      <c r="BK278" s="3">
        <v>2256.25</v>
      </c>
      <c r="BL278" s="3">
        <v>2250.625</v>
      </c>
      <c r="BM278" s="7">
        <v>2255.8888888888896</v>
      </c>
      <c r="BO278" s="2">
        <f t="shared" si="388"/>
        <v>1545.6</v>
      </c>
      <c r="BP278" s="2">
        <f t="shared" si="389"/>
        <v>1706.2</v>
      </c>
      <c r="BQ278" s="2"/>
      <c r="BR278" s="2">
        <f t="shared" si="390"/>
        <v>1846.125</v>
      </c>
      <c r="BS278" s="2">
        <f t="shared" si="391"/>
        <v>1851.4375</v>
      </c>
      <c r="BT278" s="2">
        <f t="shared" si="392"/>
        <v>1851.15789473684</v>
      </c>
      <c r="BU278" s="2"/>
      <c r="BV278" s="2">
        <f t="shared" si="393"/>
        <v>2032.625</v>
      </c>
      <c r="BW278" s="2">
        <f t="shared" si="394"/>
        <v>2040.8125</v>
      </c>
      <c r="BX278" s="2">
        <f t="shared" si="395"/>
        <v>2037.7368421052599</v>
      </c>
      <c r="BZ278" s="16">
        <f t="shared" si="384"/>
        <v>160.60000000000014</v>
      </c>
      <c r="CA278" s="16">
        <f t="shared" si="385"/>
        <v>144.95789473683999</v>
      </c>
      <c r="CB278" s="16">
        <f t="shared" si="386"/>
        <v>186.5789473684199</v>
      </c>
      <c r="CD278" s="5">
        <f t="shared" si="327"/>
        <v>0.10390786749482417</v>
      </c>
      <c r="CE278" s="5">
        <f t="shared" si="328"/>
        <v>8.4959497559981223E-2</v>
      </c>
      <c r="CF278" s="5">
        <f t="shared" si="329"/>
        <v>0.10079040145570284</v>
      </c>
      <c r="CH278" s="11">
        <f t="shared" si="358"/>
        <v>2.8776491299342677E-3</v>
      </c>
      <c r="CI278" s="11">
        <f t="shared" si="359"/>
        <v>2.7261939125682311E-3</v>
      </c>
      <c r="CK278" s="11">
        <f t="shared" si="360"/>
        <v>4.0280425558083532E-3</v>
      </c>
      <c r="CL278" s="11">
        <f t="shared" si="361"/>
        <v>2.5148967986028392E-3</v>
      </c>
      <c r="CN278" s="16">
        <f t="shared" si="330"/>
        <v>5.3125</v>
      </c>
      <c r="CO278" s="16">
        <f t="shared" si="331"/>
        <v>5.032894736840035</v>
      </c>
      <c r="CP278" s="11"/>
      <c r="CQ278" s="16">
        <f t="shared" si="332"/>
        <v>8.1875</v>
      </c>
      <c r="CR278" s="16">
        <f t="shared" si="333"/>
        <v>5.1118421052599388</v>
      </c>
      <c r="CT278" s="106">
        <v>906.1</v>
      </c>
      <c r="CU278" s="104">
        <v>1851.4375</v>
      </c>
      <c r="CV278" s="104">
        <v>1652.875</v>
      </c>
      <c r="CW278" s="104">
        <v>1748.9</v>
      </c>
      <c r="CX278" s="104">
        <v>1673.99</v>
      </c>
      <c r="CY278" s="104">
        <v>1682.45454545455</v>
      </c>
      <c r="CZ278" s="104">
        <v>1522.325</v>
      </c>
      <c r="DA278" s="104">
        <v>1408.925</v>
      </c>
      <c r="DB278" s="104">
        <v>1507.6</v>
      </c>
      <c r="DC278" s="104">
        <v>1546.6</v>
      </c>
      <c r="DD278" s="104">
        <v>1431.6</v>
      </c>
      <c r="DE278" s="104">
        <v>1508.7321428571429</v>
      </c>
      <c r="DF278" s="104">
        <v>1475.7857142857142</v>
      </c>
      <c r="DG278" s="104">
        <v>1456.2307692307702</v>
      </c>
      <c r="DH278" s="104">
        <v>1366.828571428571</v>
      </c>
      <c r="DI278" s="104">
        <v>1350.3015873015881</v>
      </c>
      <c r="DJ278" s="104">
        <v>1352.9087301587301</v>
      </c>
      <c r="DK278" s="104">
        <v>1361.57142857143</v>
      </c>
      <c r="DL278" s="104">
        <v>1224.5</v>
      </c>
      <c r="DM278" s="104">
        <v>1249.538095238096</v>
      </c>
      <c r="DN278" s="104">
        <v>1239.5250000000001</v>
      </c>
      <c r="DO278" s="104">
        <v>1273.7</v>
      </c>
      <c r="DP278" s="104">
        <v>1175.4000000000001</v>
      </c>
      <c r="DR278" s="4">
        <f t="shared" si="362"/>
        <v>36.171836541899999</v>
      </c>
      <c r="DS278" s="39">
        <v>37.706243618159995</v>
      </c>
      <c r="DT278" s="39">
        <v>34.305531815919991</v>
      </c>
      <c r="DU278" s="39">
        <v>36.882670203050004</v>
      </c>
      <c r="DV278" s="39">
        <v>33.253710804200004</v>
      </c>
      <c r="DW278" s="39">
        <v>34.418153835440002</v>
      </c>
      <c r="DX278" s="39">
        <v>29.749972101840001</v>
      </c>
      <c r="DY278" s="39">
        <v>30.400516788180003</v>
      </c>
      <c r="DZ278" s="39">
        <v>24.779440176019996</v>
      </c>
      <c r="EA278" s="39">
        <v>25.913911201200001</v>
      </c>
      <c r="EB278" s="39">
        <v>26.55012447427</v>
      </c>
      <c r="EC278" s="39">
        <v>25.408251472050001</v>
      </c>
      <c r="ED278" s="39">
        <v>27.833943015439996</v>
      </c>
      <c r="EE278" s="39">
        <v>29.900039193490002</v>
      </c>
      <c r="EF278" s="39">
        <v>29.575141626560001</v>
      </c>
      <c r="EG278" s="39">
        <v>28.209310107330001</v>
      </c>
      <c r="EH278" s="39">
        <v>31.745331199839999</v>
      </c>
      <c r="EI278" s="39">
        <v>31.48352053911</v>
      </c>
      <c r="EJ278" s="39">
        <v>30.61922992417</v>
      </c>
      <c r="EK278" s="39">
        <v>27.821325634199997</v>
      </c>
      <c r="EL278" s="39">
        <v>28.05790153245</v>
      </c>
      <c r="EM278" s="39">
        <v>29.521517756289999</v>
      </c>
      <c r="EN278" s="39">
        <v>29.02943988793</v>
      </c>
      <c r="EP278" s="111">
        <v>46022</v>
      </c>
      <c r="EQ278" s="114">
        <f t="shared" si="387"/>
        <v>0</v>
      </c>
      <c r="ER278" s="114"/>
      <c r="ES278" s="4">
        <f t="shared" si="363"/>
        <v>1527.2</v>
      </c>
      <c r="ET278" s="4">
        <f t="shared" si="364"/>
        <v>1557.5</v>
      </c>
      <c r="EU278" s="4"/>
      <c r="EV278" s="4">
        <f t="shared" si="334"/>
        <v>1845.3333333333298</v>
      </c>
      <c r="EW278" s="4">
        <f t="shared" si="335"/>
        <v>1852.2666666666701</v>
      </c>
      <c r="EX278" s="4">
        <f t="shared" si="336"/>
        <v>1851.5555555555602</v>
      </c>
      <c r="EY278" s="4"/>
      <c r="EZ278" s="4">
        <f t="shared" si="337"/>
        <v>2033.4666666666701</v>
      </c>
      <c r="FA278" s="4">
        <f t="shared" si="338"/>
        <v>2043.13333333333</v>
      </c>
      <c r="FB278" s="4">
        <f t="shared" si="339"/>
        <v>2039.5</v>
      </c>
      <c r="FC278" s="4"/>
      <c r="FD278" s="4">
        <f t="shared" si="365"/>
        <v>2256.25</v>
      </c>
      <c r="FE278" s="4">
        <f t="shared" si="366"/>
        <v>2253.3333333333303</v>
      </c>
      <c r="FF278" s="4">
        <f t="shared" si="367"/>
        <v>2258.5882352941198</v>
      </c>
      <c r="FH278" s="16">
        <f t="shared" si="368"/>
        <v>1527.2</v>
      </c>
      <c r="FI278" s="16">
        <f t="shared" si="341"/>
        <v>1557.5</v>
      </c>
      <c r="FJ278" s="16"/>
      <c r="FK278" s="16">
        <f t="shared" si="369"/>
        <v>1845.3333333333298</v>
      </c>
      <c r="FL278" s="16">
        <f t="shared" si="370"/>
        <v>1852.2666666666701</v>
      </c>
      <c r="FM278" s="16">
        <f t="shared" si="371"/>
        <v>1851.5555555555602</v>
      </c>
      <c r="FN278" s="16"/>
      <c r="FO278" s="16">
        <f t="shared" si="372"/>
        <v>2033.4666666666701</v>
      </c>
      <c r="FP278" s="16">
        <f t="shared" si="373"/>
        <v>2043.13333333333</v>
      </c>
      <c r="FQ278" s="16">
        <f t="shared" si="374"/>
        <v>2039.5</v>
      </c>
      <c r="FS278" s="4">
        <f t="shared" si="342"/>
        <v>1545.6</v>
      </c>
      <c r="FT278" s="4">
        <f t="shared" si="343"/>
        <v>1706.2</v>
      </c>
      <c r="FU278" s="4"/>
      <c r="FV278" s="4">
        <f t="shared" si="344"/>
        <v>1846.125</v>
      </c>
      <c r="FW278" s="4">
        <f t="shared" si="345"/>
        <v>1851.4375</v>
      </c>
      <c r="FX278" s="4">
        <f t="shared" si="346"/>
        <v>1851.15789473684</v>
      </c>
      <c r="FY278" s="4"/>
      <c r="FZ278" s="4">
        <f t="shared" si="347"/>
        <v>2032.625</v>
      </c>
      <c r="GA278" s="4">
        <f t="shared" si="348"/>
        <v>2040.8125</v>
      </c>
      <c r="GB278" s="4">
        <f t="shared" si="349"/>
        <v>2037.7368421052599</v>
      </c>
      <c r="GC278" s="4"/>
      <c r="GD278" s="4">
        <f t="shared" si="350"/>
        <v>2256.25</v>
      </c>
      <c r="GE278" s="4">
        <f t="shared" si="351"/>
        <v>2250.625</v>
      </c>
      <c r="GF278" s="4">
        <f t="shared" si="352"/>
        <v>2255.8888888888896</v>
      </c>
      <c r="GH278" s="16">
        <f t="shared" si="375"/>
        <v>1545.6</v>
      </c>
      <c r="GI278" s="16">
        <f t="shared" si="353"/>
        <v>1706.2</v>
      </c>
      <c r="GJ278" s="16"/>
      <c r="GK278" s="16">
        <f t="shared" si="376"/>
        <v>1846.125</v>
      </c>
      <c r="GL278" s="16">
        <f t="shared" si="377"/>
        <v>1851.4375</v>
      </c>
      <c r="GM278" s="16">
        <f t="shared" si="378"/>
        <v>1851.15789473684</v>
      </c>
      <c r="GN278" s="16"/>
      <c r="GO278" s="16">
        <f t="shared" si="354"/>
        <v>2032.625</v>
      </c>
      <c r="GP278" s="16">
        <f t="shared" si="355"/>
        <v>2040.8125</v>
      </c>
      <c r="GQ278" s="16">
        <f t="shared" si="379"/>
        <v>2037.7368421052599</v>
      </c>
    </row>
    <row r="279" spans="2:199" ht="14.45" customHeight="1" x14ac:dyDescent="0.25">
      <c r="B279" s="28" t="s">
        <v>388</v>
      </c>
      <c r="C279" s="28" t="s">
        <v>758</v>
      </c>
      <c r="D279" s="23" t="str">
        <f>IFERROR(IF(MATCH($B279,Compounders!$A:$A,0),"yes"),"")</f>
        <v/>
      </c>
      <c r="F279" s="66"/>
      <c r="G279" s="66"/>
      <c r="H279" s="66"/>
      <c r="I279" s="66"/>
      <c r="J279" s="121" t="str">
        <f t="shared" si="356"/>
        <v>yes</v>
      </c>
      <c r="K279" s="70">
        <f t="shared" si="380"/>
        <v>6</v>
      </c>
      <c r="L279" s="70">
        <f t="shared" si="381"/>
        <v>46</v>
      </c>
      <c r="M279" s="70">
        <f t="shared" si="382"/>
        <v>4</v>
      </c>
      <c r="N279" s="70">
        <f t="shared" si="383"/>
        <v>5</v>
      </c>
      <c r="O279" s="66"/>
      <c r="P279" s="83"/>
      <c r="Q279" s="70">
        <f t="shared" si="357"/>
        <v>5</v>
      </c>
      <c r="R279" s="70">
        <f t="shared" si="357"/>
        <v>4</v>
      </c>
      <c r="S279" s="70">
        <f t="shared" si="357"/>
        <v>4</v>
      </c>
      <c r="T279" s="70">
        <f t="shared" si="357"/>
        <v>5</v>
      </c>
      <c r="U279" s="70">
        <f t="shared" si="357"/>
        <v>5</v>
      </c>
      <c r="V279" s="70">
        <f t="shared" si="357"/>
        <v>8</v>
      </c>
      <c r="W279" s="70">
        <f t="shared" si="357"/>
        <v>9</v>
      </c>
      <c r="X279" s="70">
        <f t="shared" si="357"/>
        <v>4</v>
      </c>
      <c r="Y279" s="70">
        <f t="shared" si="357"/>
        <v>2</v>
      </c>
      <c r="AA279" s="39">
        <v>38.398010237599998</v>
      </c>
      <c r="AB279" s="39">
        <v>37.304983240599995</v>
      </c>
      <c r="AC279" s="40">
        <v>34.850251146600002</v>
      </c>
      <c r="AE279" s="4">
        <f t="shared" si="323"/>
        <v>-3.5477590909999961</v>
      </c>
      <c r="AF279" s="4">
        <f t="shared" si="324"/>
        <v>-2.4547320939999935</v>
      </c>
      <c r="AH279" s="11">
        <f t="shared" si="325"/>
        <v>-9.239434723432538E-2</v>
      </c>
      <c r="AI279" s="11">
        <f t="shared" si="326"/>
        <v>-6.5801720863084112E-2</v>
      </c>
      <c r="AK279" s="3">
        <v>3090</v>
      </c>
      <c r="AL279" s="7">
        <v>3815</v>
      </c>
      <c r="AM279" s="7"/>
      <c r="AN279" s="3">
        <v>3485.4</v>
      </c>
      <c r="AO279" s="3">
        <v>3668.7142857142903</v>
      </c>
      <c r="AP279" s="7">
        <v>3629.7857142857097</v>
      </c>
      <c r="AQ279" s="113"/>
      <c r="AR279" s="3">
        <v>3594.4615384615404</v>
      </c>
      <c r="AS279" s="3">
        <v>3822.5</v>
      </c>
      <c r="AT279" s="7">
        <v>3899.23076923077</v>
      </c>
      <c r="AU279" s="7"/>
      <c r="AV279" s="3">
        <v>3824</v>
      </c>
      <c r="AW279" s="3">
        <v>3996.7142857142903</v>
      </c>
      <c r="AX279" s="7">
        <v>3964.2222222222199</v>
      </c>
      <c r="AY279" s="113"/>
      <c r="AZ279" s="3">
        <v>3076</v>
      </c>
      <c r="BA279" s="7">
        <v>3845</v>
      </c>
      <c r="BB279" s="7"/>
      <c r="BC279" s="3">
        <v>3622.6818181818198</v>
      </c>
      <c r="BD279" s="3">
        <v>3685.55</v>
      </c>
      <c r="BE279" s="7">
        <v>3602.4761904761899</v>
      </c>
      <c r="BF279" s="113"/>
      <c r="BG279" s="3">
        <v>3774.8571428571399</v>
      </c>
      <c r="BH279" s="3">
        <v>3846.35</v>
      </c>
      <c r="BI279" s="7">
        <v>3831.9523809523803</v>
      </c>
      <c r="BJ279" s="113"/>
      <c r="BK279" s="3">
        <v>3969.5</v>
      </c>
      <c r="BL279" s="3">
        <v>3984.7777777777801</v>
      </c>
      <c r="BM279" s="7">
        <v>3977.75</v>
      </c>
      <c r="BO279" s="2">
        <f t="shared" si="388"/>
        <v>3076</v>
      </c>
      <c r="BP279" s="2">
        <f t="shared" si="389"/>
        <v>3845</v>
      </c>
      <c r="BQ279" s="2"/>
      <c r="BR279" s="2">
        <f t="shared" si="390"/>
        <v>3622.6818181818198</v>
      </c>
      <c r="BS279" s="2">
        <f t="shared" si="391"/>
        <v>3685.55</v>
      </c>
      <c r="BT279" s="2">
        <f t="shared" si="392"/>
        <v>3602.4761904761899</v>
      </c>
      <c r="BU279" s="2"/>
      <c r="BV279" s="2">
        <f t="shared" si="393"/>
        <v>3774.8571428571399</v>
      </c>
      <c r="BW279" s="2">
        <f t="shared" si="394"/>
        <v>3846.35</v>
      </c>
      <c r="BX279" s="2">
        <f t="shared" si="395"/>
        <v>3831.9523809523803</v>
      </c>
      <c r="BZ279" s="16">
        <f t="shared" si="384"/>
        <v>769</v>
      </c>
      <c r="CA279" s="16">
        <f t="shared" si="385"/>
        <v>-242.52380952381009</v>
      </c>
      <c r="CB279" s="16">
        <f t="shared" si="386"/>
        <v>229.47619047619037</v>
      </c>
      <c r="CD279" s="5">
        <f t="shared" si="327"/>
        <v>0.25</v>
      </c>
      <c r="CE279" s="5">
        <f t="shared" si="328"/>
        <v>-6.3075113010093609E-2</v>
      </c>
      <c r="CF279" s="5">
        <f t="shared" si="329"/>
        <v>6.3699571723153436E-2</v>
      </c>
      <c r="CH279" s="11">
        <f t="shared" si="358"/>
        <v>1.7354044592780005E-2</v>
      </c>
      <c r="CI279" s="11">
        <f t="shared" si="359"/>
        <v>-5.5775330872891438E-3</v>
      </c>
      <c r="CK279" s="11">
        <f t="shared" si="360"/>
        <v>1.8939221919467952E-2</v>
      </c>
      <c r="CL279" s="11">
        <f t="shared" si="361"/>
        <v>1.5125138762741575E-2</v>
      </c>
      <c r="CN279" s="16">
        <f t="shared" si="330"/>
        <v>62.868181818180346</v>
      </c>
      <c r="CO279" s="16">
        <f t="shared" si="331"/>
        <v>-20.205627705629922</v>
      </c>
      <c r="CP279" s="11"/>
      <c r="CQ279" s="16">
        <f t="shared" si="332"/>
        <v>71.492857142859975</v>
      </c>
      <c r="CR279" s="16">
        <f t="shared" si="333"/>
        <v>57.095238095240347</v>
      </c>
      <c r="CT279" s="106">
        <v>3709.9523809523816</v>
      </c>
      <c r="CU279" s="104">
        <v>3685.55</v>
      </c>
      <c r="CV279" s="104">
        <v>3602.2166666666672</v>
      </c>
      <c r="CW279" s="104">
        <v>3540.6725146198833</v>
      </c>
      <c r="CX279" s="104">
        <v>3389.6071428571431</v>
      </c>
      <c r="CY279" s="104">
        <v>3180.3529411764698</v>
      </c>
      <c r="CZ279" s="104">
        <v>3213</v>
      </c>
      <c r="DA279" s="104">
        <v>3180.5130718954251</v>
      </c>
      <c r="DB279" s="104">
        <v>3033.7803921568634</v>
      </c>
      <c r="DC279" s="104">
        <v>2970.2777777777801</v>
      </c>
      <c r="DD279" s="104">
        <v>2813.5333333333328</v>
      </c>
      <c r="DE279" s="104">
        <v>2675.9500000000007</v>
      </c>
      <c r="DF279" s="104">
        <v>2643.5791666666669</v>
      </c>
      <c r="DG279" s="104">
        <v>2619.2777777777801</v>
      </c>
      <c r="DH279" s="104">
        <v>2507.485714285714</v>
      </c>
      <c r="DI279" s="104">
        <v>2337.3843137254903</v>
      </c>
      <c r="DJ279" s="104">
        <v>2343.8280542986431</v>
      </c>
      <c r="DK279" s="104">
        <v>2229.875</v>
      </c>
      <c r="DL279" s="104">
        <v>2188.7857142857142</v>
      </c>
      <c r="DM279" s="104">
        <v>2053.0961538461538</v>
      </c>
      <c r="DN279" s="104">
        <v>2058.1575757575761</v>
      </c>
      <c r="DO279" s="104">
        <v>1876.6666666666702</v>
      </c>
      <c r="DP279" s="104">
        <v>1865.7363636363639</v>
      </c>
      <c r="DR279" s="4">
        <f t="shared" si="362"/>
        <v>34.850251146600002</v>
      </c>
      <c r="DS279" s="39">
        <v>37.304983240599995</v>
      </c>
      <c r="DT279" s="39">
        <v>38.398010237599998</v>
      </c>
      <c r="DU279" s="39">
        <v>37.505487193839997</v>
      </c>
      <c r="DV279" s="39">
        <v>36.044145833819996</v>
      </c>
      <c r="DW279" s="39">
        <v>35.310931654050002</v>
      </c>
      <c r="DX279" s="39">
        <v>31.714074853</v>
      </c>
      <c r="DY279" s="39">
        <v>34.461426171420008</v>
      </c>
      <c r="DZ279" s="39">
        <v>29.735245100880004</v>
      </c>
      <c r="EA279" s="39">
        <v>30.636638042399998</v>
      </c>
      <c r="EB279" s="39">
        <v>24.175878774640001</v>
      </c>
      <c r="EC279" s="39">
        <v>21.685452269599999</v>
      </c>
      <c r="ED279" s="39">
        <v>22.343104822480001</v>
      </c>
      <c r="EE279" s="39">
        <v>21.81694895055</v>
      </c>
      <c r="EF279" s="39">
        <v>24.121441786069997</v>
      </c>
      <c r="EG279" s="39">
        <v>20.015438893319999</v>
      </c>
      <c r="EH279" s="39">
        <v>21.517612348320004</v>
      </c>
      <c r="EI279" s="39">
        <v>23.81555929316</v>
      </c>
      <c r="EJ279" s="39">
        <v>23.497995491120001</v>
      </c>
      <c r="EK279" s="39">
        <v>24.389792474499998</v>
      </c>
      <c r="EL279" s="39">
        <v>22.13512713758</v>
      </c>
      <c r="EM279" s="39">
        <v>23.863255902240002</v>
      </c>
      <c r="EN279" s="39">
        <v>17.551024706299998</v>
      </c>
      <c r="EP279" s="111">
        <v>46022</v>
      </c>
      <c r="EQ279" s="114">
        <f t="shared" si="387"/>
        <v>0</v>
      </c>
      <c r="ER279" s="114"/>
      <c r="ES279" s="4">
        <f t="shared" si="363"/>
        <v>3090</v>
      </c>
      <c r="ET279" s="4">
        <f t="shared" si="364"/>
        <v>3815</v>
      </c>
      <c r="EU279" s="4"/>
      <c r="EV279" s="4">
        <f t="shared" si="334"/>
        <v>3485.4</v>
      </c>
      <c r="EW279" s="4">
        <f t="shared" si="335"/>
        <v>3668.7142857142903</v>
      </c>
      <c r="EX279" s="4">
        <f t="shared" si="336"/>
        <v>3629.7857142857097</v>
      </c>
      <c r="EY279" s="4"/>
      <c r="EZ279" s="4">
        <f t="shared" si="337"/>
        <v>3594.4615384615404</v>
      </c>
      <c r="FA279" s="4">
        <f t="shared" si="338"/>
        <v>3822.5</v>
      </c>
      <c r="FB279" s="4">
        <f t="shared" si="339"/>
        <v>3899.23076923077</v>
      </c>
      <c r="FC279" s="4"/>
      <c r="FD279" s="4">
        <f t="shared" si="365"/>
        <v>3824</v>
      </c>
      <c r="FE279" s="4">
        <f t="shared" si="366"/>
        <v>3996.7142857142903</v>
      </c>
      <c r="FF279" s="4">
        <f t="shared" si="367"/>
        <v>3964.2222222222199</v>
      </c>
      <c r="FH279" s="16">
        <f t="shared" si="368"/>
        <v>3090</v>
      </c>
      <c r="FI279" s="16">
        <f t="shared" si="341"/>
        <v>3815</v>
      </c>
      <c r="FJ279" s="16"/>
      <c r="FK279" s="16">
        <f t="shared" si="369"/>
        <v>3485.4</v>
      </c>
      <c r="FL279" s="16">
        <f t="shared" si="370"/>
        <v>3668.7142857142903</v>
      </c>
      <c r="FM279" s="16">
        <f t="shared" si="371"/>
        <v>3629.7857142857097</v>
      </c>
      <c r="FN279" s="16"/>
      <c r="FO279" s="16">
        <f t="shared" si="372"/>
        <v>3594.4615384615404</v>
      </c>
      <c r="FP279" s="16">
        <f t="shared" si="373"/>
        <v>3822.5</v>
      </c>
      <c r="FQ279" s="16">
        <f t="shared" si="374"/>
        <v>3899.23076923077</v>
      </c>
      <c r="FS279" s="4">
        <f t="shared" si="342"/>
        <v>3076</v>
      </c>
      <c r="FT279" s="4">
        <f t="shared" si="343"/>
        <v>3845</v>
      </c>
      <c r="FU279" s="4"/>
      <c r="FV279" s="4">
        <f t="shared" si="344"/>
        <v>3622.6818181818198</v>
      </c>
      <c r="FW279" s="4">
        <f t="shared" si="345"/>
        <v>3685.55</v>
      </c>
      <c r="FX279" s="4">
        <f t="shared" si="346"/>
        <v>3602.4761904761899</v>
      </c>
      <c r="FY279" s="4"/>
      <c r="FZ279" s="4">
        <f t="shared" si="347"/>
        <v>3774.8571428571399</v>
      </c>
      <c r="GA279" s="4">
        <f t="shared" si="348"/>
        <v>3846.35</v>
      </c>
      <c r="GB279" s="4">
        <f t="shared" si="349"/>
        <v>3831.9523809523803</v>
      </c>
      <c r="GC279" s="4"/>
      <c r="GD279" s="4">
        <f t="shared" si="350"/>
        <v>3969.5</v>
      </c>
      <c r="GE279" s="4">
        <f t="shared" si="351"/>
        <v>3984.7777777777801</v>
      </c>
      <c r="GF279" s="4">
        <f t="shared" si="352"/>
        <v>3977.75</v>
      </c>
      <c r="GH279" s="16">
        <f t="shared" si="375"/>
        <v>3076</v>
      </c>
      <c r="GI279" s="16">
        <f t="shared" si="353"/>
        <v>3845</v>
      </c>
      <c r="GJ279" s="16"/>
      <c r="GK279" s="16">
        <f t="shared" si="376"/>
        <v>3622.6818181818198</v>
      </c>
      <c r="GL279" s="16">
        <f t="shared" si="377"/>
        <v>3685.55</v>
      </c>
      <c r="GM279" s="16">
        <f t="shared" si="378"/>
        <v>3602.4761904761899</v>
      </c>
      <c r="GN279" s="16"/>
      <c r="GO279" s="16">
        <f t="shared" si="354"/>
        <v>3774.8571428571399</v>
      </c>
      <c r="GP279" s="16">
        <f t="shared" si="355"/>
        <v>3846.35</v>
      </c>
      <c r="GQ279" s="16">
        <f t="shared" si="379"/>
        <v>3831.9523809523803</v>
      </c>
    </row>
    <row r="280" spans="2:199" ht="14.45" customHeight="1" x14ac:dyDescent="0.25">
      <c r="B280" s="28" t="s">
        <v>152</v>
      </c>
      <c r="C280" s="28" t="s">
        <v>759</v>
      </c>
      <c r="D280" s="23" t="str">
        <f>IFERROR(IF(MATCH($B280,Compounders!$A:$A,0),"yes"),"")</f>
        <v/>
      </c>
      <c r="F280" s="66"/>
      <c r="G280" s="66"/>
      <c r="H280" s="66"/>
      <c r="I280" s="66"/>
      <c r="J280" s="121" t="str">
        <f t="shared" si="356"/>
        <v>yes</v>
      </c>
      <c r="K280" s="70">
        <f t="shared" si="380"/>
        <v>6</v>
      </c>
      <c r="L280" s="70">
        <f t="shared" si="381"/>
        <v>46</v>
      </c>
      <c r="M280" s="70">
        <f t="shared" si="382"/>
        <v>4</v>
      </c>
      <c r="N280" s="70">
        <f t="shared" si="383"/>
        <v>5</v>
      </c>
      <c r="O280" s="66"/>
      <c r="P280" s="83"/>
      <c r="Q280" s="70">
        <f t="shared" si="357"/>
        <v>5</v>
      </c>
      <c r="R280" s="70">
        <f t="shared" si="357"/>
        <v>4</v>
      </c>
      <c r="S280" s="70">
        <f t="shared" si="357"/>
        <v>4</v>
      </c>
      <c r="T280" s="70">
        <f t="shared" si="357"/>
        <v>5</v>
      </c>
      <c r="U280" s="70">
        <f t="shared" si="357"/>
        <v>5</v>
      </c>
      <c r="V280" s="70">
        <f t="shared" si="357"/>
        <v>8</v>
      </c>
      <c r="W280" s="70">
        <f t="shared" si="357"/>
        <v>9</v>
      </c>
      <c r="X280" s="70">
        <f t="shared" si="357"/>
        <v>4</v>
      </c>
      <c r="Y280" s="70">
        <f t="shared" si="357"/>
        <v>2</v>
      </c>
      <c r="AA280" s="39">
        <v>36.643846407940003</v>
      </c>
      <c r="AB280" s="39">
        <v>30.17169503469</v>
      </c>
      <c r="AC280" s="40">
        <v>37.269749053600002</v>
      </c>
      <c r="AE280" s="4">
        <f t="shared" si="323"/>
        <v>0.62590264565999831</v>
      </c>
      <c r="AF280" s="4">
        <f t="shared" si="324"/>
        <v>7.0980540189100019</v>
      </c>
      <c r="AH280" s="11">
        <f t="shared" si="325"/>
        <v>1.7080702683121674E-2</v>
      </c>
      <c r="AI280" s="11">
        <f t="shared" si="326"/>
        <v>0.23525539452619393</v>
      </c>
      <c r="AK280" s="3">
        <v>3149</v>
      </c>
      <c r="AL280" s="7">
        <v>3353</v>
      </c>
      <c r="AM280" s="7"/>
      <c r="AN280" s="3">
        <v>4055.4615384615404</v>
      </c>
      <c r="AO280" s="3">
        <v>3540.9</v>
      </c>
      <c r="AP280" s="7">
        <v>3201.4666666666699</v>
      </c>
      <c r="AQ280" s="113"/>
      <c r="AR280" s="3">
        <v>4378.8</v>
      </c>
      <c r="AS280" s="3">
        <v>4657.8</v>
      </c>
      <c r="AT280" s="7">
        <v>4762.2666666666701</v>
      </c>
      <c r="AU280" s="7"/>
      <c r="AV280" s="3">
        <v>4563.6666666666697</v>
      </c>
      <c r="AW280" s="3">
        <v>5180.5714285714303</v>
      </c>
      <c r="AX280" s="7">
        <v>5270.7</v>
      </c>
      <c r="AY280" s="113"/>
      <c r="AZ280" s="3">
        <v>3534</v>
      </c>
      <c r="BA280" s="7">
        <v>3491</v>
      </c>
      <c r="BB280" s="7"/>
      <c r="BC280" s="3">
        <v>4150.1052631578896</v>
      </c>
      <c r="BD280" s="3">
        <v>3557.875</v>
      </c>
      <c r="BE280" s="7">
        <v>2991.3913043478296</v>
      </c>
      <c r="BF280" s="113"/>
      <c r="BG280" s="3">
        <v>4657.3125</v>
      </c>
      <c r="BH280" s="3">
        <v>4683.0588235294108</v>
      </c>
      <c r="BI280" s="7">
        <v>4638.1818181818198</v>
      </c>
      <c r="BJ280" s="113"/>
      <c r="BK280" s="3">
        <v>4830.5</v>
      </c>
      <c r="BL280" s="3">
        <v>5263.8181818181802</v>
      </c>
      <c r="BM280" s="7">
        <v>5274.4</v>
      </c>
      <c r="BO280" s="2">
        <f t="shared" si="388"/>
        <v>3534</v>
      </c>
      <c r="BP280" s="2">
        <f t="shared" si="389"/>
        <v>3491</v>
      </c>
      <c r="BQ280" s="2"/>
      <c r="BR280" s="2">
        <f t="shared" si="390"/>
        <v>4150.1052631578896</v>
      </c>
      <c r="BS280" s="2">
        <f t="shared" si="391"/>
        <v>3557.875</v>
      </c>
      <c r="BT280" s="2">
        <f t="shared" si="392"/>
        <v>2991.3913043478296</v>
      </c>
      <c r="BU280" s="2"/>
      <c r="BV280" s="2">
        <f t="shared" si="393"/>
        <v>4657.3125</v>
      </c>
      <c r="BW280" s="2">
        <f t="shared" si="394"/>
        <v>4683.0588235294108</v>
      </c>
      <c r="BX280" s="2">
        <f t="shared" si="395"/>
        <v>4638.1818181818198</v>
      </c>
      <c r="BZ280" s="16">
        <f t="shared" si="384"/>
        <v>-43</v>
      </c>
      <c r="CA280" s="16">
        <f t="shared" si="385"/>
        <v>-499.60869565217035</v>
      </c>
      <c r="CB280" s="16">
        <f t="shared" si="386"/>
        <v>1646.7905138339902</v>
      </c>
      <c r="CD280" s="5">
        <f t="shared" si="327"/>
        <v>-1.216751556310125E-2</v>
      </c>
      <c r="CE280" s="5">
        <f t="shared" si="328"/>
        <v>-0.1431133473652737</v>
      </c>
      <c r="CF280" s="5">
        <f t="shared" si="329"/>
        <v>0.55050989532545169</v>
      </c>
      <c r="CH280" s="11">
        <f t="shared" si="358"/>
        <v>-0.14270246791457308</v>
      </c>
      <c r="CI280" s="11">
        <f t="shared" si="359"/>
        <v>-0.27920110101698326</v>
      </c>
      <c r="CK280" s="11">
        <f t="shared" si="360"/>
        <v>5.5281503075885752E-3</v>
      </c>
      <c r="CL280" s="11">
        <f t="shared" si="361"/>
        <v>-4.1076654869477425E-3</v>
      </c>
      <c r="CN280" s="16">
        <f t="shared" si="330"/>
        <v>-592.23026315788957</v>
      </c>
      <c r="CO280" s="16">
        <f t="shared" si="331"/>
        <v>-1158.7139588100599</v>
      </c>
      <c r="CP280" s="11"/>
      <c r="CQ280" s="16">
        <f t="shared" si="332"/>
        <v>25.746323529410802</v>
      </c>
      <c r="CR280" s="16">
        <f t="shared" si="333"/>
        <v>-19.130681818180165</v>
      </c>
      <c r="CT280" s="106">
        <v>3077.8039215686317</v>
      </c>
      <c r="CU280" s="104">
        <v>3557.875</v>
      </c>
      <c r="CV280" s="104">
        <v>3981.393162393169</v>
      </c>
      <c r="CW280" s="104">
        <v>3616.477941176468</v>
      </c>
      <c r="CX280" s="104">
        <v>3402.5972222222217</v>
      </c>
      <c r="CY280" s="104">
        <v>4146.8333333333303</v>
      </c>
      <c r="CZ280" s="104">
        <v>3974.7550000000001</v>
      </c>
      <c r="DA280" s="104">
        <v>3520.697619047618</v>
      </c>
      <c r="DB280" s="104">
        <v>3488.5500000000038</v>
      </c>
      <c r="DC280" s="104">
        <v>3196.5555555555602</v>
      </c>
      <c r="DD280" s="104">
        <v>3118.8761904761905</v>
      </c>
      <c r="DE280" s="104">
        <v>3295.8965656565611</v>
      </c>
      <c r="DF280" s="104">
        <v>3522.9607692307732</v>
      </c>
      <c r="DG280" s="104">
        <v>2879.5454545454504</v>
      </c>
      <c r="DH280" s="104">
        <v>2146.7483974358979</v>
      </c>
      <c r="DI280" s="104">
        <v>1573.2136363636359</v>
      </c>
      <c r="DJ280" s="104">
        <v>1430.5333333333331</v>
      </c>
      <c r="DK280" s="104">
        <v>-640.29411764705901</v>
      </c>
      <c r="DL280" s="104">
        <v>-530.88095238095298</v>
      </c>
      <c r="DM280" s="104">
        <v>-930.84400000000005</v>
      </c>
      <c r="DN280" s="104">
        <v>-2722.623076923077</v>
      </c>
      <c r="DO280" s="104">
        <v>-3422.4705882352901</v>
      </c>
      <c r="DP280" s="104">
        <v>-3298.1418181818199</v>
      </c>
      <c r="DR280" s="4">
        <f t="shared" si="362"/>
        <v>37.269749053600002</v>
      </c>
      <c r="DS280" s="39">
        <v>30.17169503469</v>
      </c>
      <c r="DT280" s="39">
        <v>36.643846407940003</v>
      </c>
      <c r="DU280" s="39">
        <v>31.6234231655</v>
      </c>
      <c r="DV280" s="39">
        <v>26.095058929209998</v>
      </c>
      <c r="DW280" s="39">
        <v>22.703853088300001</v>
      </c>
      <c r="DX280" s="39">
        <v>31.926779650599997</v>
      </c>
      <c r="DY280" s="39">
        <v>18.761504087159999</v>
      </c>
      <c r="DZ280" s="39">
        <v>15.999558164759998</v>
      </c>
      <c r="EA280" s="39">
        <v>15.705449890199999</v>
      </c>
      <c r="EB280" s="39">
        <v>13.533977912899998</v>
      </c>
      <c r="EC280" s="39">
        <v>13.8206308203</v>
      </c>
      <c r="ED280" s="39">
        <v>17.927612603069999</v>
      </c>
      <c r="EE280" s="39">
        <v>14.457752099249999</v>
      </c>
      <c r="EF280" s="39">
        <v>12.3176780597</v>
      </c>
      <c r="EG280" s="39">
        <v>10.62848984833</v>
      </c>
      <c r="EH280" s="39">
        <v>11.572736256620001</v>
      </c>
      <c r="EI280" s="39">
        <v>15.002595065400001</v>
      </c>
      <c r="EJ280" s="39">
        <v>14.167679291700001</v>
      </c>
      <c r="EK280" s="39">
        <v>15.394164091050001</v>
      </c>
      <c r="EL280" s="39">
        <v>16.919906901659999</v>
      </c>
      <c r="EM280" s="39">
        <v>18.325125151199998</v>
      </c>
      <c r="EN280" s="39">
        <v>12.773445658</v>
      </c>
      <c r="EP280" s="111">
        <v>46022</v>
      </c>
      <c r="EQ280" s="114">
        <f t="shared" si="387"/>
        <v>0</v>
      </c>
      <c r="ER280" s="114"/>
      <c r="ES280" s="4">
        <f t="shared" si="363"/>
        <v>3149</v>
      </c>
      <c r="ET280" s="4">
        <f t="shared" si="364"/>
        <v>3353</v>
      </c>
      <c r="EU280" s="4"/>
      <c r="EV280" s="4">
        <f t="shared" si="334"/>
        <v>4055.4615384615404</v>
      </c>
      <c r="EW280" s="4">
        <f t="shared" si="335"/>
        <v>3540.9</v>
      </c>
      <c r="EX280" s="4">
        <f t="shared" si="336"/>
        <v>3201.4666666666699</v>
      </c>
      <c r="EY280" s="4"/>
      <c r="EZ280" s="4">
        <f t="shared" si="337"/>
        <v>4378.8</v>
      </c>
      <c r="FA280" s="4">
        <f t="shared" si="338"/>
        <v>4657.8</v>
      </c>
      <c r="FB280" s="4">
        <f t="shared" si="339"/>
        <v>4762.2666666666701</v>
      </c>
      <c r="FC280" s="4"/>
      <c r="FD280" s="4">
        <f t="shared" si="365"/>
        <v>4563.6666666666697</v>
      </c>
      <c r="FE280" s="4">
        <f t="shared" si="366"/>
        <v>5180.5714285714303</v>
      </c>
      <c r="FF280" s="4">
        <f t="shared" si="367"/>
        <v>5270.7</v>
      </c>
      <c r="FH280" s="16">
        <f t="shared" si="368"/>
        <v>3149</v>
      </c>
      <c r="FI280" s="16">
        <f t="shared" si="341"/>
        <v>3353</v>
      </c>
      <c r="FJ280" s="16"/>
      <c r="FK280" s="16">
        <f t="shared" si="369"/>
        <v>4055.4615384615404</v>
      </c>
      <c r="FL280" s="16">
        <f t="shared" si="370"/>
        <v>3540.9</v>
      </c>
      <c r="FM280" s="16">
        <f t="shared" si="371"/>
        <v>3201.4666666666699</v>
      </c>
      <c r="FN280" s="16"/>
      <c r="FO280" s="16">
        <f t="shared" si="372"/>
        <v>4378.8</v>
      </c>
      <c r="FP280" s="16">
        <f t="shared" si="373"/>
        <v>4657.8</v>
      </c>
      <c r="FQ280" s="16">
        <f t="shared" si="374"/>
        <v>4762.2666666666701</v>
      </c>
      <c r="FS280" s="4">
        <f t="shared" si="342"/>
        <v>3534</v>
      </c>
      <c r="FT280" s="4">
        <f t="shared" si="343"/>
        <v>3491</v>
      </c>
      <c r="FU280" s="4"/>
      <c r="FV280" s="4">
        <f t="shared" si="344"/>
        <v>4150.1052631578896</v>
      </c>
      <c r="FW280" s="4">
        <f t="shared" si="345"/>
        <v>3557.875</v>
      </c>
      <c r="FX280" s="4">
        <f t="shared" si="346"/>
        <v>2991.3913043478296</v>
      </c>
      <c r="FY280" s="4"/>
      <c r="FZ280" s="4">
        <f t="shared" si="347"/>
        <v>4657.3125</v>
      </c>
      <c r="GA280" s="4">
        <f t="shared" si="348"/>
        <v>4683.0588235294108</v>
      </c>
      <c r="GB280" s="4">
        <f t="shared" si="349"/>
        <v>4638.1818181818198</v>
      </c>
      <c r="GC280" s="4"/>
      <c r="GD280" s="4">
        <f t="shared" si="350"/>
        <v>4830.5</v>
      </c>
      <c r="GE280" s="4">
        <f t="shared" si="351"/>
        <v>5263.8181818181802</v>
      </c>
      <c r="GF280" s="4">
        <f t="shared" si="352"/>
        <v>5274.4</v>
      </c>
      <c r="GH280" s="16">
        <f t="shared" si="375"/>
        <v>3534</v>
      </c>
      <c r="GI280" s="16">
        <f t="shared" si="353"/>
        <v>3491</v>
      </c>
      <c r="GJ280" s="16"/>
      <c r="GK280" s="16">
        <f t="shared" si="376"/>
        <v>4150.1052631578896</v>
      </c>
      <c r="GL280" s="16">
        <f t="shared" si="377"/>
        <v>3557.875</v>
      </c>
      <c r="GM280" s="16">
        <f t="shared" si="378"/>
        <v>2991.3913043478296</v>
      </c>
      <c r="GN280" s="16"/>
      <c r="GO280" s="16">
        <f t="shared" si="354"/>
        <v>4657.3125</v>
      </c>
      <c r="GP280" s="16">
        <f t="shared" si="355"/>
        <v>4683.0588235294108</v>
      </c>
      <c r="GQ280" s="16">
        <f t="shared" si="379"/>
        <v>4638.1818181818198</v>
      </c>
    </row>
    <row r="281" spans="2:199" ht="14.45" customHeight="1" x14ac:dyDescent="0.25">
      <c r="B281" s="28" t="s">
        <v>312</v>
      </c>
      <c r="C281" s="28" t="s">
        <v>760</v>
      </c>
      <c r="D281" s="23" t="str">
        <f>IFERROR(IF(MATCH($B281,Compounders!$A:$A,0),"yes"),"")</f>
        <v>yes</v>
      </c>
      <c r="F281" s="66"/>
      <c r="G281" s="66"/>
      <c r="H281" s="66"/>
      <c r="I281" s="66"/>
      <c r="J281" s="121" t="str">
        <f t="shared" si="356"/>
        <v>yes</v>
      </c>
      <c r="K281" s="70">
        <f t="shared" si="380"/>
        <v>6</v>
      </c>
      <c r="L281" s="70">
        <f t="shared" si="381"/>
        <v>46</v>
      </c>
      <c r="M281" s="70">
        <f t="shared" si="382"/>
        <v>4</v>
      </c>
      <c r="N281" s="70">
        <f t="shared" si="383"/>
        <v>5</v>
      </c>
      <c r="O281" s="66"/>
      <c r="P281" s="83"/>
      <c r="Q281" s="70">
        <f t="shared" si="357"/>
        <v>5</v>
      </c>
      <c r="R281" s="70">
        <f t="shared" si="357"/>
        <v>4</v>
      </c>
      <c r="S281" s="70">
        <f t="shared" si="357"/>
        <v>4</v>
      </c>
      <c r="T281" s="70">
        <f t="shared" si="357"/>
        <v>5</v>
      </c>
      <c r="U281" s="70">
        <f t="shared" si="357"/>
        <v>5</v>
      </c>
      <c r="V281" s="70">
        <f t="shared" si="357"/>
        <v>8</v>
      </c>
      <c r="W281" s="70">
        <f t="shared" si="357"/>
        <v>9</v>
      </c>
      <c r="X281" s="70">
        <f t="shared" si="357"/>
        <v>4</v>
      </c>
      <c r="Y281" s="70">
        <f t="shared" si="357"/>
        <v>2</v>
      </c>
      <c r="AA281" s="39">
        <v>37.686376724100008</v>
      </c>
      <c r="AB281" s="39">
        <v>35.524870947300002</v>
      </c>
      <c r="AC281" s="40">
        <v>36.710252064200006</v>
      </c>
      <c r="AE281" s="4">
        <f t="shared" si="323"/>
        <v>-0.97612465990000175</v>
      </c>
      <c r="AF281" s="4">
        <f t="shared" si="324"/>
        <v>1.1853811169000039</v>
      </c>
      <c r="AH281" s="11">
        <f t="shared" si="325"/>
        <v>-2.5901260475268306E-2</v>
      </c>
      <c r="AI281" s="11">
        <f t="shared" si="326"/>
        <v>3.3367640340157045E-2</v>
      </c>
      <c r="AK281" s="3">
        <v>911.9</v>
      </c>
      <c r="AL281" s="7">
        <v>1076.7</v>
      </c>
      <c r="AM281" s="7"/>
      <c r="AN281" s="3">
        <v>1302.2727272727302</v>
      </c>
      <c r="AO281" s="3">
        <v>1222.4736842105301</v>
      </c>
      <c r="AP281" s="7">
        <v>1214.8499999999999</v>
      </c>
      <c r="AQ281" s="113"/>
      <c r="AR281" s="3">
        <v>1494.125</v>
      </c>
      <c r="AS281" s="3">
        <v>1413.84210526316</v>
      </c>
      <c r="AT281" s="7">
        <v>1420.1</v>
      </c>
      <c r="AU281" s="7"/>
      <c r="AV281" s="3">
        <v>1584.75</v>
      </c>
      <c r="AW281" s="3">
        <v>1633.6666666666702</v>
      </c>
      <c r="AX281" s="7">
        <v>1627.5</v>
      </c>
      <c r="AY281" s="113"/>
      <c r="AZ281" s="3">
        <v>920.7</v>
      </c>
      <c r="BA281" s="7">
        <v>1082.5999999999999</v>
      </c>
      <c r="BB281" s="7"/>
      <c r="BC281" s="3">
        <v>1303.4347826087001</v>
      </c>
      <c r="BD281" s="3">
        <v>1222.5</v>
      </c>
      <c r="BE281" s="7">
        <v>1215.0952380952401</v>
      </c>
      <c r="BF281" s="113"/>
      <c r="BG281" s="3">
        <v>1502.5882352941201</v>
      </c>
      <c r="BH281" s="3">
        <v>1419.1</v>
      </c>
      <c r="BI281" s="7">
        <v>1422.1428571428598</v>
      </c>
      <c r="BJ281" s="113"/>
      <c r="BK281" s="3">
        <v>1584.75</v>
      </c>
      <c r="BL281" s="3">
        <v>1664</v>
      </c>
      <c r="BM281" s="7">
        <v>1643.2222222222199</v>
      </c>
      <c r="BO281" s="2">
        <f t="shared" si="388"/>
        <v>920.7</v>
      </c>
      <c r="BP281" s="2">
        <f t="shared" si="389"/>
        <v>1082.5999999999999</v>
      </c>
      <c r="BQ281" s="2"/>
      <c r="BR281" s="2">
        <f t="shared" si="390"/>
        <v>1303.4347826087001</v>
      </c>
      <c r="BS281" s="2">
        <f t="shared" si="391"/>
        <v>1222.5</v>
      </c>
      <c r="BT281" s="2">
        <f t="shared" si="392"/>
        <v>1215.0952380952401</v>
      </c>
      <c r="BU281" s="2"/>
      <c r="BV281" s="2">
        <f t="shared" si="393"/>
        <v>1502.5882352941201</v>
      </c>
      <c r="BW281" s="2">
        <f t="shared" si="394"/>
        <v>1419.1</v>
      </c>
      <c r="BX281" s="2">
        <f t="shared" si="395"/>
        <v>1422.1428571428598</v>
      </c>
      <c r="BZ281" s="16">
        <f t="shared" si="384"/>
        <v>161.89999999999986</v>
      </c>
      <c r="CA281" s="16">
        <f t="shared" si="385"/>
        <v>132.49523809524021</v>
      </c>
      <c r="CB281" s="16">
        <f t="shared" si="386"/>
        <v>207.04761904761972</v>
      </c>
      <c r="CD281" s="5">
        <f t="shared" si="327"/>
        <v>0.17584446616704663</v>
      </c>
      <c r="CE281" s="5">
        <f t="shared" si="328"/>
        <v>0.12238614270759296</v>
      </c>
      <c r="CF281" s="5">
        <f t="shared" si="329"/>
        <v>0.17039620645060194</v>
      </c>
      <c r="CH281" s="11">
        <f t="shared" si="358"/>
        <v>-6.2093465425801186E-2</v>
      </c>
      <c r="CI281" s="11">
        <f t="shared" si="359"/>
        <v>-6.7774426225343465E-2</v>
      </c>
      <c r="CK281" s="11">
        <f t="shared" si="360"/>
        <v>-5.5562950203571937E-2</v>
      </c>
      <c r="CL281" s="11">
        <f t="shared" si="361"/>
        <v>-5.3537873025815141E-2</v>
      </c>
      <c r="CN281" s="16">
        <f t="shared" si="330"/>
        <v>-80.934782608700061</v>
      </c>
      <c r="CO281" s="16">
        <f t="shared" si="331"/>
        <v>-88.339544513459941</v>
      </c>
      <c r="CP281" s="11"/>
      <c r="CQ281" s="16">
        <f t="shared" si="332"/>
        <v>-83.488235294120159</v>
      </c>
      <c r="CR281" s="16">
        <f t="shared" si="333"/>
        <v>-80.445378151260229</v>
      </c>
      <c r="CT281" s="106">
        <v>1254.1705882352931</v>
      </c>
      <c r="CU281" s="104">
        <v>1222.5</v>
      </c>
      <c r="CV281" s="104">
        <v>1251.2202380952381</v>
      </c>
      <c r="CW281" s="104">
        <v>1208.3055555555561</v>
      </c>
      <c r="CX281" s="104">
        <v>1147.211111111111</v>
      </c>
      <c r="CY281" s="104">
        <v>1119.4583333333298</v>
      </c>
      <c r="CZ281" s="104">
        <v>1141.068376068376</v>
      </c>
      <c r="DA281" s="104">
        <v>1114.8333333333339</v>
      </c>
      <c r="DB281" s="104">
        <v>1170.545833333334</v>
      </c>
      <c r="DC281" s="104">
        <v>1142.6111111111099</v>
      </c>
      <c r="DD281" s="104">
        <v>1011.405982905982</v>
      </c>
      <c r="DE281" s="104">
        <v>996.64583333333394</v>
      </c>
      <c r="DF281" s="104">
        <v>886.38948306595398</v>
      </c>
      <c r="DG281" s="104">
        <v>797.21739130434798</v>
      </c>
      <c r="DH281" s="104">
        <v>855.47264957264997</v>
      </c>
      <c r="DI281" s="104">
        <v>855.2323232323231</v>
      </c>
      <c r="DJ281" s="104">
        <v>866.17875816993592</v>
      </c>
      <c r="DK281" s="104">
        <v>845.25</v>
      </c>
      <c r="DL281" s="104">
        <v>791.00923076923095</v>
      </c>
      <c r="DM281" s="104">
        <v>745.65</v>
      </c>
      <c r="DN281" s="104">
        <v>724.02916666666704</v>
      </c>
      <c r="DO281" s="104">
        <v>672.57142857142901</v>
      </c>
      <c r="DP281" s="104">
        <v>624.67666666666696</v>
      </c>
      <c r="DR281" s="4">
        <f t="shared" si="362"/>
        <v>36.710252064200006</v>
      </c>
      <c r="DS281" s="39">
        <v>35.524870947300002</v>
      </c>
      <c r="DT281" s="39">
        <v>37.686376724100008</v>
      </c>
      <c r="DU281" s="39">
        <v>40.644033483960001</v>
      </c>
      <c r="DV281" s="39">
        <v>34.455239043120002</v>
      </c>
      <c r="DW281" s="39">
        <v>30.819206227200002</v>
      </c>
      <c r="DX281" s="39">
        <v>33.970117652570011</v>
      </c>
      <c r="DY281" s="39">
        <v>33.071789806879998</v>
      </c>
      <c r="DZ281" s="39">
        <v>32.888492762840002</v>
      </c>
      <c r="EA281" s="39">
        <v>36.099581720119993</v>
      </c>
      <c r="EB281" s="39">
        <v>30.163587582870004</v>
      </c>
      <c r="EC281" s="39">
        <v>26.841623663400004</v>
      </c>
      <c r="ED281" s="39">
        <v>29.99691248864</v>
      </c>
      <c r="EE281" s="39">
        <v>22.8272426218</v>
      </c>
      <c r="EF281" s="39">
        <v>23.273321305260001</v>
      </c>
      <c r="EG281" s="39">
        <v>20.959811663280004</v>
      </c>
      <c r="EH281" s="39">
        <v>18.884519894799997</v>
      </c>
      <c r="EI281" s="39">
        <v>24.412665642199997</v>
      </c>
      <c r="EJ281" s="39">
        <v>27.546909712240002</v>
      </c>
      <c r="EK281" s="39">
        <v>22.443855984040002</v>
      </c>
      <c r="EL281" s="39">
        <v>23.093039545289997</v>
      </c>
      <c r="EM281" s="39">
        <v>22.387044262500002</v>
      </c>
      <c r="EN281" s="39">
        <v>19.652759949909999</v>
      </c>
      <c r="EP281" s="111">
        <v>46022</v>
      </c>
      <c r="EQ281" s="114">
        <f t="shared" si="387"/>
        <v>0</v>
      </c>
      <c r="ER281" s="114"/>
      <c r="ES281" s="4">
        <f t="shared" si="363"/>
        <v>911.9</v>
      </c>
      <c r="ET281" s="4">
        <f t="shared" si="364"/>
        <v>1076.7</v>
      </c>
      <c r="EU281" s="4"/>
      <c r="EV281" s="4">
        <f t="shared" si="334"/>
        <v>1302.2727272727302</v>
      </c>
      <c r="EW281" s="4">
        <f t="shared" si="335"/>
        <v>1222.4736842105301</v>
      </c>
      <c r="EX281" s="4">
        <f t="shared" si="336"/>
        <v>1214.8499999999999</v>
      </c>
      <c r="EY281" s="4"/>
      <c r="EZ281" s="4">
        <f t="shared" si="337"/>
        <v>1494.125</v>
      </c>
      <c r="FA281" s="4">
        <f t="shared" si="338"/>
        <v>1413.84210526316</v>
      </c>
      <c r="FB281" s="4">
        <f t="shared" si="339"/>
        <v>1420.1</v>
      </c>
      <c r="FC281" s="4"/>
      <c r="FD281" s="4">
        <f t="shared" si="365"/>
        <v>1584.75</v>
      </c>
      <c r="FE281" s="4">
        <f t="shared" si="366"/>
        <v>1633.6666666666702</v>
      </c>
      <c r="FF281" s="4">
        <f t="shared" si="367"/>
        <v>1627.5</v>
      </c>
      <c r="FH281" s="16">
        <f t="shared" si="368"/>
        <v>911.9</v>
      </c>
      <c r="FI281" s="16">
        <f t="shared" si="341"/>
        <v>1076.7</v>
      </c>
      <c r="FJ281" s="16"/>
      <c r="FK281" s="16">
        <f t="shared" si="369"/>
        <v>1302.2727272727302</v>
      </c>
      <c r="FL281" s="16">
        <f t="shared" si="370"/>
        <v>1222.4736842105301</v>
      </c>
      <c r="FM281" s="16">
        <f t="shared" si="371"/>
        <v>1214.8499999999999</v>
      </c>
      <c r="FN281" s="16"/>
      <c r="FO281" s="16">
        <f t="shared" si="372"/>
        <v>1494.125</v>
      </c>
      <c r="FP281" s="16">
        <f t="shared" si="373"/>
        <v>1413.84210526316</v>
      </c>
      <c r="FQ281" s="16">
        <f t="shared" si="374"/>
        <v>1420.1</v>
      </c>
      <c r="FS281" s="4">
        <f t="shared" si="342"/>
        <v>920.7</v>
      </c>
      <c r="FT281" s="4">
        <f t="shared" si="343"/>
        <v>1082.5999999999999</v>
      </c>
      <c r="FU281" s="4"/>
      <c r="FV281" s="4">
        <f t="shared" si="344"/>
        <v>1303.4347826087001</v>
      </c>
      <c r="FW281" s="4">
        <f t="shared" si="345"/>
        <v>1222.5</v>
      </c>
      <c r="FX281" s="4">
        <f t="shared" si="346"/>
        <v>1215.0952380952401</v>
      </c>
      <c r="FY281" s="4"/>
      <c r="FZ281" s="4">
        <f t="shared" si="347"/>
        <v>1502.5882352941201</v>
      </c>
      <c r="GA281" s="4">
        <f t="shared" si="348"/>
        <v>1419.1</v>
      </c>
      <c r="GB281" s="4">
        <f t="shared" si="349"/>
        <v>1422.1428571428598</v>
      </c>
      <c r="GC281" s="4"/>
      <c r="GD281" s="4">
        <f t="shared" si="350"/>
        <v>1584.75</v>
      </c>
      <c r="GE281" s="4">
        <f t="shared" si="351"/>
        <v>1664</v>
      </c>
      <c r="GF281" s="4">
        <f t="shared" si="352"/>
        <v>1643.2222222222199</v>
      </c>
      <c r="GH281" s="16">
        <f t="shared" si="375"/>
        <v>920.7</v>
      </c>
      <c r="GI281" s="16">
        <f t="shared" si="353"/>
        <v>1082.5999999999999</v>
      </c>
      <c r="GJ281" s="16"/>
      <c r="GK281" s="16">
        <f t="shared" si="376"/>
        <v>1303.4347826087001</v>
      </c>
      <c r="GL281" s="16">
        <f t="shared" si="377"/>
        <v>1222.5</v>
      </c>
      <c r="GM281" s="16">
        <f t="shared" si="378"/>
        <v>1215.0952380952401</v>
      </c>
      <c r="GN281" s="16"/>
      <c r="GO281" s="16">
        <f t="shared" si="354"/>
        <v>1502.5882352941201</v>
      </c>
      <c r="GP281" s="16">
        <f t="shared" si="355"/>
        <v>1419.1</v>
      </c>
      <c r="GQ281" s="16">
        <f t="shared" si="379"/>
        <v>1422.1428571428598</v>
      </c>
    </row>
    <row r="282" spans="2:199" ht="14.45" customHeight="1" x14ac:dyDescent="0.25">
      <c r="B282" s="28" t="s">
        <v>263</v>
      </c>
      <c r="C282" s="28" t="s">
        <v>1012</v>
      </c>
      <c r="D282" s="23" t="str">
        <f>IFERROR(IF(MATCH($B282,Compounders!$A:$A,0),"yes"),"")</f>
        <v/>
      </c>
      <c r="F282" s="66"/>
      <c r="G282" s="66"/>
      <c r="H282" s="66"/>
      <c r="I282" s="66"/>
      <c r="J282" s="121" t="str">
        <f t="shared" si="356"/>
        <v>yes</v>
      </c>
      <c r="K282" s="70">
        <f t="shared" si="380"/>
        <v>6</v>
      </c>
      <c r="L282" s="70">
        <f t="shared" si="381"/>
        <v>46</v>
      </c>
      <c r="M282" s="70">
        <f t="shared" si="382"/>
        <v>4</v>
      </c>
      <c r="N282" s="70">
        <f t="shared" si="383"/>
        <v>5</v>
      </c>
      <c r="O282" s="66"/>
      <c r="P282" s="83"/>
      <c r="Q282" s="70">
        <f t="shared" si="357"/>
        <v>5</v>
      </c>
      <c r="R282" s="70">
        <f t="shared" si="357"/>
        <v>4</v>
      </c>
      <c r="S282" s="70">
        <f t="shared" si="357"/>
        <v>4</v>
      </c>
      <c r="T282" s="70">
        <f t="shared" si="357"/>
        <v>5</v>
      </c>
      <c r="U282" s="70">
        <f t="shared" si="357"/>
        <v>5</v>
      </c>
      <c r="V282" s="70">
        <f t="shared" si="357"/>
        <v>8</v>
      </c>
      <c r="W282" s="70">
        <f t="shared" si="357"/>
        <v>9</v>
      </c>
      <c r="X282" s="70">
        <f t="shared" si="357"/>
        <v>4</v>
      </c>
      <c r="Y282" s="70">
        <f t="shared" si="357"/>
        <v>2</v>
      </c>
      <c r="AA282" s="39">
        <v>35.32037231975</v>
      </c>
      <c r="AB282" s="39">
        <v>38.618296951779996</v>
      </c>
      <c r="AC282" s="40">
        <v>35.984352055520006</v>
      </c>
      <c r="AE282" s="4">
        <f t="shared" si="323"/>
        <v>0.66397973577000613</v>
      </c>
      <c r="AF282" s="4">
        <f t="shared" si="324"/>
        <v>-2.6339448962599903</v>
      </c>
      <c r="AH282" s="11">
        <f t="shared" si="325"/>
        <v>1.8798775102343068E-2</v>
      </c>
      <c r="AI282" s="11">
        <f t="shared" si="326"/>
        <v>-6.820458446287303E-2</v>
      </c>
      <c r="AK282" s="3">
        <v>2475</v>
      </c>
      <c r="AL282" s="7">
        <v>2593</v>
      </c>
      <c r="AM282" s="7"/>
      <c r="AN282" s="3">
        <v>3467.2</v>
      </c>
      <c r="AO282" s="3">
        <v>3539.8571428571399</v>
      </c>
      <c r="AP282" s="7">
        <v>3536.1428571428601</v>
      </c>
      <c r="AQ282" s="113"/>
      <c r="AR282" s="3">
        <v>3813</v>
      </c>
      <c r="AS282" s="3">
        <v>3863.6666666666697</v>
      </c>
      <c r="AT282" s="7">
        <v>3925.8571428571399</v>
      </c>
      <c r="AU282" s="7"/>
      <c r="AV282" s="3">
        <v>4284</v>
      </c>
      <c r="AW282" s="3">
        <v>4233.1666666666697</v>
      </c>
      <c r="AX282" s="7">
        <v>4314.1428571428605</v>
      </c>
      <c r="AY282" s="113"/>
      <c r="AZ282" s="3">
        <v>2923</v>
      </c>
      <c r="BA282" s="7">
        <v>3307</v>
      </c>
      <c r="BB282" s="7"/>
      <c r="BC282" s="3">
        <v>3604.6</v>
      </c>
      <c r="BD282" s="3">
        <v>3553</v>
      </c>
      <c r="BE282" s="7">
        <v>3637.5</v>
      </c>
      <c r="BF282" s="113"/>
      <c r="BG282" s="3">
        <v>3950.3333333333303</v>
      </c>
      <c r="BH282" s="3">
        <v>3998.1428571428601</v>
      </c>
      <c r="BI282" s="7">
        <v>3983.8</v>
      </c>
      <c r="BJ282" s="113"/>
      <c r="BK282" s="3">
        <v>4470.1666666666697</v>
      </c>
      <c r="BL282" s="3">
        <v>4389.2857142857101</v>
      </c>
      <c r="BM282" s="7">
        <v>4378.3999999999996</v>
      </c>
      <c r="BO282" s="2">
        <f t="shared" si="388"/>
        <v>2923</v>
      </c>
      <c r="BP282" s="2">
        <f t="shared" si="389"/>
        <v>3307</v>
      </c>
      <c r="BQ282" s="2"/>
      <c r="BR282" s="2">
        <f t="shared" si="390"/>
        <v>3604.6</v>
      </c>
      <c r="BS282" s="2">
        <f t="shared" si="391"/>
        <v>3553</v>
      </c>
      <c r="BT282" s="2">
        <f t="shared" si="392"/>
        <v>3637.5</v>
      </c>
      <c r="BU282" s="2"/>
      <c r="BV282" s="2">
        <f t="shared" si="393"/>
        <v>3950.3333333333303</v>
      </c>
      <c r="BW282" s="2">
        <f t="shared" si="394"/>
        <v>3998.1428571428601</v>
      </c>
      <c r="BX282" s="2">
        <f t="shared" si="395"/>
        <v>3983.8</v>
      </c>
      <c r="BZ282" s="16">
        <f t="shared" si="384"/>
        <v>384</v>
      </c>
      <c r="CA282" s="16">
        <f t="shared" si="385"/>
        <v>330.5</v>
      </c>
      <c r="CB282" s="16">
        <f t="shared" si="386"/>
        <v>346.30000000000018</v>
      </c>
      <c r="CD282" s="5">
        <f t="shared" si="327"/>
        <v>0.13137187820732121</v>
      </c>
      <c r="CE282" s="5">
        <f t="shared" si="328"/>
        <v>9.9939522225582111E-2</v>
      </c>
      <c r="CF282" s="5">
        <f t="shared" si="329"/>
        <v>9.520274914089355E-2</v>
      </c>
      <c r="CH282" s="11">
        <f t="shared" si="358"/>
        <v>-1.4315041890917146E-2</v>
      </c>
      <c r="CI282" s="11">
        <f t="shared" si="359"/>
        <v>9.1272263219219774E-3</v>
      </c>
      <c r="CK282" s="11">
        <f t="shared" si="360"/>
        <v>1.2102655592657996E-2</v>
      </c>
      <c r="CL282" s="11">
        <f t="shared" si="361"/>
        <v>8.4718589148602419E-3</v>
      </c>
      <c r="CN282" s="16">
        <f t="shared" si="330"/>
        <v>-51.599999999999909</v>
      </c>
      <c r="CO282" s="16">
        <f t="shared" si="331"/>
        <v>32.900000000000091</v>
      </c>
      <c r="CP282" s="11"/>
      <c r="CQ282" s="16">
        <f t="shared" si="332"/>
        <v>47.809523809529765</v>
      </c>
      <c r="CR282" s="16">
        <f t="shared" si="333"/>
        <v>33.46666666666988</v>
      </c>
      <c r="CT282" s="106">
        <v>3692.9333333333329</v>
      </c>
      <c r="CU282" s="104">
        <v>3553</v>
      </c>
      <c r="CV282" s="104">
        <v>3670.599999999999</v>
      </c>
      <c r="CW282" s="104">
        <v>3523</v>
      </c>
      <c r="CX282" s="104">
        <v>3328.166666666667</v>
      </c>
      <c r="CY282" s="104">
        <v>3275.8333333333303</v>
      </c>
      <c r="CZ282" s="104">
        <v>3008</v>
      </c>
      <c r="DA282" s="104">
        <v>2910.2</v>
      </c>
      <c r="DB282" s="104">
        <v>2858.5666666666671</v>
      </c>
      <c r="DC282" s="104">
        <v>2878.9166666666697</v>
      </c>
      <c r="DD282" s="104">
        <v>2922.8642857142859</v>
      </c>
      <c r="DE282" s="104">
        <v>2757.1</v>
      </c>
      <c r="DF282" s="104">
        <v>2622.9</v>
      </c>
      <c r="DG282" s="104">
        <v>2550.0769230769201</v>
      </c>
      <c r="DH282" s="104">
        <v>2243.6</v>
      </c>
      <c r="DI282" s="104">
        <v>2283.4499999999998</v>
      </c>
      <c r="DJ282" s="104">
        <v>2192.5500000000002</v>
      </c>
      <c r="DK282" s="104">
        <v>2292.6428571428601</v>
      </c>
      <c r="DL282" s="104">
        <v>2202.1666666666661</v>
      </c>
      <c r="DM282" s="104">
        <v>2208.666666666667</v>
      </c>
      <c r="DN282" s="104">
        <v>2131.75</v>
      </c>
      <c r="DO282" s="104">
        <v>2134.6666666666702</v>
      </c>
      <c r="DP282" s="104">
        <v>2040.8333333333339</v>
      </c>
      <c r="DR282" s="4">
        <f t="shared" si="362"/>
        <v>35.984352055520006</v>
      </c>
      <c r="DS282" s="39">
        <v>38.618296951779996</v>
      </c>
      <c r="DT282" s="39">
        <v>35.32037231975</v>
      </c>
      <c r="DU282" s="39">
        <v>33.143387991999994</v>
      </c>
      <c r="DV282" s="39">
        <v>30.635729081219999</v>
      </c>
      <c r="DW282" s="39">
        <v>37.685649406819998</v>
      </c>
      <c r="DX282" s="39">
        <v>44.117650297899999</v>
      </c>
      <c r="DY282" s="39">
        <v>42.257607172739995</v>
      </c>
      <c r="DZ282" s="39">
        <v>37.251052840260002</v>
      </c>
      <c r="EA282" s="39">
        <v>35.759522753760002</v>
      </c>
      <c r="EB282" s="39">
        <v>38.467152503430007</v>
      </c>
      <c r="EC282" s="39">
        <v>33.731722781939993</v>
      </c>
      <c r="ED282" s="39">
        <v>34.487050855680003</v>
      </c>
      <c r="EE282" s="39">
        <v>32.153475783660006</v>
      </c>
      <c r="EF282" s="39">
        <v>32.320003382100005</v>
      </c>
      <c r="EG282" s="39">
        <v>24.845852749999999</v>
      </c>
      <c r="EH282" s="39">
        <v>19.835017356220003</v>
      </c>
      <c r="EI282" s="39">
        <v>24.192201317159995</v>
      </c>
      <c r="EJ282" s="39">
        <v>24.102382100139998</v>
      </c>
      <c r="EK282" s="39">
        <v>19.058621260799999</v>
      </c>
      <c r="EL282" s="39">
        <v>20.188524999509998</v>
      </c>
      <c r="EM282" s="39">
        <v>23.240647532200001</v>
      </c>
      <c r="EN282" s="39">
        <v>24.727690229339998</v>
      </c>
      <c r="EP282" s="111">
        <v>46022</v>
      </c>
      <c r="EQ282" s="114">
        <f t="shared" si="387"/>
        <v>0</v>
      </c>
      <c r="ER282" s="114"/>
      <c r="ES282" s="4">
        <f t="shared" si="363"/>
        <v>2475</v>
      </c>
      <c r="ET282" s="4">
        <f t="shared" si="364"/>
        <v>2593</v>
      </c>
      <c r="EU282" s="4"/>
      <c r="EV282" s="4">
        <f t="shared" si="334"/>
        <v>3467.2</v>
      </c>
      <c r="EW282" s="4">
        <f t="shared" si="335"/>
        <v>3539.8571428571399</v>
      </c>
      <c r="EX282" s="4">
        <f t="shared" si="336"/>
        <v>3536.1428571428601</v>
      </c>
      <c r="EY282" s="4"/>
      <c r="EZ282" s="4">
        <f t="shared" si="337"/>
        <v>3813</v>
      </c>
      <c r="FA282" s="4">
        <f t="shared" si="338"/>
        <v>3863.6666666666697</v>
      </c>
      <c r="FB282" s="4">
        <f t="shared" si="339"/>
        <v>3925.8571428571399</v>
      </c>
      <c r="FC282" s="4"/>
      <c r="FD282" s="4">
        <f t="shared" si="365"/>
        <v>4284</v>
      </c>
      <c r="FE282" s="4">
        <f t="shared" si="366"/>
        <v>4233.1666666666697</v>
      </c>
      <c r="FF282" s="4">
        <f t="shared" si="367"/>
        <v>4314.1428571428605</v>
      </c>
      <c r="FH282" s="16">
        <f t="shared" si="368"/>
        <v>2475</v>
      </c>
      <c r="FI282" s="16">
        <f t="shared" si="341"/>
        <v>2593</v>
      </c>
      <c r="FJ282" s="16"/>
      <c r="FK282" s="16">
        <f t="shared" si="369"/>
        <v>3467.2</v>
      </c>
      <c r="FL282" s="16">
        <f t="shared" si="370"/>
        <v>3539.8571428571399</v>
      </c>
      <c r="FM282" s="16">
        <f t="shared" si="371"/>
        <v>3536.1428571428601</v>
      </c>
      <c r="FN282" s="16"/>
      <c r="FO282" s="16">
        <f t="shared" si="372"/>
        <v>3813</v>
      </c>
      <c r="FP282" s="16">
        <f t="shared" si="373"/>
        <v>3863.6666666666697</v>
      </c>
      <c r="FQ282" s="16">
        <f t="shared" si="374"/>
        <v>3925.8571428571399</v>
      </c>
      <c r="FS282" s="4">
        <f t="shared" si="342"/>
        <v>2923</v>
      </c>
      <c r="FT282" s="4">
        <f t="shared" si="343"/>
        <v>3307</v>
      </c>
      <c r="FU282" s="4"/>
      <c r="FV282" s="4">
        <f t="shared" si="344"/>
        <v>3604.6</v>
      </c>
      <c r="FW282" s="4">
        <f t="shared" si="345"/>
        <v>3553</v>
      </c>
      <c r="FX282" s="4">
        <f t="shared" si="346"/>
        <v>3637.5</v>
      </c>
      <c r="FY282" s="4"/>
      <c r="FZ282" s="4">
        <f t="shared" si="347"/>
        <v>3950.3333333333303</v>
      </c>
      <c r="GA282" s="4">
        <f t="shared" si="348"/>
        <v>3998.1428571428601</v>
      </c>
      <c r="GB282" s="4">
        <f t="shared" si="349"/>
        <v>3983.8</v>
      </c>
      <c r="GC282" s="4"/>
      <c r="GD282" s="4">
        <f t="shared" si="350"/>
        <v>4470.1666666666697</v>
      </c>
      <c r="GE282" s="4">
        <f t="shared" si="351"/>
        <v>4389.2857142857101</v>
      </c>
      <c r="GF282" s="4">
        <f t="shared" si="352"/>
        <v>4378.3999999999996</v>
      </c>
      <c r="GH282" s="16">
        <f t="shared" si="375"/>
        <v>2923</v>
      </c>
      <c r="GI282" s="16">
        <f t="shared" si="353"/>
        <v>3307</v>
      </c>
      <c r="GJ282" s="16"/>
      <c r="GK282" s="16">
        <f t="shared" si="376"/>
        <v>3604.6</v>
      </c>
      <c r="GL282" s="16">
        <f t="shared" si="377"/>
        <v>3553</v>
      </c>
      <c r="GM282" s="16">
        <f t="shared" si="378"/>
        <v>3637.5</v>
      </c>
      <c r="GN282" s="16"/>
      <c r="GO282" s="16">
        <f t="shared" si="354"/>
        <v>3950.3333333333303</v>
      </c>
      <c r="GP282" s="16">
        <f t="shared" si="355"/>
        <v>3998.1428571428601</v>
      </c>
      <c r="GQ282" s="16">
        <f t="shared" si="379"/>
        <v>3983.8</v>
      </c>
    </row>
    <row r="283" spans="2:199" ht="14.45" customHeight="1" x14ac:dyDescent="0.25">
      <c r="B283" s="28" t="s">
        <v>385</v>
      </c>
      <c r="C283" s="28" t="s">
        <v>761</v>
      </c>
      <c r="D283" s="23" t="str">
        <f>IFERROR(IF(MATCH($B283,Compounders!$A:$A,0),"yes"),"")</f>
        <v>yes</v>
      </c>
      <c r="F283" s="66"/>
      <c r="G283" s="66"/>
      <c r="H283" s="66"/>
      <c r="I283" s="66"/>
      <c r="J283" s="121" t="str">
        <f t="shared" si="356"/>
        <v>yes</v>
      </c>
      <c r="K283" s="70">
        <f t="shared" si="380"/>
        <v>6</v>
      </c>
      <c r="L283" s="70">
        <f t="shared" si="381"/>
        <v>46</v>
      </c>
      <c r="M283" s="70">
        <f t="shared" si="382"/>
        <v>4</v>
      </c>
      <c r="N283" s="70">
        <f t="shared" si="383"/>
        <v>5</v>
      </c>
      <c r="O283" s="66"/>
      <c r="P283" s="83"/>
      <c r="Q283" s="70">
        <f t="shared" si="357"/>
        <v>5</v>
      </c>
      <c r="R283" s="70">
        <f t="shared" si="357"/>
        <v>4</v>
      </c>
      <c r="S283" s="70">
        <f t="shared" si="357"/>
        <v>4</v>
      </c>
      <c r="T283" s="70">
        <f t="shared" si="357"/>
        <v>5</v>
      </c>
      <c r="U283" s="70">
        <f t="shared" si="357"/>
        <v>5</v>
      </c>
      <c r="V283" s="70">
        <f t="shared" si="357"/>
        <v>8</v>
      </c>
      <c r="W283" s="70">
        <f t="shared" si="357"/>
        <v>9</v>
      </c>
      <c r="X283" s="70">
        <f t="shared" si="357"/>
        <v>4</v>
      </c>
      <c r="Y283" s="70">
        <f t="shared" si="357"/>
        <v>2</v>
      </c>
      <c r="AA283" s="39">
        <v>26.265773014000001</v>
      </c>
      <c r="AB283" s="39">
        <v>29.418949314720003</v>
      </c>
      <c r="AC283" s="40">
        <v>34.908316191040001</v>
      </c>
      <c r="AE283" s="4">
        <f t="shared" si="323"/>
        <v>8.6425431770400003</v>
      </c>
      <c r="AF283" s="4">
        <f t="shared" si="324"/>
        <v>5.4893668763199983</v>
      </c>
      <c r="AH283" s="11">
        <f t="shared" si="325"/>
        <v>0.32904202638290569</v>
      </c>
      <c r="AI283" s="11">
        <f t="shared" si="326"/>
        <v>0.18659289349852304</v>
      </c>
      <c r="AK283" s="3">
        <v>761</v>
      </c>
      <c r="AL283" s="7">
        <v>1094.8</v>
      </c>
      <c r="AM283" s="7"/>
      <c r="AN283" s="3">
        <v>1110.2727272727302</v>
      </c>
      <c r="AO283" s="3">
        <v>1204.9000000000001</v>
      </c>
      <c r="AP283" s="7">
        <v>1398.8888888888901</v>
      </c>
      <c r="AQ283" s="113"/>
      <c r="AR283" s="3">
        <v>1163.7</v>
      </c>
      <c r="AS283" s="3">
        <v>1273.8</v>
      </c>
      <c r="AT283" s="7">
        <v>1444.2222222222199</v>
      </c>
      <c r="AU283" s="7"/>
      <c r="AV283" s="3">
        <v>1198.2</v>
      </c>
      <c r="AW283" s="3">
        <v>1337.8571428571402</v>
      </c>
      <c r="AX283" s="7">
        <v>1522.42857142857</v>
      </c>
      <c r="AY283" s="113"/>
      <c r="AZ283" s="3">
        <v>908</v>
      </c>
      <c r="BA283" s="7">
        <v>1121.7</v>
      </c>
      <c r="BB283" s="7"/>
      <c r="BC283" s="3">
        <v>1148</v>
      </c>
      <c r="BD283" s="3">
        <v>1248.8333333333298</v>
      </c>
      <c r="BE283" s="7">
        <v>1423.8571428571402</v>
      </c>
      <c r="BF283" s="113"/>
      <c r="BG283" s="3">
        <v>1198.8333333333298</v>
      </c>
      <c r="BH283" s="3">
        <v>1331.75</v>
      </c>
      <c r="BI283" s="7">
        <v>1487.07142857143</v>
      </c>
      <c r="BJ283" s="113"/>
      <c r="BK283" s="3">
        <v>1255</v>
      </c>
      <c r="BL283" s="3">
        <v>1401.8571428571402</v>
      </c>
      <c r="BM283" s="7">
        <v>1557</v>
      </c>
      <c r="BO283" s="2">
        <f t="shared" si="388"/>
        <v>908</v>
      </c>
      <c r="BP283" s="2">
        <f t="shared" si="389"/>
        <v>1121.7</v>
      </c>
      <c r="BQ283" s="2"/>
      <c r="BR283" s="2">
        <f t="shared" si="390"/>
        <v>1148</v>
      </c>
      <c r="BS283" s="2">
        <f t="shared" si="391"/>
        <v>1248.8333333333298</v>
      </c>
      <c r="BT283" s="2">
        <f t="shared" si="392"/>
        <v>1423.8571428571402</v>
      </c>
      <c r="BU283" s="2"/>
      <c r="BV283" s="2">
        <f t="shared" si="393"/>
        <v>1198.8333333333298</v>
      </c>
      <c r="BW283" s="2">
        <f t="shared" si="394"/>
        <v>1331.75</v>
      </c>
      <c r="BX283" s="2">
        <f t="shared" si="395"/>
        <v>1487.07142857143</v>
      </c>
      <c r="BZ283" s="16">
        <f t="shared" si="384"/>
        <v>213.70000000000005</v>
      </c>
      <c r="CA283" s="16">
        <f t="shared" si="385"/>
        <v>302.15714285714012</v>
      </c>
      <c r="CB283" s="16">
        <f t="shared" si="386"/>
        <v>63.214285714289872</v>
      </c>
      <c r="CD283" s="5">
        <f t="shared" si="327"/>
        <v>0.23535242290748903</v>
      </c>
      <c r="CE283" s="5">
        <f t="shared" si="328"/>
        <v>0.26937429157273796</v>
      </c>
      <c r="CF283" s="5">
        <f t="shared" si="329"/>
        <v>4.4396508477980268E-2</v>
      </c>
      <c r="CH283" s="11">
        <f t="shared" si="358"/>
        <v>8.7833914053423223E-2</v>
      </c>
      <c r="CI283" s="11">
        <f t="shared" si="359"/>
        <v>0.24029367844698624</v>
      </c>
      <c r="CK283" s="11">
        <f t="shared" si="360"/>
        <v>0.11087168080078169</v>
      </c>
      <c r="CL283" s="11">
        <f t="shared" si="361"/>
        <v>0.24043216619332775</v>
      </c>
      <c r="CN283" s="16">
        <f t="shared" si="330"/>
        <v>100.83333333332985</v>
      </c>
      <c r="CO283" s="16">
        <f t="shared" si="331"/>
        <v>275.85714285714016</v>
      </c>
      <c r="CP283" s="11"/>
      <c r="CQ283" s="16">
        <f t="shared" si="332"/>
        <v>132.91666666667015</v>
      </c>
      <c r="CR283" s="16">
        <f t="shared" si="333"/>
        <v>288.23809523810019</v>
      </c>
      <c r="CT283" s="106">
        <v>1426.1111111111122</v>
      </c>
      <c r="CU283" s="104">
        <v>1248.8333333333298</v>
      </c>
      <c r="CV283" s="104">
        <v>1143.166666666667</v>
      </c>
      <c r="CW283" s="104">
        <v>1034.389393939394</v>
      </c>
      <c r="CX283" s="104">
        <v>1003.0259740259741</v>
      </c>
      <c r="CY283" s="104">
        <v>935.875</v>
      </c>
      <c r="CZ283" s="104">
        <v>932.5353535353529</v>
      </c>
      <c r="DA283" s="104">
        <v>927.05384615384594</v>
      </c>
      <c r="DB283" s="104">
        <v>909.33333333333394</v>
      </c>
      <c r="DC283" s="104">
        <v>887.71428571428601</v>
      </c>
      <c r="DD283" s="104">
        <v>857.94545454545494</v>
      </c>
      <c r="DE283" s="104">
        <v>780.19444444444389</v>
      </c>
      <c r="DF283" s="104">
        <v>747.83333333333303</v>
      </c>
      <c r="DG283" s="104">
        <v>756.142857142857</v>
      </c>
      <c r="DH283" s="104">
        <v>745.19090909090903</v>
      </c>
      <c r="DI283" s="104">
        <v>673.06944444444389</v>
      </c>
      <c r="DJ283" s="104">
        <v>659.95</v>
      </c>
      <c r="DK283" s="104">
        <v>651.07692307692298</v>
      </c>
      <c r="DL283" s="104">
        <v>627.26984126984098</v>
      </c>
      <c r="DM283" s="104">
        <v>591.91428571428503</v>
      </c>
      <c r="DN283" s="104">
        <v>554.375</v>
      </c>
      <c r="DO283" s="104">
        <v>551.75</v>
      </c>
      <c r="DP283" s="104">
        <v>532.888888888888</v>
      </c>
      <c r="DR283" s="4">
        <f t="shared" si="362"/>
        <v>34.908316191040001</v>
      </c>
      <c r="DS283" s="39">
        <v>29.418949314720003</v>
      </c>
      <c r="DT283" s="39">
        <v>26.265773014000001</v>
      </c>
      <c r="DU283" s="39">
        <v>25.6507293825</v>
      </c>
      <c r="DV283" s="39">
        <v>24.420199420660005</v>
      </c>
      <c r="DW283" s="39">
        <v>23.692946561549999</v>
      </c>
      <c r="DX283" s="39">
        <v>20.455607860200001</v>
      </c>
      <c r="DY283" s="39">
        <v>21.436391140049999</v>
      </c>
      <c r="DZ283" s="39">
        <v>17.882513728640003</v>
      </c>
      <c r="EA283" s="39">
        <v>19.398500202529998</v>
      </c>
      <c r="EB283" s="39">
        <v>18.848077395840001</v>
      </c>
      <c r="EC283" s="39">
        <v>16.482787919550002</v>
      </c>
      <c r="ED283" s="39">
        <v>14.57033177664</v>
      </c>
      <c r="EE283" s="39">
        <v>14.194890382720001</v>
      </c>
      <c r="EF283" s="39">
        <v>13.31013049725</v>
      </c>
      <c r="EG283" s="39">
        <v>12.44852581302</v>
      </c>
      <c r="EH283" s="39">
        <v>12.019484238299999</v>
      </c>
      <c r="EI283" s="39">
        <v>12.197421092340001</v>
      </c>
      <c r="EJ283" s="39">
        <v>13.906244200800002</v>
      </c>
      <c r="EK283" s="39">
        <v>13.2063353081</v>
      </c>
      <c r="EL283" s="39">
        <v>12.70094270425</v>
      </c>
      <c r="EM283" s="39">
        <v>10.580562696509999</v>
      </c>
      <c r="EN283" s="39">
        <v>10.060863683520001</v>
      </c>
      <c r="EP283" s="111">
        <v>46022</v>
      </c>
      <c r="EQ283" s="114">
        <f t="shared" si="387"/>
        <v>0</v>
      </c>
      <c r="ER283" s="114"/>
      <c r="ES283" s="4">
        <f t="shared" si="363"/>
        <v>761</v>
      </c>
      <c r="ET283" s="4">
        <f t="shared" si="364"/>
        <v>1094.8</v>
      </c>
      <c r="EU283" s="4"/>
      <c r="EV283" s="4">
        <f t="shared" si="334"/>
        <v>1110.2727272727302</v>
      </c>
      <c r="EW283" s="4">
        <f t="shared" si="335"/>
        <v>1204.9000000000001</v>
      </c>
      <c r="EX283" s="4">
        <f t="shared" si="336"/>
        <v>1398.8888888888901</v>
      </c>
      <c r="EY283" s="4"/>
      <c r="EZ283" s="4">
        <f t="shared" si="337"/>
        <v>1163.7</v>
      </c>
      <c r="FA283" s="4">
        <f t="shared" si="338"/>
        <v>1273.8</v>
      </c>
      <c r="FB283" s="4">
        <f t="shared" si="339"/>
        <v>1444.2222222222199</v>
      </c>
      <c r="FC283" s="4"/>
      <c r="FD283" s="4">
        <f t="shared" si="365"/>
        <v>1198.2</v>
      </c>
      <c r="FE283" s="4">
        <f t="shared" si="366"/>
        <v>1337.8571428571402</v>
      </c>
      <c r="FF283" s="4">
        <f t="shared" si="367"/>
        <v>1522.42857142857</v>
      </c>
      <c r="FH283" s="16">
        <f t="shared" si="368"/>
        <v>761</v>
      </c>
      <c r="FI283" s="16">
        <f t="shared" si="341"/>
        <v>1094.8</v>
      </c>
      <c r="FJ283" s="16"/>
      <c r="FK283" s="16">
        <f t="shared" si="369"/>
        <v>1110.2727272727302</v>
      </c>
      <c r="FL283" s="16">
        <f t="shared" si="370"/>
        <v>1204.9000000000001</v>
      </c>
      <c r="FM283" s="16">
        <f t="shared" si="371"/>
        <v>1398.8888888888901</v>
      </c>
      <c r="FN283" s="16"/>
      <c r="FO283" s="16">
        <f t="shared" si="372"/>
        <v>1163.7</v>
      </c>
      <c r="FP283" s="16">
        <f t="shared" si="373"/>
        <v>1273.8</v>
      </c>
      <c r="FQ283" s="16">
        <f t="shared" si="374"/>
        <v>1444.2222222222199</v>
      </c>
      <c r="FS283" s="4">
        <f t="shared" si="342"/>
        <v>908</v>
      </c>
      <c r="FT283" s="4">
        <f t="shared" si="343"/>
        <v>1121.7</v>
      </c>
      <c r="FU283" s="4"/>
      <c r="FV283" s="4">
        <f t="shared" si="344"/>
        <v>1148</v>
      </c>
      <c r="FW283" s="4">
        <f t="shared" si="345"/>
        <v>1248.8333333333298</v>
      </c>
      <c r="FX283" s="4">
        <f t="shared" si="346"/>
        <v>1423.8571428571402</v>
      </c>
      <c r="FY283" s="4"/>
      <c r="FZ283" s="4">
        <f t="shared" si="347"/>
        <v>1198.8333333333298</v>
      </c>
      <c r="GA283" s="4">
        <f t="shared" si="348"/>
        <v>1331.75</v>
      </c>
      <c r="GB283" s="4">
        <f t="shared" si="349"/>
        <v>1487.07142857143</v>
      </c>
      <c r="GC283" s="4"/>
      <c r="GD283" s="4">
        <f t="shared" si="350"/>
        <v>1255</v>
      </c>
      <c r="GE283" s="4">
        <f t="shared" si="351"/>
        <v>1401.8571428571402</v>
      </c>
      <c r="GF283" s="4">
        <f t="shared" si="352"/>
        <v>1557</v>
      </c>
      <c r="GH283" s="16">
        <f t="shared" si="375"/>
        <v>908</v>
      </c>
      <c r="GI283" s="16">
        <f t="shared" si="353"/>
        <v>1121.7</v>
      </c>
      <c r="GJ283" s="16"/>
      <c r="GK283" s="16">
        <f t="shared" si="376"/>
        <v>1148</v>
      </c>
      <c r="GL283" s="16">
        <f t="shared" si="377"/>
        <v>1248.8333333333298</v>
      </c>
      <c r="GM283" s="16">
        <f t="shared" si="378"/>
        <v>1423.8571428571402</v>
      </c>
      <c r="GN283" s="16"/>
      <c r="GO283" s="16">
        <f t="shared" si="354"/>
        <v>1198.8333333333298</v>
      </c>
      <c r="GP283" s="16">
        <f t="shared" si="355"/>
        <v>1331.75</v>
      </c>
      <c r="GQ283" s="16">
        <f t="shared" si="379"/>
        <v>1487.07142857143</v>
      </c>
    </row>
    <row r="284" spans="2:199" ht="14.45" customHeight="1" x14ac:dyDescent="0.25">
      <c r="B284" s="28" t="s">
        <v>256</v>
      </c>
      <c r="C284" s="28" t="s">
        <v>762</v>
      </c>
      <c r="D284" s="23" t="str">
        <f>IFERROR(IF(MATCH($B284,Compounders!$A:$A,0),"yes"),"")</f>
        <v/>
      </c>
      <c r="F284" s="66"/>
      <c r="G284" s="66"/>
      <c r="H284" s="66"/>
      <c r="I284" s="66"/>
      <c r="J284" s="121" t="str">
        <f t="shared" si="356"/>
        <v>yes</v>
      </c>
      <c r="K284" s="70">
        <f t="shared" si="380"/>
        <v>6</v>
      </c>
      <c r="L284" s="70">
        <f t="shared" si="381"/>
        <v>46</v>
      </c>
      <c r="M284" s="70">
        <f t="shared" si="382"/>
        <v>4</v>
      </c>
      <c r="N284" s="70">
        <f t="shared" si="383"/>
        <v>5</v>
      </c>
      <c r="O284" s="66"/>
      <c r="P284" s="83"/>
      <c r="Q284" s="70">
        <f t="shared" ref="Q284:Y299" si="396">Q283+IF(Q$10=$P284,1)</f>
        <v>5</v>
      </c>
      <c r="R284" s="70">
        <f t="shared" si="396"/>
        <v>4</v>
      </c>
      <c r="S284" s="70">
        <f t="shared" si="396"/>
        <v>4</v>
      </c>
      <c r="T284" s="70">
        <f t="shared" si="396"/>
        <v>5</v>
      </c>
      <c r="U284" s="70">
        <f t="shared" si="396"/>
        <v>5</v>
      </c>
      <c r="V284" s="70">
        <f t="shared" si="396"/>
        <v>8</v>
      </c>
      <c r="W284" s="70">
        <f t="shared" si="396"/>
        <v>9</v>
      </c>
      <c r="X284" s="70">
        <f t="shared" si="396"/>
        <v>4</v>
      </c>
      <c r="Y284" s="70">
        <f t="shared" si="396"/>
        <v>2</v>
      </c>
      <c r="AA284" s="39">
        <v>109.32298274723</v>
      </c>
      <c r="AB284" s="39">
        <v>114.03176295150998</v>
      </c>
      <c r="AC284" s="40">
        <v>147.85405991459999</v>
      </c>
      <c r="AE284" s="4">
        <f t="shared" si="323"/>
        <v>38.531077167369986</v>
      </c>
      <c r="AF284" s="4">
        <f t="shared" si="324"/>
        <v>33.822296963090011</v>
      </c>
      <c r="AH284" s="11">
        <f t="shared" si="325"/>
        <v>0.35245175533180628</v>
      </c>
      <c r="AI284" s="11">
        <f t="shared" si="326"/>
        <v>0.29660417490407776</v>
      </c>
      <c r="AK284" s="3">
        <v>755</v>
      </c>
      <c r="AL284" s="7">
        <v>984</v>
      </c>
      <c r="AM284" s="7"/>
      <c r="AN284" s="3">
        <v>1068.2857142857099</v>
      </c>
      <c r="AO284" s="3">
        <v>1105</v>
      </c>
      <c r="AP284" s="7">
        <v>1124.2222222222199</v>
      </c>
      <c r="AQ284" s="113"/>
      <c r="AR284" s="3">
        <v>1209.5999999999999</v>
      </c>
      <c r="AS284" s="3">
        <v>1267.7142857142899</v>
      </c>
      <c r="AT284" s="7">
        <v>1313</v>
      </c>
      <c r="AU284" s="7"/>
      <c r="AV284" s="3">
        <v>1376</v>
      </c>
      <c r="AW284" s="3">
        <v>1423</v>
      </c>
      <c r="AX284" s="7">
        <v>1503</v>
      </c>
      <c r="AY284" s="113"/>
      <c r="AZ284" s="3">
        <v>766</v>
      </c>
      <c r="BA284" s="7">
        <v>973</v>
      </c>
      <c r="BB284" s="7"/>
      <c r="BC284" s="3">
        <v>1067.3333333333301</v>
      </c>
      <c r="BD284" s="3">
        <v>1119</v>
      </c>
      <c r="BE284" s="7">
        <v>1127.2</v>
      </c>
      <c r="BF284" s="113"/>
      <c r="BG284" s="3">
        <v>1224.5</v>
      </c>
      <c r="BH284" s="3">
        <v>1264.2857142857101</v>
      </c>
      <c r="BI284" s="7">
        <v>1325.5</v>
      </c>
      <c r="BJ284" s="113"/>
      <c r="BK284" s="3">
        <v>1404.5</v>
      </c>
      <c r="BL284" s="3">
        <v>1633.6666666666702</v>
      </c>
      <c r="BM284" s="7">
        <v>1599.6</v>
      </c>
      <c r="BO284" s="2">
        <f t="shared" si="388"/>
        <v>766</v>
      </c>
      <c r="BP284" s="2">
        <f t="shared" si="389"/>
        <v>973</v>
      </c>
      <c r="BQ284" s="2"/>
      <c r="BR284" s="2">
        <f t="shared" si="390"/>
        <v>1067.3333333333301</v>
      </c>
      <c r="BS284" s="2">
        <f t="shared" si="391"/>
        <v>1119</v>
      </c>
      <c r="BT284" s="2">
        <f t="shared" si="392"/>
        <v>1127.2</v>
      </c>
      <c r="BU284" s="2"/>
      <c r="BV284" s="2">
        <f t="shared" si="393"/>
        <v>1224.5</v>
      </c>
      <c r="BW284" s="2">
        <f t="shared" si="394"/>
        <v>1264.2857142857101</v>
      </c>
      <c r="BX284" s="2">
        <f t="shared" si="395"/>
        <v>1325.5</v>
      </c>
      <c r="BZ284" s="16">
        <f t="shared" si="384"/>
        <v>207</v>
      </c>
      <c r="CA284" s="16">
        <f t="shared" si="385"/>
        <v>154.20000000000005</v>
      </c>
      <c r="CB284" s="16">
        <f t="shared" si="386"/>
        <v>198.29999999999995</v>
      </c>
      <c r="CD284" s="5">
        <f t="shared" si="327"/>
        <v>0.27023498694516968</v>
      </c>
      <c r="CE284" s="5">
        <f t="shared" si="328"/>
        <v>0.15847893114080169</v>
      </c>
      <c r="CF284" s="5">
        <f t="shared" si="329"/>
        <v>0.17592264017033354</v>
      </c>
      <c r="CH284" s="11">
        <f t="shared" si="358"/>
        <v>4.8407245471583371E-2</v>
      </c>
      <c r="CI284" s="11">
        <f t="shared" si="359"/>
        <v>5.6089943785137653E-2</v>
      </c>
      <c r="CK284" s="11">
        <f t="shared" si="360"/>
        <v>3.2491395905030807E-2</v>
      </c>
      <c r="CL284" s="11">
        <f t="shared" si="361"/>
        <v>8.2482645977950186E-2</v>
      </c>
      <c r="CN284" s="16">
        <f t="shared" si="330"/>
        <v>51.666666666669926</v>
      </c>
      <c r="CO284" s="16">
        <f t="shared" si="331"/>
        <v>59.866666666669971</v>
      </c>
      <c r="CP284" s="11"/>
      <c r="CQ284" s="16">
        <f t="shared" si="332"/>
        <v>39.785714285710128</v>
      </c>
      <c r="CR284" s="16">
        <f t="shared" si="333"/>
        <v>101</v>
      </c>
      <c r="CT284" s="106">
        <v>1166.9333333333329</v>
      </c>
      <c r="CU284" s="104">
        <v>1121.75</v>
      </c>
      <c r="CV284" s="104">
        <v>1045.5238095238099</v>
      </c>
      <c r="CW284" s="104">
        <v>933.57142857142901</v>
      </c>
      <c r="CX284" s="104">
        <v>820.14285714285802</v>
      </c>
      <c r="CY284" s="104">
        <v>840.1</v>
      </c>
      <c r="CZ284" s="104">
        <v>775.19047619047592</v>
      </c>
      <c r="DA284" s="104">
        <v>769.80357142857099</v>
      </c>
      <c r="DB284" s="104">
        <v>725.52380952380997</v>
      </c>
      <c r="DC284" s="104">
        <v>696.66666666666697</v>
      </c>
      <c r="DD284" s="104">
        <v>684.22619047619105</v>
      </c>
      <c r="DE284" s="104">
        <v>661.55</v>
      </c>
      <c r="DF284" s="104">
        <v>625.71428571428612</v>
      </c>
      <c r="DG284" s="104">
        <v>584.25</v>
      </c>
      <c r="DH284" s="104">
        <v>521.5</v>
      </c>
      <c r="DI284" s="104">
        <v>441.28</v>
      </c>
      <c r="DJ284" s="104">
        <v>393.75</v>
      </c>
      <c r="DK284" s="104">
        <v>373.28571428571399</v>
      </c>
      <c r="DL284" s="104">
        <v>330.94166666666632</v>
      </c>
      <c r="DM284" s="104">
        <v>287.63333333333372</v>
      </c>
      <c r="DN284" s="104">
        <v>283.73</v>
      </c>
      <c r="DO284" s="104">
        <v>245.28571428571399</v>
      </c>
      <c r="DP284" s="104">
        <v>171.72499999999999</v>
      </c>
      <c r="DR284" s="4">
        <f t="shared" si="362"/>
        <v>147.85405991459999</v>
      </c>
      <c r="DS284" s="39">
        <v>114.03176295150998</v>
      </c>
      <c r="DT284" s="39">
        <v>109.32298274723</v>
      </c>
      <c r="DU284" s="39">
        <v>116.96466869752001</v>
      </c>
      <c r="DV284" s="39">
        <v>94.322881989479981</v>
      </c>
      <c r="DW284" s="39">
        <v>70.473589348270011</v>
      </c>
      <c r="DX284" s="39">
        <v>75.170996937270019</v>
      </c>
      <c r="DY284" s="39">
        <v>59.289994017280016</v>
      </c>
      <c r="DZ284" s="39">
        <v>51.947945109000003</v>
      </c>
      <c r="EA284" s="39">
        <v>47.328345834330001</v>
      </c>
      <c r="EB284" s="39">
        <v>35.118474200199998</v>
      </c>
      <c r="EC284" s="39">
        <v>36.665148594720009</v>
      </c>
      <c r="ED284" s="39">
        <v>34.856377265970004</v>
      </c>
      <c r="EE284" s="39">
        <v>34.912964048639999</v>
      </c>
      <c r="EF284" s="39">
        <v>30.586157266199997</v>
      </c>
      <c r="EG284" s="39">
        <v>27.016329825099994</v>
      </c>
      <c r="EH284" s="39">
        <v>23.00204268932</v>
      </c>
      <c r="EI284" s="39">
        <v>27.560975427960003</v>
      </c>
      <c r="EJ284" s="39">
        <v>33.684657790960003</v>
      </c>
      <c r="EK284" s="39">
        <v>26.438598475199999</v>
      </c>
      <c r="EL284" s="39">
        <v>28.230132461370001</v>
      </c>
      <c r="EM284" s="39">
        <v>31.370763996000001</v>
      </c>
      <c r="EN284" s="39">
        <v>26.161337921880001</v>
      </c>
      <c r="EP284" s="111">
        <v>46022</v>
      </c>
      <c r="EQ284" s="114">
        <f t="shared" si="387"/>
        <v>0</v>
      </c>
      <c r="ER284" s="114"/>
      <c r="ES284" s="4">
        <f t="shared" si="363"/>
        <v>755</v>
      </c>
      <c r="ET284" s="4">
        <f t="shared" si="364"/>
        <v>984</v>
      </c>
      <c r="EU284" s="4"/>
      <c r="EV284" s="4">
        <f t="shared" si="334"/>
        <v>1068.2857142857099</v>
      </c>
      <c r="EW284" s="4">
        <f t="shared" si="335"/>
        <v>1105</v>
      </c>
      <c r="EX284" s="4">
        <f t="shared" si="336"/>
        <v>1124.2222222222199</v>
      </c>
      <c r="EY284" s="4"/>
      <c r="EZ284" s="4">
        <f t="shared" si="337"/>
        <v>1209.5999999999999</v>
      </c>
      <c r="FA284" s="4">
        <f t="shared" si="338"/>
        <v>1267.7142857142899</v>
      </c>
      <c r="FB284" s="4">
        <f t="shared" si="339"/>
        <v>1313</v>
      </c>
      <c r="FC284" s="4"/>
      <c r="FD284" s="4">
        <f t="shared" si="365"/>
        <v>1376</v>
      </c>
      <c r="FE284" s="4">
        <f t="shared" si="366"/>
        <v>1423</v>
      </c>
      <c r="FF284" s="4">
        <f t="shared" si="367"/>
        <v>1503</v>
      </c>
      <c r="FH284" s="16">
        <f t="shared" si="368"/>
        <v>755</v>
      </c>
      <c r="FI284" s="16">
        <f t="shared" si="341"/>
        <v>984</v>
      </c>
      <c r="FJ284" s="16"/>
      <c r="FK284" s="16">
        <f t="shared" si="369"/>
        <v>1068.2857142857099</v>
      </c>
      <c r="FL284" s="16">
        <f t="shared" si="370"/>
        <v>1105</v>
      </c>
      <c r="FM284" s="16">
        <f t="shared" si="371"/>
        <v>1124.2222222222199</v>
      </c>
      <c r="FN284" s="16"/>
      <c r="FO284" s="16">
        <f t="shared" si="372"/>
        <v>1209.5999999999999</v>
      </c>
      <c r="FP284" s="16">
        <f t="shared" si="373"/>
        <v>1267.7142857142899</v>
      </c>
      <c r="FQ284" s="16">
        <f t="shared" si="374"/>
        <v>1313</v>
      </c>
      <c r="FS284" s="4">
        <f t="shared" si="342"/>
        <v>766</v>
      </c>
      <c r="FT284" s="4">
        <f t="shared" si="343"/>
        <v>973</v>
      </c>
      <c r="FU284" s="4"/>
      <c r="FV284" s="4">
        <f t="shared" si="344"/>
        <v>1067.3333333333301</v>
      </c>
      <c r="FW284" s="4">
        <f t="shared" si="345"/>
        <v>1119</v>
      </c>
      <c r="FX284" s="4">
        <f t="shared" si="346"/>
        <v>1127.2</v>
      </c>
      <c r="FY284" s="4"/>
      <c r="FZ284" s="4">
        <f t="shared" si="347"/>
        <v>1224.5</v>
      </c>
      <c r="GA284" s="4">
        <f t="shared" si="348"/>
        <v>1264.2857142857101</v>
      </c>
      <c r="GB284" s="4">
        <f t="shared" si="349"/>
        <v>1325.5</v>
      </c>
      <c r="GC284" s="4"/>
      <c r="GD284" s="4">
        <f t="shared" si="350"/>
        <v>1404.5</v>
      </c>
      <c r="GE284" s="4">
        <f t="shared" si="351"/>
        <v>1633.6666666666702</v>
      </c>
      <c r="GF284" s="4">
        <f t="shared" si="352"/>
        <v>1599.6</v>
      </c>
      <c r="GH284" s="16">
        <f t="shared" si="375"/>
        <v>766</v>
      </c>
      <c r="GI284" s="16">
        <f t="shared" si="353"/>
        <v>973</v>
      </c>
      <c r="GJ284" s="16"/>
      <c r="GK284" s="16">
        <f t="shared" si="376"/>
        <v>1067.3333333333301</v>
      </c>
      <c r="GL284" s="16">
        <f t="shared" si="377"/>
        <v>1119</v>
      </c>
      <c r="GM284" s="16">
        <f t="shared" si="378"/>
        <v>1127.2</v>
      </c>
      <c r="GN284" s="16"/>
      <c r="GO284" s="16">
        <f t="shared" si="354"/>
        <v>1224.5</v>
      </c>
      <c r="GP284" s="16">
        <f t="shared" si="355"/>
        <v>1264.2857142857101</v>
      </c>
      <c r="GQ284" s="16">
        <f t="shared" si="379"/>
        <v>1325.5</v>
      </c>
    </row>
    <row r="285" spans="2:199" ht="14.45" customHeight="1" x14ac:dyDescent="0.25">
      <c r="B285" s="28" t="s">
        <v>327</v>
      </c>
      <c r="C285" s="28" t="s">
        <v>763</v>
      </c>
      <c r="D285" s="23" t="str">
        <f>IFERROR(IF(MATCH($B285,Compounders!$A:$A,0),"yes"),"")</f>
        <v/>
      </c>
      <c r="F285" s="66"/>
      <c r="G285" s="66"/>
      <c r="H285" s="66"/>
      <c r="I285" s="66"/>
      <c r="J285" s="121" t="str">
        <f t="shared" si="356"/>
        <v>yes</v>
      </c>
      <c r="K285" s="70">
        <f t="shared" si="380"/>
        <v>6</v>
      </c>
      <c r="L285" s="70">
        <f t="shared" si="381"/>
        <v>46</v>
      </c>
      <c r="M285" s="70">
        <f t="shared" si="382"/>
        <v>4</v>
      </c>
      <c r="N285" s="70">
        <f t="shared" si="383"/>
        <v>5</v>
      </c>
      <c r="O285" s="66"/>
      <c r="P285" s="83"/>
      <c r="Q285" s="70">
        <f t="shared" si="396"/>
        <v>5</v>
      </c>
      <c r="R285" s="70">
        <f t="shared" si="396"/>
        <v>4</v>
      </c>
      <c r="S285" s="70">
        <f t="shared" si="396"/>
        <v>4</v>
      </c>
      <c r="T285" s="70">
        <f t="shared" si="396"/>
        <v>5</v>
      </c>
      <c r="U285" s="70">
        <f t="shared" si="396"/>
        <v>5</v>
      </c>
      <c r="V285" s="70">
        <f t="shared" si="396"/>
        <v>8</v>
      </c>
      <c r="W285" s="70">
        <f t="shared" si="396"/>
        <v>9</v>
      </c>
      <c r="X285" s="70">
        <f t="shared" si="396"/>
        <v>4</v>
      </c>
      <c r="Y285" s="70">
        <f t="shared" si="396"/>
        <v>2</v>
      </c>
      <c r="AA285" s="39">
        <v>35.287271216640001</v>
      </c>
      <c r="AB285" s="39">
        <v>34.162123193170004</v>
      </c>
      <c r="AC285" s="40">
        <v>36.251023512480003</v>
      </c>
      <c r="AE285" s="4">
        <f t="shared" si="323"/>
        <v>0.96375229584000266</v>
      </c>
      <c r="AF285" s="4">
        <f t="shared" si="324"/>
        <v>2.0889003193099995</v>
      </c>
      <c r="AH285" s="11">
        <f t="shared" si="325"/>
        <v>2.7311613015447156E-2</v>
      </c>
      <c r="AI285" s="11">
        <f t="shared" si="326"/>
        <v>6.1146677198554045E-2</v>
      </c>
      <c r="AK285" s="3">
        <v>1955.3</v>
      </c>
      <c r="AL285" s="7">
        <v>1828</v>
      </c>
      <c r="AM285" s="7"/>
      <c r="AN285" s="3">
        <v>2094.3333333333298</v>
      </c>
      <c r="AO285" s="3">
        <v>2063</v>
      </c>
      <c r="AP285" s="7">
        <v>1935.2727272727302</v>
      </c>
      <c r="AQ285" s="113"/>
      <c r="AR285" s="3">
        <v>2328.1666666666697</v>
      </c>
      <c r="AS285" s="3">
        <v>2339.6666666666697</v>
      </c>
      <c r="AT285" s="7">
        <v>2328.5833333333303</v>
      </c>
      <c r="AU285" s="7"/>
      <c r="AV285" s="3">
        <v>2463.6</v>
      </c>
      <c r="AW285" s="3">
        <v>2492.1</v>
      </c>
      <c r="AX285" s="7">
        <v>2567</v>
      </c>
      <c r="AY285" s="113"/>
      <c r="AZ285" s="3">
        <v>2167</v>
      </c>
      <c r="BA285" s="7">
        <v>2183</v>
      </c>
      <c r="BB285" s="7"/>
      <c r="BC285" s="3">
        <v>2171.0625</v>
      </c>
      <c r="BD285" s="3">
        <v>2200.1428571428601</v>
      </c>
      <c r="BE285" s="7">
        <v>2208.8571428571399</v>
      </c>
      <c r="BF285" s="113"/>
      <c r="BG285" s="3">
        <v>2351.125</v>
      </c>
      <c r="BH285" s="3">
        <v>2360.8000000000002</v>
      </c>
      <c r="BI285" s="7">
        <v>2379</v>
      </c>
      <c r="BJ285" s="113"/>
      <c r="BK285" s="3">
        <v>2489</v>
      </c>
      <c r="BL285" s="3">
        <v>2513.23076923077</v>
      </c>
      <c r="BM285" s="7">
        <v>2606.5</v>
      </c>
      <c r="BO285" s="2">
        <f t="shared" si="388"/>
        <v>2175.1534246575343</v>
      </c>
      <c r="BP285" s="2">
        <f t="shared" si="389"/>
        <v>2196.1765166340492</v>
      </c>
      <c r="BQ285" s="2"/>
      <c r="BR285" s="2">
        <f t="shared" si="390"/>
        <v>2262.8203767123287</v>
      </c>
      <c r="BS285" s="2">
        <f t="shared" si="391"/>
        <v>2282.0119765166355</v>
      </c>
      <c r="BT285" s="2">
        <f t="shared" si="392"/>
        <v>2295.5600782778847</v>
      </c>
      <c r="BU285" s="2"/>
      <c r="BV285" s="2">
        <f t="shared" si="393"/>
        <v>2421.3845890410958</v>
      </c>
      <c r="BW285" s="2">
        <f t="shared" si="394"/>
        <v>2438.4770495258172</v>
      </c>
      <c r="BX285" s="2">
        <f t="shared" si="395"/>
        <v>2494.9315068493152</v>
      </c>
      <c r="BZ285" s="16">
        <f t="shared" si="384"/>
        <v>21.023091976514934</v>
      </c>
      <c r="CA285" s="16">
        <f t="shared" si="385"/>
        <v>99.383561643835492</v>
      </c>
      <c r="CB285" s="16">
        <f t="shared" si="386"/>
        <v>199.37142857143044</v>
      </c>
      <c r="CD285" s="5">
        <f t="shared" si="327"/>
        <v>9.6651076370968259E-3</v>
      </c>
      <c r="CE285" s="5">
        <f t="shared" si="328"/>
        <v>4.5252993505346728E-2</v>
      </c>
      <c r="CF285" s="5">
        <f t="shared" si="329"/>
        <v>8.6850886830632579E-2</v>
      </c>
      <c r="CH285" s="11">
        <f t="shared" si="358"/>
        <v>8.4812740780557672E-3</v>
      </c>
      <c r="CI285" s="11">
        <f t="shared" si="359"/>
        <v>1.4468537539477078E-2</v>
      </c>
      <c r="CK285" s="11">
        <f t="shared" si="360"/>
        <v>7.0589614562179825E-3</v>
      </c>
      <c r="CL285" s="11">
        <f t="shared" si="361"/>
        <v>3.0373910093045131E-2</v>
      </c>
      <c r="CN285" s="16">
        <f t="shared" si="330"/>
        <v>19.191599804306861</v>
      </c>
      <c r="CO285" s="16">
        <f t="shared" si="331"/>
        <v>32.739701565556061</v>
      </c>
      <c r="CP285" s="11"/>
      <c r="CQ285" s="16">
        <f t="shared" si="332"/>
        <v>17.092460484721414</v>
      </c>
      <c r="CR285" s="16">
        <f t="shared" si="333"/>
        <v>73.546917808219405</v>
      </c>
      <c r="CT285" s="106">
        <v>2297.742424242424</v>
      </c>
      <c r="CU285" s="104">
        <v>2249.1999999999998</v>
      </c>
      <c r="CV285" s="104">
        <v>2205.4775224775226</v>
      </c>
      <c r="CW285" s="104">
        <v>2184.875</v>
      </c>
      <c r="CX285" s="104">
        <v>2180.6483516483531</v>
      </c>
      <c r="CY285" s="104">
        <v>2286.3426573426559</v>
      </c>
      <c r="CZ285" s="104">
        <v>2271</v>
      </c>
      <c r="DA285" s="104">
        <v>2260.2142857142903</v>
      </c>
      <c r="DB285" s="104">
        <v>2228.1538461538457</v>
      </c>
      <c r="DC285" s="104">
        <v>2246.5384615384614</v>
      </c>
      <c r="DD285" s="104">
        <v>2224.8714285714286</v>
      </c>
      <c r="DE285" s="104">
        <v>2170.2857142857097</v>
      </c>
      <c r="DF285" s="104">
        <v>2208.909090909091</v>
      </c>
      <c r="DG285" s="104">
        <v>2201.1794871794868</v>
      </c>
      <c r="DH285" s="104">
        <v>2209.0060606060601</v>
      </c>
      <c r="DI285" s="104">
        <v>2133.875</v>
      </c>
      <c r="DJ285" s="104">
        <v>2134.938461538462</v>
      </c>
      <c r="DK285" s="104">
        <v>1881.8384615384607</v>
      </c>
      <c r="DL285" s="104">
        <v>1913.325</v>
      </c>
      <c r="DM285" s="104">
        <v>1800.9090909090901</v>
      </c>
      <c r="DN285" s="104">
        <v>1533.4222222222218</v>
      </c>
      <c r="DO285" s="104">
        <v>1270.4928571428568</v>
      </c>
      <c r="DP285" s="104">
        <v>1199.3928571428571</v>
      </c>
      <c r="DR285" s="4">
        <f t="shared" si="362"/>
        <v>36.251023512480003</v>
      </c>
      <c r="DS285" s="39">
        <v>34.162123193170004</v>
      </c>
      <c r="DT285" s="39">
        <v>35.287271216640001</v>
      </c>
      <c r="DU285" s="39">
        <v>39.376005475379998</v>
      </c>
      <c r="DV285" s="39">
        <v>36.715092318939995</v>
      </c>
      <c r="DW285" s="39">
        <v>36.71179248576</v>
      </c>
      <c r="DX285" s="39">
        <v>37.559147605999989</v>
      </c>
      <c r="DY285" s="39">
        <v>38.368096787040002</v>
      </c>
      <c r="DZ285" s="39">
        <v>35.550969604150005</v>
      </c>
      <c r="EA285" s="39">
        <v>40.413818942640006</v>
      </c>
      <c r="EB285" s="39">
        <v>36.884722166099991</v>
      </c>
      <c r="EC285" s="39">
        <v>33.350352194349995</v>
      </c>
      <c r="ED285" s="39">
        <v>37.595827995600004</v>
      </c>
      <c r="EE285" s="39">
        <v>39.202258387369994</v>
      </c>
      <c r="EF285" s="39">
        <v>38.742377362699997</v>
      </c>
      <c r="EG285" s="39">
        <v>35.787062353529997</v>
      </c>
      <c r="EH285" s="39">
        <v>43.157696373360004</v>
      </c>
      <c r="EI285" s="39">
        <v>41.433085435600006</v>
      </c>
      <c r="EJ285" s="39">
        <v>40.26915574265</v>
      </c>
      <c r="EK285" s="39">
        <v>40.198420986000009</v>
      </c>
      <c r="EL285" s="39">
        <v>39.775492647249997</v>
      </c>
      <c r="EM285" s="39">
        <v>40.189838202840001</v>
      </c>
      <c r="EN285" s="39">
        <v>37.824973274740003</v>
      </c>
      <c r="EP285" s="111">
        <v>45836</v>
      </c>
      <c r="EQ285" s="114">
        <f t="shared" si="387"/>
        <v>0.50958904109589043</v>
      </c>
      <c r="ER285" s="114"/>
      <c r="ES285" s="4">
        <f t="shared" si="363"/>
        <v>1955.3</v>
      </c>
      <c r="ET285" s="4">
        <f t="shared" si="364"/>
        <v>1828</v>
      </c>
      <c r="EU285" s="4"/>
      <c r="EV285" s="4">
        <f t="shared" si="334"/>
        <v>2094.3333333333298</v>
      </c>
      <c r="EW285" s="4">
        <f t="shared" si="335"/>
        <v>2063</v>
      </c>
      <c r="EX285" s="4">
        <f t="shared" si="336"/>
        <v>1935.2727272727302</v>
      </c>
      <c r="EY285" s="4"/>
      <c r="EZ285" s="4">
        <f t="shared" si="337"/>
        <v>2328.1666666666697</v>
      </c>
      <c r="FA285" s="4">
        <f t="shared" si="338"/>
        <v>2339.6666666666697</v>
      </c>
      <c r="FB285" s="4">
        <f t="shared" si="339"/>
        <v>2328.5833333333303</v>
      </c>
      <c r="FC285" s="4"/>
      <c r="FD285" s="4">
        <f t="shared" si="365"/>
        <v>2463.6</v>
      </c>
      <c r="FE285" s="4">
        <f t="shared" si="366"/>
        <v>2492.1</v>
      </c>
      <c r="FF285" s="4">
        <f t="shared" si="367"/>
        <v>2567</v>
      </c>
      <c r="FH285" s="16">
        <f t="shared" si="368"/>
        <v>1890.429315068493</v>
      </c>
      <c r="FI285" s="16">
        <f t="shared" si="341"/>
        <v>1882.6650062266517</v>
      </c>
      <c r="FJ285" s="16"/>
      <c r="FK285" s="16">
        <f t="shared" si="369"/>
        <v>2213.4922374429225</v>
      </c>
      <c r="FL285" s="16">
        <f t="shared" si="370"/>
        <v>2203.9863013698646</v>
      </c>
      <c r="FM285" s="16">
        <f t="shared" si="371"/>
        <v>2135.699501867995</v>
      </c>
      <c r="FN285" s="16"/>
      <c r="FO285" s="16">
        <f t="shared" si="372"/>
        <v>2397.1820091324216</v>
      </c>
      <c r="FP285" s="16">
        <f t="shared" si="373"/>
        <v>2417.3450228310517</v>
      </c>
      <c r="FQ285" s="16">
        <f t="shared" si="374"/>
        <v>2450.0778538812774</v>
      </c>
      <c r="FS285" s="4">
        <f t="shared" si="342"/>
        <v>2167</v>
      </c>
      <c r="FT285" s="4">
        <f t="shared" si="343"/>
        <v>2183</v>
      </c>
      <c r="FU285" s="4"/>
      <c r="FV285" s="4">
        <f t="shared" si="344"/>
        <v>2171.0625</v>
      </c>
      <c r="FW285" s="4">
        <f t="shared" si="345"/>
        <v>2200.1428571428601</v>
      </c>
      <c r="FX285" s="4">
        <f t="shared" si="346"/>
        <v>2208.8571428571399</v>
      </c>
      <c r="FY285" s="4"/>
      <c r="FZ285" s="4">
        <f t="shared" si="347"/>
        <v>2351.125</v>
      </c>
      <c r="GA285" s="4">
        <f t="shared" si="348"/>
        <v>2360.8000000000002</v>
      </c>
      <c r="GB285" s="4">
        <f t="shared" si="349"/>
        <v>2379</v>
      </c>
      <c r="GC285" s="4"/>
      <c r="GD285" s="4">
        <f t="shared" si="350"/>
        <v>2489</v>
      </c>
      <c r="GE285" s="4">
        <f t="shared" si="351"/>
        <v>2513.23076923077</v>
      </c>
      <c r="GF285" s="4">
        <f t="shared" si="352"/>
        <v>2606.5</v>
      </c>
      <c r="GH285" s="16">
        <f t="shared" si="375"/>
        <v>2175.1534246575343</v>
      </c>
      <c r="GI285" s="16">
        <f t="shared" si="353"/>
        <v>2196.1765166340492</v>
      </c>
      <c r="GJ285" s="16"/>
      <c r="GK285" s="16">
        <f t="shared" si="376"/>
        <v>2262.8203767123287</v>
      </c>
      <c r="GL285" s="16">
        <f t="shared" si="377"/>
        <v>2282.0119765166355</v>
      </c>
      <c r="GM285" s="16">
        <f t="shared" si="378"/>
        <v>2295.5600782778847</v>
      </c>
      <c r="GN285" s="16"/>
      <c r="GO285" s="16">
        <f t="shared" si="354"/>
        <v>2421.3845890410958</v>
      </c>
      <c r="GP285" s="16">
        <f t="shared" si="355"/>
        <v>2438.4770495258172</v>
      </c>
      <c r="GQ285" s="16">
        <f t="shared" si="379"/>
        <v>2494.9315068493152</v>
      </c>
    </row>
    <row r="286" spans="2:199" ht="14.45" customHeight="1" x14ac:dyDescent="0.25">
      <c r="B286" s="28" t="s">
        <v>142</v>
      </c>
      <c r="C286" s="28" t="s">
        <v>764</v>
      </c>
      <c r="D286" s="23" t="str">
        <f>IFERROR(IF(MATCH($B286,Compounders!$A:$A,0),"yes"),"")</f>
        <v>yes</v>
      </c>
      <c r="F286" s="66"/>
      <c r="G286" s="66"/>
      <c r="H286" s="66"/>
      <c r="I286" s="66"/>
      <c r="J286" s="121" t="str">
        <f t="shared" si="356"/>
        <v>yes</v>
      </c>
      <c r="K286" s="70">
        <f t="shared" si="380"/>
        <v>6</v>
      </c>
      <c r="L286" s="70">
        <f t="shared" si="381"/>
        <v>46</v>
      </c>
      <c r="M286" s="70">
        <f t="shared" si="382"/>
        <v>4</v>
      </c>
      <c r="N286" s="70">
        <f t="shared" si="383"/>
        <v>5</v>
      </c>
      <c r="O286" s="66"/>
      <c r="P286" s="83"/>
      <c r="Q286" s="70">
        <f t="shared" si="396"/>
        <v>5</v>
      </c>
      <c r="R286" s="70">
        <f t="shared" si="396"/>
        <v>4</v>
      </c>
      <c r="S286" s="70">
        <f t="shared" si="396"/>
        <v>4</v>
      </c>
      <c r="T286" s="70">
        <f t="shared" si="396"/>
        <v>5</v>
      </c>
      <c r="U286" s="70">
        <f t="shared" si="396"/>
        <v>5</v>
      </c>
      <c r="V286" s="70">
        <f t="shared" si="396"/>
        <v>8</v>
      </c>
      <c r="W286" s="70">
        <f t="shared" si="396"/>
        <v>9</v>
      </c>
      <c r="X286" s="70">
        <f t="shared" si="396"/>
        <v>4</v>
      </c>
      <c r="Y286" s="70">
        <f t="shared" si="396"/>
        <v>2</v>
      </c>
      <c r="AA286" s="39">
        <v>40.099065432911374</v>
      </c>
      <c r="AB286" s="39">
        <v>35.705972729738399</v>
      </c>
      <c r="AC286" s="40">
        <v>38.879138170019999</v>
      </c>
      <c r="AE286" s="4">
        <f t="shared" si="323"/>
        <v>-1.2199272628913747</v>
      </c>
      <c r="AF286" s="4">
        <f t="shared" si="324"/>
        <v>3.1731654402816005</v>
      </c>
      <c r="AH286" s="11">
        <f t="shared" si="325"/>
        <v>-3.0422835288578032E-2</v>
      </c>
      <c r="AI286" s="11">
        <f t="shared" si="326"/>
        <v>8.8869317867337427E-2</v>
      </c>
      <c r="AK286" s="3">
        <v>1916</v>
      </c>
      <c r="AL286" s="7">
        <v>2760</v>
      </c>
      <c r="AM286" s="7"/>
      <c r="AN286" s="3">
        <v>3461.85</v>
      </c>
      <c r="AO286" s="3">
        <v>3071.5</v>
      </c>
      <c r="AP286" s="7">
        <v>3069.78947368421</v>
      </c>
      <c r="AQ286" s="113"/>
      <c r="AR286" s="3">
        <v>3903.5217391304304</v>
      </c>
      <c r="AS286" s="3">
        <v>3544.8181818181802</v>
      </c>
      <c r="AT286" s="7">
        <v>3520.9047619047601</v>
      </c>
      <c r="AU286" s="7"/>
      <c r="AV286" s="3">
        <v>4492.875</v>
      </c>
      <c r="AW286" s="3">
        <v>4039.1538461538503</v>
      </c>
      <c r="AX286" s="7">
        <v>3925.5</v>
      </c>
      <c r="AY286" s="113"/>
      <c r="AZ286" s="3">
        <v>1891</v>
      </c>
      <c r="BA286" s="7">
        <v>3079</v>
      </c>
      <c r="BB286" s="7"/>
      <c r="BC286" s="3">
        <v>3461.85</v>
      </c>
      <c r="BD286" s="3">
        <v>3074.3684210526299</v>
      </c>
      <c r="BE286" s="7">
        <v>3067.45</v>
      </c>
      <c r="BF286" s="113"/>
      <c r="BG286" s="3">
        <v>3903.5217391304304</v>
      </c>
      <c r="BH286" s="3">
        <v>3547.0869565217399</v>
      </c>
      <c r="BI286" s="7">
        <v>3519.6818181818198</v>
      </c>
      <c r="BJ286" s="113"/>
      <c r="BK286" s="3">
        <v>4492.875</v>
      </c>
      <c r="BL286" s="3">
        <v>4040.7857142857097</v>
      </c>
      <c r="BM286" s="7">
        <v>3928.1538461538503</v>
      </c>
      <c r="BO286" s="2">
        <f t="shared" si="388"/>
        <v>1991.8986301369862</v>
      </c>
      <c r="BP286" s="2">
        <f t="shared" si="389"/>
        <v>3078.0190410958903</v>
      </c>
      <c r="BQ286" s="2"/>
      <c r="BR286" s="2">
        <f t="shared" si="390"/>
        <v>3499.3618463371049</v>
      </c>
      <c r="BS286" s="2">
        <f t="shared" si="391"/>
        <v>3114.5171185856229</v>
      </c>
      <c r="BT286" s="2">
        <f t="shared" si="392"/>
        <v>3105.8587297633876</v>
      </c>
      <c r="BU286" s="2"/>
      <c r="BV286" s="2">
        <f t="shared" si="393"/>
        <v>3953.5763996426408</v>
      </c>
      <c r="BW286" s="2">
        <f t="shared" si="394"/>
        <v>3589.0175359482687</v>
      </c>
      <c r="BX286" s="2">
        <f t="shared" si="395"/>
        <v>3554.3739630232803</v>
      </c>
      <c r="BZ286" s="16">
        <f t="shared" si="384"/>
        <v>1086.1204109589041</v>
      </c>
      <c r="CA286" s="16">
        <f t="shared" si="385"/>
        <v>27.839688667497285</v>
      </c>
      <c r="CB286" s="16">
        <f t="shared" si="386"/>
        <v>448.51523325989274</v>
      </c>
      <c r="CD286" s="5">
        <f t="shared" si="327"/>
        <v>0.54526891806949518</v>
      </c>
      <c r="CE286" s="5">
        <f t="shared" si="328"/>
        <v>9.0446772082297677E-3</v>
      </c>
      <c r="CF286" s="5">
        <f t="shared" si="329"/>
        <v>0.14440941210937241</v>
      </c>
      <c r="CH286" s="11">
        <f t="shared" si="358"/>
        <v>-0.10997568832566185</v>
      </c>
      <c r="CI286" s="11">
        <f t="shared" si="359"/>
        <v>-0.11244996483733449</v>
      </c>
      <c r="CK286" s="11">
        <f t="shared" si="360"/>
        <v>-9.2209894749301968E-2</v>
      </c>
      <c r="CL286" s="11">
        <f t="shared" si="361"/>
        <v>-0.10097248573606521</v>
      </c>
      <c r="CN286" s="16">
        <f t="shared" si="330"/>
        <v>-384.84472775148197</v>
      </c>
      <c r="CO286" s="16">
        <f t="shared" si="331"/>
        <v>-393.50311657371731</v>
      </c>
      <c r="CP286" s="11"/>
      <c r="CQ286" s="16">
        <f t="shared" si="332"/>
        <v>-364.55886369437212</v>
      </c>
      <c r="CR286" s="16">
        <f t="shared" si="333"/>
        <v>-399.20243661936047</v>
      </c>
      <c r="CT286" s="106">
        <v>3010.6549707602371</v>
      </c>
      <c r="CU286" s="104">
        <v>3065.8166666666671</v>
      </c>
      <c r="CV286" s="104">
        <v>3461.85</v>
      </c>
      <c r="CW286" s="104">
        <v>3794.8062200956942</v>
      </c>
      <c r="CX286" s="104">
        <v>2852</v>
      </c>
      <c r="CY286" s="104">
        <v>2668.1166666666668</v>
      </c>
      <c r="CZ286" s="104">
        <v>2387</v>
      </c>
      <c r="DA286" s="104">
        <v>2135.152200956938</v>
      </c>
      <c r="DB286" s="104">
        <v>1802.8502614379129</v>
      </c>
      <c r="DC286" s="104">
        <v>1493.63867777778</v>
      </c>
      <c r="DD286" s="104">
        <v>1299.8260869565202</v>
      </c>
      <c r="DE286" s="104">
        <v>1086.7941388888901</v>
      </c>
      <c r="DF286" s="104">
        <v>724.39034759358299</v>
      </c>
      <c r="DG286" s="104">
        <v>156.96029411764698</v>
      </c>
      <c r="DH286" s="104">
        <v>41.311764705882403</v>
      </c>
      <c r="DI286" s="104">
        <v>266.34166666666698</v>
      </c>
      <c r="DJ286" s="104">
        <v>-589.71079365079299</v>
      </c>
      <c r="DK286" s="104">
        <v>-705.36904761904987</v>
      </c>
      <c r="DL286" s="104">
        <v>-824.75</v>
      </c>
      <c r="DM286" s="104">
        <v>-1246.2222222222199</v>
      </c>
      <c r="DN286" s="104">
        <v>-4066.986111111114</v>
      </c>
      <c r="DO286" s="104">
        <v>-5614.2222222222208</v>
      </c>
      <c r="DP286" s="104">
        <v>-4722.9530303030233</v>
      </c>
      <c r="DR286" s="4">
        <f t="shared" si="362"/>
        <v>38.879138170019999</v>
      </c>
      <c r="DS286" s="39">
        <v>35.705972729738399</v>
      </c>
      <c r="DT286" s="39">
        <v>40.099065432911374</v>
      </c>
      <c r="DU286" s="39">
        <v>37.62898287836444</v>
      </c>
      <c r="DV286" s="39">
        <v>36.479519224929781</v>
      </c>
      <c r="DW286" s="39">
        <v>25.291658415891359</v>
      </c>
      <c r="DX286" s="39">
        <v>32.04665562593518</v>
      </c>
      <c r="DY286" s="39">
        <v>23.69272743116143</v>
      </c>
      <c r="DZ286" s="39">
        <v>23.493926452938329</v>
      </c>
      <c r="EA286" s="39">
        <v>20.429689561121435</v>
      </c>
      <c r="EB286" s="39">
        <v>23.205511426544639</v>
      </c>
      <c r="EC286" s="39">
        <v>17.139752248735324</v>
      </c>
      <c r="ED286" s="39">
        <v>23.433126685306661</v>
      </c>
      <c r="EE286" s="39">
        <v>12.627672675926863</v>
      </c>
      <c r="EF286" s="39">
        <v>9.9888592163606287</v>
      </c>
      <c r="EG286" s="39">
        <v>8.657583760798012</v>
      </c>
      <c r="EH286" s="39">
        <v>9.7056030555744925</v>
      </c>
      <c r="EI286" s="39">
        <v>22.684156416758807</v>
      </c>
      <c r="EJ286" s="39">
        <v>22.553992851731074</v>
      </c>
      <c r="EK286" s="39">
        <v>28.035064036684531</v>
      </c>
      <c r="EL286" s="39">
        <v>29.299390933975999</v>
      </c>
      <c r="EM286" s="39">
        <v>28.107707836607602</v>
      </c>
      <c r="EN286" s="39">
        <v>23.065703997828908</v>
      </c>
      <c r="EP286" s="111">
        <v>45991</v>
      </c>
      <c r="EQ286" s="114">
        <f t="shared" si="387"/>
        <v>8.4931506849315067E-2</v>
      </c>
      <c r="ER286" s="114"/>
      <c r="ES286" s="4">
        <f t="shared" si="363"/>
        <v>1916</v>
      </c>
      <c r="ET286" s="4">
        <f t="shared" si="364"/>
        <v>2760</v>
      </c>
      <c r="EU286" s="4"/>
      <c r="EV286" s="4">
        <f t="shared" si="334"/>
        <v>3461.85</v>
      </c>
      <c r="EW286" s="4">
        <f t="shared" si="335"/>
        <v>3071.5</v>
      </c>
      <c r="EX286" s="4">
        <f t="shared" si="336"/>
        <v>3069.78947368421</v>
      </c>
      <c r="EY286" s="4"/>
      <c r="EZ286" s="4">
        <f t="shared" si="337"/>
        <v>3903.5217391304304</v>
      </c>
      <c r="FA286" s="4">
        <f t="shared" si="338"/>
        <v>3544.8181818181802</v>
      </c>
      <c r="FB286" s="4">
        <f t="shared" si="339"/>
        <v>3520.9047619047601</v>
      </c>
      <c r="FC286" s="4"/>
      <c r="FD286" s="4">
        <f t="shared" si="365"/>
        <v>4492.875</v>
      </c>
      <c r="FE286" s="4">
        <f t="shared" si="366"/>
        <v>4039.1538461538503</v>
      </c>
      <c r="FF286" s="4">
        <f t="shared" si="367"/>
        <v>3925.5</v>
      </c>
      <c r="FH286" s="16">
        <f t="shared" si="368"/>
        <v>1987.6821917808218</v>
      </c>
      <c r="FI286" s="16">
        <f t="shared" si="341"/>
        <v>2786.3108868060563</v>
      </c>
      <c r="FJ286" s="16"/>
      <c r="FK286" s="16">
        <f t="shared" si="369"/>
        <v>3499.3618463371049</v>
      </c>
      <c r="FL286" s="16">
        <f t="shared" si="370"/>
        <v>3111.6996264009958</v>
      </c>
      <c r="FM286" s="16">
        <f t="shared" si="371"/>
        <v>3108.1033748755444</v>
      </c>
      <c r="FN286" s="16"/>
      <c r="FO286" s="16">
        <f t="shared" si="372"/>
        <v>3953.5763996426408</v>
      </c>
      <c r="FP286" s="16">
        <f t="shared" si="373"/>
        <v>3586.8028546795658</v>
      </c>
      <c r="FQ286" s="16">
        <f t="shared" si="374"/>
        <v>3555.2676451402463</v>
      </c>
      <c r="FS286" s="4">
        <f t="shared" si="342"/>
        <v>1891</v>
      </c>
      <c r="FT286" s="4">
        <f t="shared" si="343"/>
        <v>3079</v>
      </c>
      <c r="FU286" s="4"/>
      <c r="FV286" s="4">
        <f t="shared" si="344"/>
        <v>3461.85</v>
      </c>
      <c r="FW286" s="4">
        <f t="shared" si="345"/>
        <v>3074.3684210526299</v>
      </c>
      <c r="FX286" s="4">
        <f t="shared" si="346"/>
        <v>3067.45</v>
      </c>
      <c r="FY286" s="4"/>
      <c r="FZ286" s="4">
        <f t="shared" si="347"/>
        <v>3903.5217391304304</v>
      </c>
      <c r="GA286" s="4">
        <f t="shared" si="348"/>
        <v>3547.0869565217399</v>
      </c>
      <c r="GB286" s="4">
        <f t="shared" si="349"/>
        <v>3519.6818181818198</v>
      </c>
      <c r="GC286" s="4"/>
      <c r="GD286" s="4">
        <f t="shared" si="350"/>
        <v>4492.875</v>
      </c>
      <c r="GE286" s="4">
        <f t="shared" si="351"/>
        <v>4040.7857142857097</v>
      </c>
      <c r="GF286" s="4">
        <f t="shared" si="352"/>
        <v>3928.1538461538503</v>
      </c>
      <c r="GH286" s="16">
        <f t="shared" si="375"/>
        <v>1991.8986301369862</v>
      </c>
      <c r="GI286" s="16">
        <f t="shared" si="353"/>
        <v>3078.0190410958903</v>
      </c>
      <c r="GJ286" s="16"/>
      <c r="GK286" s="16">
        <f t="shared" si="376"/>
        <v>3499.3618463371049</v>
      </c>
      <c r="GL286" s="16">
        <f t="shared" si="377"/>
        <v>3114.5171185856229</v>
      </c>
      <c r="GM286" s="16">
        <f t="shared" si="378"/>
        <v>3105.8587297633876</v>
      </c>
      <c r="GN286" s="16"/>
      <c r="GO286" s="16">
        <f t="shared" si="354"/>
        <v>3953.5763996426408</v>
      </c>
      <c r="GP286" s="16">
        <f t="shared" si="355"/>
        <v>3589.0175359482687</v>
      </c>
      <c r="GQ286" s="16">
        <f t="shared" si="379"/>
        <v>3554.3739630232803</v>
      </c>
    </row>
    <row r="287" spans="2:199" ht="14.45" customHeight="1" x14ac:dyDescent="0.25">
      <c r="B287" s="28" t="s">
        <v>377</v>
      </c>
      <c r="C287" s="28" t="s">
        <v>765</v>
      </c>
      <c r="D287" s="23" t="str">
        <f>IFERROR(IF(MATCH($B287,Compounders!$A:$A,0),"yes"),"")</f>
        <v/>
      </c>
      <c r="F287" s="66"/>
      <c r="G287" s="66"/>
      <c r="H287" s="66"/>
      <c r="I287" s="66"/>
      <c r="J287" s="121" t="str">
        <f t="shared" si="356"/>
        <v>yes</v>
      </c>
      <c r="K287" s="70">
        <f t="shared" si="380"/>
        <v>6</v>
      </c>
      <c r="L287" s="70">
        <f t="shared" si="381"/>
        <v>46</v>
      </c>
      <c r="M287" s="70">
        <f t="shared" si="382"/>
        <v>4</v>
      </c>
      <c r="N287" s="70">
        <f t="shared" si="383"/>
        <v>5</v>
      </c>
      <c r="O287" s="66"/>
      <c r="P287" s="83"/>
      <c r="Q287" s="70">
        <f t="shared" si="396"/>
        <v>5</v>
      </c>
      <c r="R287" s="70">
        <f t="shared" si="396"/>
        <v>4</v>
      </c>
      <c r="S287" s="70">
        <f t="shared" si="396"/>
        <v>4</v>
      </c>
      <c r="T287" s="70">
        <f t="shared" si="396"/>
        <v>5</v>
      </c>
      <c r="U287" s="70">
        <f t="shared" si="396"/>
        <v>5</v>
      </c>
      <c r="V287" s="70">
        <f t="shared" si="396"/>
        <v>8</v>
      </c>
      <c r="W287" s="70">
        <f t="shared" si="396"/>
        <v>9</v>
      </c>
      <c r="X287" s="70">
        <f t="shared" si="396"/>
        <v>4</v>
      </c>
      <c r="Y287" s="70">
        <f t="shared" si="396"/>
        <v>2</v>
      </c>
      <c r="AA287" s="39">
        <v>24.745606857549998</v>
      </c>
      <c r="AB287" s="39">
        <v>26.050000500000003</v>
      </c>
      <c r="AC287" s="40">
        <v>37.516954977149993</v>
      </c>
      <c r="AE287" s="4">
        <f t="shared" si="323"/>
        <v>12.771348119599995</v>
      </c>
      <c r="AF287" s="4">
        <f t="shared" si="324"/>
        <v>11.46695447714999</v>
      </c>
      <c r="AH287" s="11">
        <f t="shared" si="325"/>
        <v>0.51610567455949852</v>
      </c>
      <c r="AI287" s="11">
        <f t="shared" si="326"/>
        <v>0.44019018261247211</v>
      </c>
      <c r="AK287" s="3">
        <v>1537.134</v>
      </c>
      <c r="AL287" s="7">
        <v>1185.595</v>
      </c>
      <c r="AM287" s="7"/>
      <c r="AN287" s="3">
        <v>1926.375</v>
      </c>
      <c r="AO287" s="3">
        <v>1954</v>
      </c>
      <c r="AP287" s="7">
        <v>2168.4285714285697</v>
      </c>
      <c r="AQ287" s="113"/>
      <c r="AR287" s="3">
        <v>2173.8333333333303</v>
      </c>
      <c r="AS287" s="3">
        <v>2219.8000000000002</v>
      </c>
      <c r="AT287" s="7">
        <v>2394.6666666666697</v>
      </c>
      <c r="AU287" s="7"/>
      <c r="AV287" s="3">
        <v>2739.5</v>
      </c>
      <c r="AW287" s="3">
        <v>2236</v>
      </c>
      <c r="AX287" s="7">
        <v>2434</v>
      </c>
      <c r="AY287" s="113"/>
      <c r="AZ287" s="3">
        <v>1537.134</v>
      </c>
      <c r="BA287" s="7">
        <v>1185.595</v>
      </c>
      <c r="BB287" s="7"/>
      <c r="BC287" s="3">
        <v>1934.2727272727302</v>
      </c>
      <c r="BD287" s="3">
        <v>1984.3333333333298</v>
      </c>
      <c r="BE287" s="7">
        <v>2192.6999999999998</v>
      </c>
      <c r="BF287" s="113"/>
      <c r="BG287" s="3">
        <v>2128.7777777777801</v>
      </c>
      <c r="BH287" s="3">
        <v>2234.75</v>
      </c>
      <c r="BI287" s="7">
        <v>2422</v>
      </c>
      <c r="BJ287" s="113"/>
      <c r="BK287" s="3">
        <v>2740</v>
      </c>
      <c r="BL287" s="3">
        <v>2251.6</v>
      </c>
      <c r="BM287" s="7">
        <v>2430.4</v>
      </c>
      <c r="BO287" s="2">
        <f t="shared" si="388"/>
        <v>1537.134</v>
      </c>
      <c r="BP287" s="2">
        <f t="shared" si="389"/>
        <v>1185.595</v>
      </c>
      <c r="BQ287" s="2"/>
      <c r="BR287" s="2">
        <f t="shared" si="390"/>
        <v>1934.2727272727302</v>
      </c>
      <c r="BS287" s="2">
        <f t="shared" si="391"/>
        <v>1984.3333333333298</v>
      </c>
      <c r="BT287" s="2">
        <f t="shared" si="392"/>
        <v>2192.6999999999998</v>
      </c>
      <c r="BU287" s="2"/>
      <c r="BV287" s="2">
        <f t="shared" si="393"/>
        <v>2128.7777777777801</v>
      </c>
      <c r="BW287" s="2">
        <f t="shared" si="394"/>
        <v>2234.75</v>
      </c>
      <c r="BX287" s="2">
        <f t="shared" si="395"/>
        <v>2422</v>
      </c>
      <c r="BZ287" s="16">
        <f t="shared" si="384"/>
        <v>-351.53899999999999</v>
      </c>
      <c r="CA287" s="16">
        <f t="shared" si="385"/>
        <v>1007.1049999999998</v>
      </c>
      <c r="CB287" s="16">
        <f t="shared" si="386"/>
        <v>229.30000000000018</v>
      </c>
      <c r="CD287" s="5">
        <f t="shared" si="327"/>
        <v>-0.2286976932394964</v>
      </c>
      <c r="CE287" s="5">
        <f t="shared" si="328"/>
        <v>0.849451119480092</v>
      </c>
      <c r="CF287" s="5">
        <f t="shared" si="329"/>
        <v>0.10457426916586865</v>
      </c>
      <c r="CH287" s="11">
        <f t="shared" si="358"/>
        <v>2.5880841597339721E-2</v>
      </c>
      <c r="CI287" s="11">
        <f t="shared" si="359"/>
        <v>0.1336043615171294</v>
      </c>
      <c r="CK287" s="11">
        <f t="shared" si="360"/>
        <v>4.9780781877967417E-2</v>
      </c>
      <c r="CL287" s="11">
        <f t="shared" si="361"/>
        <v>0.1377420533430751</v>
      </c>
      <c r="CN287" s="16">
        <f t="shared" si="330"/>
        <v>50.060606060599639</v>
      </c>
      <c r="CO287" s="16">
        <f t="shared" si="331"/>
        <v>258.42727272726961</v>
      </c>
      <c r="CP287" s="11"/>
      <c r="CQ287" s="16">
        <f t="shared" si="332"/>
        <v>105.9722222222199</v>
      </c>
      <c r="CR287" s="16">
        <f t="shared" si="333"/>
        <v>293.2222222222199</v>
      </c>
      <c r="CT287" s="106">
        <v>2397.7142857142858</v>
      </c>
      <c r="CU287" s="104">
        <v>1984.3333333333298</v>
      </c>
      <c r="CV287" s="104">
        <v>1719</v>
      </c>
      <c r="CW287" s="104">
        <v>1646.875</v>
      </c>
      <c r="CX287" s="104">
        <v>1660.3055555555561</v>
      </c>
      <c r="CY287" s="104">
        <v>1441.8181818181802</v>
      </c>
      <c r="CZ287" s="104">
        <v>1215.785714285714</v>
      </c>
      <c r="DA287" s="104">
        <v>1345.6071428571429</v>
      </c>
      <c r="DB287" s="104">
        <v>1567.160714285714</v>
      </c>
      <c r="DC287" s="104">
        <v>1770.3333333333298</v>
      </c>
      <c r="DD287" s="104">
        <v>1701.333333333333</v>
      </c>
      <c r="DE287" s="104">
        <v>1808.5000000000009</v>
      </c>
      <c r="DF287" s="104">
        <v>2334.9952380952377</v>
      </c>
      <c r="DG287" s="104">
        <v>2486.6666666666697</v>
      </c>
      <c r="DH287" s="104">
        <v>2249.4</v>
      </c>
      <c r="DI287" s="104">
        <v>2741.0476190476179</v>
      </c>
      <c r="DJ287" s="104">
        <v>3317.5714285714262</v>
      </c>
      <c r="DK287" s="104">
        <v>3009.9</v>
      </c>
      <c r="DL287" s="104">
        <v>3476.1666666666601</v>
      </c>
      <c r="DM287" s="104">
        <v>3704.6666666666642</v>
      </c>
      <c r="DN287" s="104">
        <v>2758.0666666666662</v>
      </c>
      <c r="DO287" s="104">
        <v>1357</v>
      </c>
      <c r="DP287" s="104">
        <v>688.49249999999995</v>
      </c>
      <c r="DR287" s="4">
        <f t="shared" si="362"/>
        <v>37.516954977149993</v>
      </c>
      <c r="DS287" s="39">
        <v>26.050000500000003</v>
      </c>
      <c r="DT287" s="39">
        <v>24.745606857549998</v>
      </c>
      <c r="DU287" s="39">
        <v>20.524735844270005</v>
      </c>
      <c r="DV287" s="39">
        <v>19.003580666760001</v>
      </c>
      <c r="DW287" s="39">
        <v>18.749090243039998</v>
      </c>
      <c r="DX287" s="39">
        <v>17.366586579649997</v>
      </c>
      <c r="DY287" s="39">
        <v>19.454462730240003</v>
      </c>
      <c r="DZ287" s="39">
        <v>20.348748881999999</v>
      </c>
      <c r="EA287" s="39">
        <v>23.443255468619999</v>
      </c>
      <c r="EB287" s="39">
        <v>19.110525107000001</v>
      </c>
      <c r="EC287" s="39">
        <v>17.76039117414</v>
      </c>
      <c r="ED287" s="39">
        <v>18.41284126779</v>
      </c>
      <c r="EE287" s="39">
        <v>19.398575327299998</v>
      </c>
      <c r="EF287" s="39">
        <v>17.153326659300003</v>
      </c>
      <c r="EG287" s="39">
        <v>12.956231222549999</v>
      </c>
      <c r="EH287" s="39">
        <v>12.481844029200001</v>
      </c>
      <c r="EI287" s="39">
        <v>15.960089085660002</v>
      </c>
      <c r="EJ287" s="39">
        <v>12.317867597819999</v>
      </c>
      <c r="EK287" s="39">
        <v>11.936579877839998</v>
      </c>
      <c r="EL287" s="39">
        <v>12.588649777600001</v>
      </c>
      <c r="EM287" s="39">
        <v>10.721474206559998</v>
      </c>
      <c r="EN287" s="39">
        <v>7.75621274439</v>
      </c>
      <c r="EP287" s="111">
        <v>46022</v>
      </c>
      <c r="EQ287" s="114">
        <f t="shared" si="387"/>
        <v>0</v>
      </c>
      <c r="ER287" s="114"/>
      <c r="ES287" s="4">
        <f t="shared" si="363"/>
        <v>1537.134</v>
      </c>
      <c r="ET287" s="4">
        <f t="shared" si="364"/>
        <v>1185.595</v>
      </c>
      <c r="EU287" s="4"/>
      <c r="EV287" s="4">
        <f t="shared" si="334"/>
        <v>1926.375</v>
      </c>
      <c r="EW287" s="4">
        <f t="shared" si="335"/>
        <v>1954</v>
      </c>
      <c r="EX287" s="4">
        <f t="shared" si="336"/>
        <v>2168.4285714285697</v>
      </c>
      <c r="EY287" s="4"/>
      <c r="EZ287" s="4">
        <f t="shared" si="337"/>
        <v>2173.8333333333303</v>
      </c>
      <c r="FA287" s="4">
        <f t="shared" si="338"/>
        <v>2219.8000000000002</v>
      </c>
      <c r="FB287" s="4">
        <f t="shared" si="339"/>
        <v>2394.6666666666697</v>
      </c>
      <c r="FC287" s="4"/>
      <c r="FD287" s="4">
        <f t="shared" si="365"/>
        <v>2739.5</v>
      </c>
      <c r="FE287" s="4">
        <f t="shared" si="366"/>
        <v>2236</v>
      </c>
      <c r="FF287" s="4">
        <f t="shared" si="367"/>
        <v>2434</v>
      </c>
      <c r="FH287" s="16">
        <f t="shared" si="368"/>
        <v>1537.134</v>
      </c>
      <c r="FI287" s="16">
        <f t="shared" si="341"/>
        <v>1185.595</v>
      </c>
      <c r="FJ287" s="16"/>
      <c r="FK287" s="16">
        <f t="shared" si="369"/>
        <v>1926.375</v>
      </c>
      <c r="FL287" s="16">
        <f t="shared" si="370"/>
        <v>1954</v>
      </c>
      <c r="FM287" s="16">
        <f t="shared" si="371"/>
        <v>2168.4285714285697</v>
      </c>
      <c r="FN287" s="16"/>
      <c r="FO287" s="16">
        <f t="shared" si="372"/>
        <v>2173.8333333333303</v>
      </c>
      <c r="FP287" s="16">
        <f t="shared" si="373"/>
        <v>2219.8000000000002</v>
      </c>
      <c r="FQ287" s="16">
        <f t="shared" si="374"/>
        <v>2394.6666666666697</v>
      </c>
      <c r="FS287" s="4">
        <f t="shared" si="342"/>
        <v>1537.134</v>
      </c>
      <c r="FT287" s="4">
        <f t="shared" si="343"/>
        <v>1185.595</v>
      </c>
      <c r="FU287" s="4"/>
      <c r="FV287" s="4">
        <f t="shared" si="344"/>
        <v>1934.2727272727302</v>
      </c>
      <c r="FW287" s="4">
        <f t="shared" si="345"/>
        <v>1984.3333333333298</v>
      </c>
      <c r="FX287" s="4">
        <f t="shared" si="346"/>
        <v>2192.6999999999998</v>
      </c>
      <c r="FY287" s="4"/>
      <c r="FZ287" s="4">
        <f t="shared" si="347"/>
        <v>2128.7777777777801</v>
      </c>
      <c r="GA287" s="4">
        <f t="shared" si="348"/>
        <v>2234.75</v>
      </c>
      <c r="GB287" s="4">
        <f t="shared" si="349"/>
        <v>2422</v>
      </c>
      <c r="GC287" s="4"/>
      <c r="GD287" s="4">
        <f t="shared" si="350"/>
        <v>2740</v>
      </c>
      <c r="GE287" s="4">
        <f t="shared" si="351"/>
        <v>2251.6</v>
      </c>
      <c r="GF287" s="4">
        <f t="shared" si="352"/>
        <v>2430.4</v>
      </c>
      <c r="GH287" s="16">
        <f t="shared" si="375"/>
        <v>1537.134</v>
      </c>
      <c r="GI287" s="16">
        <f t="shared" si="353"/>
        <v>1185.595</v>
      </c>
      <c r="GJ287" s="16"/>
      <c r="GK287" s="16">
        <f t="shared" si="376"/>
        <v>1934.2727272727302</v>
      </c>
      <c r="GL287" s="16">
        <f t="shared" si="377"/>
        <v>1984.3333333333298</v>
      </c>
      <c r="GM287" s="16">
        <f t="shared" si="378"/>
        <v>2192.6999999999998</v>
      </c>
      <c r="GN287" s="16"/>
      <c r="GO287" s="16">
        <f t="shared" si="354"/>
        <v>2128.7777777777801</v>
      </c>
      <c r="GP287" s="16">
        <f t="shared" si="355"/>
        <v>2234.75</v>
      </c>
      <c r="GQ287" s="16">
        <f t="shared" si="379"/>
        <v>2422</v>
      </c>
    </row>
    <row r="288" spans="2:199" ht="14.45" customHeight="1" x14ac:dyDescent="0.25">
      <c r="B288" s="28" t="s">
        <v>401</v>
      </c>
      <c r="C288" s="28" t="s">
        <v>766</v>
      </c>
      <c r="D288" s="23" t="str">
        <f>IFERROR(IF(MATCH($B288,Compounders!$A:$A,0),"yes"),"")</f>
        <v/>
      </c>
      <c r="F288" s="66"/>
      <c r="G288" s="66"/>
      <c r="H288" s="66"/>
      <c r="I288" s="66"/>
      <c r="J288" s="121" t="str">
        <f t="shared" si="356"/>
        <v>yes</v>
      </c>
      <c r="K288" s="70">
        <f t="shared" si="380"/>
        <v>6</v>
      </c>
      <c r="L288" s="70">
        <f t="shared" si="381"/>
        <v>46</v>
      </c>
      <c r="M288" s="70">
        <f t="shared" si="382"/>
        <v>4</v>
      </c>
      <c r="N288" s="70">
        <f t="shared" si="383"/>
        <v>5</v>
      </c>
      <c r="O288" s="66"/>
      <c r="P288" s="83"/>
      <c r="Q288" s="70">
        <f t="shared" si="396"/>
        <v>5</v>
      </c>
      <c r="R288" s="70">
        <f t="shared" si="396"/>
        <v>4</v>
      </c>
      <c r="S288" s="70">
        <f t="shared" si="396"/>
        <v>4</v>
      </c>
      <c r="T288" s="70">
        <f t="shared" si="396"/>
        <v>5</v>
      </c>
      <c r="U288" s="70">
        <f t="shared" si="396"/>
        <v>5</v>
      </c>
      <c r="V288" s="70">
        <f t="shared" si="396"/>
        <v>8</v>
      </c>
      <c r="W288" s="70">
        <f t="shared" si="396"/>
        <v>9</v>
      </c>
      <c r="X288" s="70">
        <f t="shared" si="396"/>
        <v>4</v>
      </c>
      <c r="Y288" s="70">
        <f t="shared" si="396"/>
        <v>2</v>
      </c>
      <c r="AA288" s="39">
        <v>39.508000000000003</v>
      </c>
      <c r="AB288" s="39">
        <v>33.978409096070003</v>
      </c>
      <c r="AC288" s="40">
        <v>34.922080000000001</v>
      </c>
      <c r="AE288" s="4">
        <f t="shared" si="323"/>
        <v>-4.5859200000000016</v>
      </c>
      <c r="AF288" s="4">
        <f t="shared" si="324"/>
        <v>0.94367090392999842</v>
      </c>
      <c r="AH288" s="11">
        <f t="shared" si="325"/>
        <v>-0.11607573149741823</v>
      </c>
      <c r="AI288" s="11">
        <f t="shared" si="326"/>
        <v>2.7772662965528383E-2</v>
      </c>
      <c r="AK288" s="3">
        <v>2727</v>
      </c>
      <c r="AL288" s="7">
        <v>3576</v>
      </c>
      <c r="AM288" s="7"/>
      <c r="AN288" s="3">
        <v>4946.2142857142899</v>
      </c>
      <c r="AO288" s="3">
        <v>4704.2142857142899</v>
      </c>
      <c r="AP288" s="7">
        <v>4003.4615384615404</v>
      </c>
      <c r="AQ288" s="113"/>
      <c r="AR288" s="3">
        <v>5241.5384615384601</v>
      </c>
      <c r="AS288" s="3">
        <v>5012.4285714285697</v>
      </c>
      <c r="AT288" s="7">
        <v>4749.0769230769192</v>
      </c>
      <c r="AU288" s="7"/>
      <c r="AV288" s="3">
        <v>5353</v>
      </c>
      <c r="AW288" s="3">
        <v>5378.1</v>
      </c>
      <c r="AX288" s="7">
        <v>5157.5454545454504</v>
      </c>
      <c r="AY288" s="113"/>
      <c r="AZ288" s="3">
        <v>4588</v>
      </c>
      <c r="BA288" s="7">
        <v>5161</v>
      </c>
      <c r="BB288" s="7"/>
      <c r="BC288" s="3">
        <v>5258.8666666666695</v>
      </c>
      <c r="BD288" s="3">
        <v>4982.0666666666702</v>
      </c>
      <c r="BE288" s="7">
        <v>4827.7857142857101</v>
      </c>
      <c r="BF288" s="113"/>
      <c r="BG288" s="3">
        <v>5492.5384615384601</v>
      </c>
      <c r="BH288" s="3">
        <v>5295.3571428571395</v>
      </c>
      <c r="BI288" s="7">
        <v>5067</v>
      </c>
      <c r="BJ288" s="113"/>
      <c r="BK288" s="3">
        <v>5643.6666666666697</v>
      </c>
      <c r="BL288" s="3">
        <v>5586.4444444444398</v>
      </c>
      <c r="BM288" s="7">
        <v>5365.4</v>
      </c>
      <c r="BO288" s="2">
        <f t="shared" si="388"/>
        <v>4588</v>
      </c>
      <c r="BP288" s="2">
        <f t="shared" si="389"/>
        <v>5161</v>
      </c>
      <c r="BQ288" s="2"/>
      <c r="BR288" s="2">
        <f t="shared" si="390"/>
        <v>5258.8666666666695</v>
      </c>
      <c r="BS288" s="2">
        <f t="shared" si="391"/>
        <v>4982.0666666666702</v>
      </c>
      <c r="BT288" s="2">
        <f t="shared" si="392"/>
        <v>4827.7857142857101</v>
      </c>
      <c r="BU288" s="2"/>
      <c r="BV288" s="2">
        <f t="shared" si="393"/>
        <v>5492.5384615384601</v>
      </c>
      <c r="BW288" s="2">
        <f t="shared" si="394"/>
        <v>5295.3571428571395</v>
      </c>
      <c r="BX288" s="2">
        <f t="shared" si="395"/>
        <v>5067</v>
      </c>
      <c r="BZ288" s="16">
        <f t="shared" si="384"/>
        <v>573</v>
      </c>
      <c r="CA288" s="16">
        <f t="shared" si="385"/>
        <v>-333.21428571428987</v>
      </c>
      <c r="CB288" s="16">
        <f t="shared" si="386"/>
        <v>239.21428571428987</v>
      </c>
      <c r="CD288" s="5">
        <f t="shared" si="327"/>
        <v>0.12489102005231034</v>
      </c>
      <c r="CE288" s="5">
        <f t="shared" si="328"/>
        <v>-6.4563899576494888E-2</v>
      </c>
      <c r="CF288" s="5">
        <f t="shared" si="329"/>
        <v>4.9549482904023723E-2</v>
      </c>
      <c r="CH288" s="11">
        <f t="shared" si="358"/>
        <v>-5.2634915000697058E-2</v>
      </c>
      <c r="CI288" s="11">
        <f t="shared" si="359"/>
        <v>-8.1972215632194367E-2</v>
      </c>
      <c r="CK288" s="11">
        <f t="shared" si="360"/>
        <v>-3.5899852147069033E-2</v>
      </c>
      <c r="CL288" s="11">
        <f t="shared" si="361"/>
        <v>-7.7475736313600052E-2</v>
      </c>
      <c r="CN288" s="16">
        <f t="shared" si="330"/>
        <v>-276.79999999999927</v>
      </c>
      <c r="CO288" s="16">
        <f t="shared" si="331"/>
        <v>-431.08095238095939</v>
      </c>
      <c r="CP288" s="11"/>
      <c r="CQ288" s="16">
        <f t="shared" si="332"/>
        <v>-197.18131868132059</v>
      </c>
      <c r="CR288" s="16">
        <f t="shared" si="333"/>
        <v>-425.53846153846007</v>
      </c>
      <c r="CT288" s="106">
        <v>4807.2499999999891</v>
      </c>
      <c r="CU288" s="104">
        <v>4982.0666666666702</v>
      </c>
      <c r="CV288" s="104">
        <v>5206.3525641025599</v>
      </c>
      <c r="CW288" s="104">
        <v>5038.8106060606096</v>
      </c>
      <c r="CX288" s="104">
        <v>4920.3636363636497</v>
      </c>
      <c r="CY288" s="104">
        <v>5084.1538461538494</v>
      </c>
      <c r="CZ288" s="104">
        <v>5215.4272727272701</v>
      </c>
      <c r="DA288" s="104">
        <v>5070.3999999999996</v>
      </c>
      <c r="DB288" s="104">
        <v>4977.1666666666697</v>
      </c>
      <c r="DC288" s="104">
        <v>4842</v>
      </c>
      <c r="DD288" s="104">
        <v>4613.2222222222272</v>
      </c>
      <c r="DE288" s="104">
        <v>4659.3040404040394</v>
      </c>
      <c r="DF288" s="104">
        <v>4558.1282051282005</v>
      </c>
      <c r="DG288" s="104">
        <v>4451.2352941176505</v>
      </c>
      <c r="DH288" s="104">
        <v>4224.6251748251761</v>
      </c>
      <c r="DI288" s="104">
        <v>3810.6742424242448</v>
      </c>
      <c r="DJ288" s="104">
        <v>4134.4535353535339</v>
      </c>
      <c r="DK288" s="104">
        <v>4365.6153846153902</v>
      </c>
      <c r="DL288" s="104">
        <v>4431.4285714285688</v>
      </c>
      <c r="DM288" s="104">
        <v>4564.8888888888905</v>
      </c>
      <c r="DN288" s="104">
        <v>4685.3015873015902</v>
      </c>
      <c r="DO288" s="104">
        <v>4310.6000000000004</v>
      </c>
      <c r="DP288" s="104">
        <v>4456.3571428571431</v>
      </c>
      <c r="DR288" s="4">
        <f t="shared" si="362"/>
        <v>34.922080000000001</v>
      </c>
      <c r="DS288" s="39">
        <v>33.978409096070003</v>
      </c>
      <c r="DT288" s="39">
        <v>39.508000000000003</v>
      </c>
      <c r="DU288" s="39">
        <v>36.516479999999994</v>
      </c>
      <c r="DV288" s="39">
        <v>38.033760000000001</v>
      </c>
      <c r="DW288" s="39">
        <v>39.582416964479997</v>
      </c>
      <c r="DX288" s="39">
        <v>42.196680000000001</v>
      </c>
      <c r="DY288" s="39">
        <v>43.232700000000001</v>
      </c>
      <c r="DZ288" s="39">
        <v>42.071210000000001</v>
      </c>
      <c r="EA288" s="39">
        <v>42.146599999999999</v>
      </c>
      <c r="EB288" s="39">
        <v>37.439309999999999</v>
      </c>
      <c r="EC288" s="39">
        <v>34.445070000000001</v>
      </c>
      <c r="ED288" s="39">
        <v>32.200299999999999</v>
      </c>
      <c r="EE288" s="39">
        <v>30.363440591819998</v>
      </c>
      <c r="EF288" s="39">
        <v>36.601280000000003</v>
      </c>
      <c r="EG288" s="39">
        <v>31.961628000000001</v>
      </c>
      <c r="EH288" s="39">
        <v>35.880000000000003</v>
      </c>
      <c r="EI288" s="39">
        <v>44.482204289249999</v>
      </c>
      <c r="EJ288" s="39">
        <v>40.914720000000003</v>
      </c>
      <c r="EK288" s="39">
        <v>40.607200000000006</v>
      </c>
      <c r="EL288" s="39">
        <v>40.373179999999998</v>
      </c>
      <c r="EM288" s="39">
        <v>36.022402610499995</v>
      </c>
      <c r="EN288" s="39">
        <v>30.915719999999997</v>
      </c>
      <c r="EP288" s="111">
        <v>46022</v>
      </c>
      <c r="EQ288" s="114">
        <f t="shared" si="387"/>
        <v>0</v>
      </c>
      <c r="ER288" s="114"/>
      <c r="ES288" s="4">
        <f t="shared" si="363"/>
        <v>2727</v>
      </c>
      <c r="ET288" s="4">
        <f t="shared" si="364"/>
        <v>3576</v>
      </c>
      <c r="EU288" s="4"/>
      <c r="EV288" s="4">
        <f t="shared" si="334"/>
        <v>4946.2142857142899</v>
      </c>
      <c r="EW288" s="4">
        <f t="shared" si="335"/>
        <v>4704.2142857142899</v>
      </c>
      <c r="EX288" s="4">
        <f t="shared" si="336"/>
        <v>4003.4615384615404</v>
      </c>
      <c r="EY288" s="4"/>
      <c r="EZ288" s="4">
        <f t="shared" si="337"/>
        <v>5241.5384615384601</v>
      </c>
      <c r="FA288" s="4">
        <f t="shared" si="338"/>
        <v>5012.4285714285697</v>
      </c>
      <c r="FB288" s="4">
        <f t="shared" si="339"/>
        <v>4749.0769230769192</v>
      </c>
      <c r="FC288" s="4"/>
      <c r="FD288" s="4">
        <f t="shared" si="365"/>
        <v>5353</v>
      </c>
      <c r="FE288" s="4">
        <f t="shared" si="366"/>
        <v>5378.1</v>
      </c>
      <c r="FF288" s="4">
        <f t="shared" si="367"/>
        <v>5157.5454545454504</v>
      </c>
      <c r="FH288" s="16">
        <f t="shared" si="368"/>
        <v>2727</v>
      </c>
      <c r="FI288" s="16">
        <f t="shared" si="341"/>
        <v>3576</v>
      </c>
      <c r="FJ288" s="16"/>
      <c r="FK288" s="16">
        <f t="shared" si="369"/>
        <v>4946.2142857142899</v>
      </c>
      <c r="FL288" s="16">
        <f t="shared" si="370"/>
        <v>4704.2142857142899</v>
      </c>
      <c r="FM288" s="16">
        <f t="shared" si="371"/>
        <v>4003.4615384615404</v>
      </c>
      <c r="FN288" s="16"/>
      <c r="FO288" s="16">
        <f t="shared" si="372"/>
        <v>5241.5384615384601</v>
      </c>
      <c r="FP288" s="16">
        <f t="shared" si="373"/>
        <v>5012.4285714285697</v>
      </c>
      <c r="FQ288" s="16">
        <f t="shared" si="374"/>
        <v>4749.0769230769192</v>
      </c>
      <c r="FS288" s="4">
        <f t="shared" si="342"/>
        <v>4588</v>
      </c>
      <c r="FT288" s="4">
        <f t="shared" si="343"/>
        <v>5161</v>
      </c>
      <c r="FU288" s="4"/>
      <c r="FV288" s="4">
        <f t="shared" si="344"/>
        <v>5258.8666666666695</v>
      </c>
      <c r="FW288" s="4">
        <f t="shared" si="345"/>
        <v>4982.0666666666702</v>
      </c>
      <c r="FX288" s="4">
        <f t="shared" si="346"/>
        <v>4827.7857142857101</v>
      </c>
      <c r="FY288" s="4"/>
      <c r="FZ288" s="4">
        <f t="shared" si="347"/>
        <v>5492.5384615384601</v>
      </c>
      <c r="GA288" s="4">
        <f t="shared" si="348"/>
        <v>5295.3571428571395</v>
      </c>
      <c r="GB288" s="4">
        <f t="shared" si="349"/>
        <v>5067</v>
      </c>
      <c r="GC288" s="4"/>
      <c r="GD288" s="4">
        <f t="shared" si="350"/>
        <v>5643.6666666666697</v>
      </c>
      <c r="GE288" s="4">
        <f t="shared" si="351"/>
        <v>5586.4444444444398</v>
      </c>
      <c r="GF288" s="4">
        <f t="shared" si="352"/>
        <v>5365.4</v>
      </c>
      <c r="GH288" s="16">
        <f t="shared" si="375"/>
        <v>4588</v>
      </c>
      <c r="GI288" s="16">
        <f t="shared" si="353"/>
        <v>5161</v>
      </c>
      <c r="GJ288" s="16"/>
      <c r="GK288" s="16">
        <f t="shared" si="376"/>
        <v>5258.8666666666695</v>
      </c>
      <c r="GL288" s="16">
        <f t="shared" si="377"/>
        <v>4982.0666666666702</v>
      </c>
      <c r="GM288" s="16">
        <f t="shared" si="378"/>
        <v>4827.7857142857101</v>
      </c>
      <c r="GN288" s="16"/>
      <c r="GO288" s="16">
        <f t="shared" si="354"/>
        <v>5492.5384615384601</v>
      </c>
      <c r="GP288" s="16">
        <f t="shared" si="355"/>
        <v>5295.3571428571395</v>
      </c>
      <c r="GQ288" s="16">
        <f t="shared" si="379"/>
        <v>5067</v>
      </c>
    </row>
    <row r="289" spans="2:199" ht="14.45" customHeight="1" x14ac:dyDescent="0.25">
      <c r="B289" s="28" t="s">
        <v>326</v>
      </c>
      <c r="C289" s="28" t="s">
        <v>767</v>
      </c>
      <c r="D289" s="23" t="str">
        <f>IFERROR(IF(MATCH($B289,Compounders!$A:$A,0),"yes"),"")</f>
        <v>yes</v>
      </c>
      <c r="F289" s="66"/>
      <c r="G289" s="66"/>
      <c r="H289" s="66"/>
      <c r="I289" s="66"/>
      <c r="J289" s="121" t="str">
        <f t="shared" si="356"/>
        <v>yes</v>
      </c>
      <c r="K289" s="70">
        <f t="shared" si="380"/>
        <v>6</v>
      </c>
      <c r="L289" s="70">
        <f t="shared" si="381"/>
        <v>46</v>
      </c>
      <c r="M289" s="70">
        <f t="shared" si="382"/>
        <v>4</v>
      </c>
      <c r="N289" s="70">
        <f t="shared" si="383"/>
        <v>5</v>
      </c>
      <c r="O289" s="66"/>
      <c r="P289" s="83"/>
      <c r="Q289" s="70">
        <f t="shared" si="396"/>
        <v>5</v>
      </c>
      <c r="R289" s="70">
        <f t="shared" si="396"/>
        <v>4</v>
      </c>
      <c r="S289" s="70">
        <f t="shared" si="396"/>
        <v>4</v>
      </c>
      <c r="T289" s="70">
        <f t="shared" si="396"/>
        <v>5</v>
      </c>
      <c r="U289" s="70">
        <f t="shared" si="396"/>
        <v>5</v>
      </c>
      <c r="V289" s="70">
        <f t="shared" si="396"/>
        <v>8</v>
      </c>
      <c r="W289" s="70">
        <f t="shared" si="396"/>
        <v>9</v>
      </c>
      <c r="X289" s="70">
        <f t="shared" si="396"/>
        <v>4</v>
      </c>
      <c r="Y289" s="70">
        <f t="shared" si="396"/>
        <v>2</v>
      </c>
      <c r="AA289" s="39">
        <v>37.550845660379998</v>
      </c>
      <c r="AB289" s="39">
        <v>35.504495239279997</v>
      </c>
      <c r="AC289" s="40">
        <v>35.047420821119999</v>
      </c>
      <c r="AE289" s="4">
        <f t="shared" si="323"/>
        <v>-2.5034248392599991</v>
      </c>
      <c r="AF289" s="4">
        <f t="shared" si="324"/>
        <v>-0.45707441815999772</v>
      </c>
      <c r="AH289" s="11">
        <f t="shared" si="325"/>
        <v>-6.6667602160059181E-2</v>
      </c>
      <c r="AI289" s="11">
        <f t="shared" si="326"/>
        <v>-1.287370557107137E-2</v>
      </c>
      <c r="AK289" s="3">
        <v>1995</v>
      </c>
      <c r="AL289" s="7">
        <v>1137</v>
      </c>
      <c r="AM289" s="7"/>
      <c r="AN289" s="3">
        <v>1303.35294117647</v>
      </c>
      <c r="AO289" s="3">
        <v>1222.3333333333298</v>
      </c>
      <c r="AP289" s="7">
        <v>1615.4</v>
      </c>
      <c r="AQ289" s="113"/>
      <c r="AR289" s="3">
        <v>1514.42857142857</v>
      </c>
      <c r="AS289" s="3">
        <v>1415</v>
      </c>
      <c r="AT289" s="7">
        <v>1368.2666666666701</v>
      </c>
      <c r="AU289" s="7"/>
      <c r="AV289" s="3">
        <v>1681.6</v>
      </c>
      <c r="AW289" s="3">
        <v>1638</v>
      </c>
      <c r="AX289" s="7">
        <v>1558.8571428571402</v>
      </c>
      <c r="AY289" s="113"/>
      <c r="AZ289" s="3">
        <v>1995</v>
      </c>
      <c r="BA289" s="7">
        <v>1137</v>
      </c>
      <c r="BB289" s="7"/>
      <c r="BC289" s="3">
        <v>1300.8181818181802</v>
      </c>
      <c r="BD289" s="3">
        <v>1201.6842105263199</v>
      </c>
      <c r="BE289" s="7">
        <v>1154.9000000000001</v>
      </c>
      <c r="BF289" s="113"/>
      <c r="BG289" s="3">
        <v>1510.0588235294099</v>
      </c>
      <c r="BH289" s="3">
        <v>1394</v>
      </c>
      <c r="BI289" s="7">
        <v>1384.75</v>
      </c>
      <c r="BJ289" s="113"/>
      <c r="BK289" s="3">
        <v>1672.5</v>
      </c>
      <c r="BL289" s="3">
        <v>1623.2857142857101</v>
      </c>
      <c r="BM289" s="7">
        <v>1610</v>
      </c>
      <c r="BO289" s="2">
        <f t="shared" si="388"/>
        <v>1995</v>
      </c>
      <c r="BP289" s="2">
        <f t="shared" si="389"/>
        <v>1137</v>
      </c>
      <c r="BQ289" s="2"/>
      <c r="BR289" s="2">
        <f t="shared" si="390"/>
        <v>1300.8181818181802</v>
      </c>
      <c r="BS289" s="2">
        <f t="shared" si="391"/>
        <v>1201.6842105263199</v>
      </c>
      <c r="BT289" s="2">
        <f t="shared" si="392"/>
        <v>1154.9000000000001</v>
      </c>
      <c r="BU289" s="2"/>
      <c r="BV289" s="2">
        <f t="shared" si="393"/>
        <v>1510.0588235294099</v>
      </c>
      <c r="BW289" s="2">
        <f t="shared" si="394"/>
        <v>1394</v>
      </c>
      <c r="BX289" s="2">
        <f t="shared" si="395"/>
        <v>1384.75</v>
      </c>
      <c r="BZ289" s="16">
        <f t="shared" si="384"/>
        <v>-858</v>
      </c>
      <c r="CA289" s="16">
        <f t="shared" si="385"/>
        <v>17.900000000000091</v>
      </c>
      <c r="CB289" s="16">
        <f t="shared" si="386"/>
        <v>229.84999999999991</v>
      </c>
      <c r="CD289" s="5">
        <f t="shared" si="327"/>
        <v>-0.43007518796992483</v>
      </c>
      <c r="CE289" s="5">
        <f t="shared" si="328"/>
        <v>1.5743183817062523E-2</v>
      </c>
      <c r="CF289" s="5">
        <f t="shared" si="329"/>
        <v>0.19902156030825169</v>
      </c>
      <c r="CH289" s="11">
        <f t="shared" si="358"/>
        <v>-7.6208937326889603E-2</v>
      </c>
      <c r="CI289" s="11">
        <f t="shared" si="359"/>
        <v>-0.11217415612551418</v>
      </c>
      <c r="CK289" s="11">
        <f t="shared" si="360"/>
        <v>-7.6857153986988114E-2</v>
      </c>
      <c r="CL289" s="11">
        <f t="shared" si="361"/>
        <v>-8.2982743173229401E-2</v>
      </c>
      <c r="CN289" s="16">
        <f t="shared" si="330"/>
        <v>-99.133971291860234</v>
      </c>
      <c r="CO289" s="16">
        <f t="shared" si="331"/>
        <v>-145.91818181818007</v>
      </c>
      <c r="CP289" s="11"/>
      <c r="CQ289" s="16">
        <f t="shared" si="332"/>
        <v>-116.05882352940989</v>
      </c>
      <c r="CR289" s="16">
        <f t="shared" si="333"/>
        <v>-125.30882352940989</v>
      </c>
      <c r="CT289" s="106">
        <v>1186.5555555555561</v>
      </c>
      <c r="CU289" s="104">
        <v>1201.6842105263199</v>
      </c>
      <c r="CV289" s="104">
        <v>1252.7444444444452</v>
      </c>
      <c r="CW289" s="104">
        <v>1235.4408422459892</v>
      </c>
      <c r="CX289" s="104">
        <v>1166.6875</v>
      </c>
      <c r="CY289" s="104">
        <v>1151.5909090909099</v>
      </c>
      <c r="CZ289" s="104">
        <v>1216.0525641025638</v>
      </c>
      <c r="DA289" s="104">
        <v>1252.377777777778</v>
      </c>
      <c r="DB289" s="104">
        <v>1376.4696969696961</v>
      </c>
      <c r="DC289" s="104">
        <v>1324.05</v>
      </c>
      <c r="DD289" s="104">
        <v>1270.75</v>
      </c>
      <c r="DE289" s="104">
        <v>1137.6724999999999</v>
      </c>
      <c r="DF289" s="104">
        <v>995.65347593582908</v>
      </c>
      <c r="DG289" s="104">
        <v>932.33333333333303</v>
      </c>
      <c r="DH289" s="104">
        <v>919.22499999999934</v>
      </c>
      <c r="DI289" s="104">
        <v>897.41011904761899</v>
      </c>
      <c r="DJ289" s="104">
        <v>866.24583333333305</v>
      </c>
      <c r="DK289" s="104">
        <v>860.95</v>
      </c>
      <c r="DL289" s="104">
        <v>859.8</v>
      </c>
      <c r="DM289" s="104">
        <v>752.6</v>
      </c>
      <c r="DN289" s="104">
        <v>777.21168831168893</v>
      </c>
      <c r="DO289" s="104">
        <v>703.42857142857099</v>
      </c>
      <c r="DP289" s="104">
        <v>629.12222222222306</v>
      </c>
      <c r="DR289" s="4">
        <f t="shared" si="362"/>
        <v>35.047420821119999</v>
      </c>
      <c r="DS289" s="39">
        <v>35.504495239279997</v>
      </c>
      <c r="DT289" s="39">
        <v>37.550845660379998</v>
      </c>
      <c r="DU289" s="39">
        <v>38.009667570839994</v>
      </c>
      <c r="DV289" s="39">
        <v>33.094279222560004</v>
      </c>
      <c r="DW289" s="39">
        <v>29.153568426979994</v>
      </c>
      <c r="DX289" s="39">
        <v>31.567476440499998</v>
      </c>
      <c r="DY289" s="39">
        <v>32.896253777250003</v>
      </c>
      <c r="DZ289" s="39">
        <v>33.396654941999991</v>
      </c>
      <c r="EA289" s="39">
        <v>37.955284162100007</v>
      </c>
      <c r="EB289" s="39">
        <v>30.836210694510001</v>
      </c>
      <c r="EC289" s="39">
        <v>25.369392531280003</v>
      </c>
      <c r="ED289" s="39">
        <v>28.62337969423</v>
      </c>
      <c r="EE289" s="39">
        <v>22.050486818060001</v>
      </c>
      <c r="EF289" s="39">
        <v>20.984791851179999</v>
      </c>
      <c r="EG289" s="39">
        <v>20.090086752599994</v>
      </c>
      <c r="EH289" s="39">
        <v>18.637846504839999</v>
      </c>
      <c r="EI289" s="39">
        <v>24.01505489977</v>
      </c>
      <c r="EJ289" s="39">
        <v>27.480470623319999</v>
      </c>
      <c r="EK289" s="39">
        <v>21.313087481120004</v>
      </c>
      <c r="EL289" s="39">
        <v>21.938901855660003</v>
      </c>
      <c r="EM289" s="39">
        <v>20.917144780499999</v>
      </c>
      <c r="EN289" s="39">
        <v>17.684005141940002</v>
      </c>
      <c r="EP289" s="111">
        <v>46022</v>
      </c>
      <c r="EQ289" s="114">
        <f t="shared" si="387"/>
        <v>0</v>
      </c>
      <c r="ER289" s="114"/>
      <c r="ES289" s="4">
        <f t="shared" si="363"/>
        <v>1995</v>
      </c>
      <c r="ET289" s="4">
        <f t="shared" si="364"/>
        <v>1137</v>
      </c>
      <c r="EU289" s="4"/>
      <c r="EV289" s="4">
        <f t="shared" si="334"/>
        <v>1303.35294117647</v>
      </c>
      <c r="EW289" s="4">
        <f t="shared" si="335"/>
        <v>1222.3333333333298</v>
      </c>
      <c r="EX289" s="4">
        <f t="shared" si="336"/>
        <v>1615.4</v>
      </c>
      <c r="EY289" s="4"/>
      <c r="EZ289" s="4">
        <f t="shared" si="337"/>
        <v>1514.42857142857</v>
      </c>
      <c r="FA289" s="4">
        <f t="shared" si="338"/>
        <v>1415</v>
      </c>
      <c r="FB289" s="4">
        <f t="shared" si="339"/>
        <v>1368.2666666666701</v>
      </c>
      <c r="FC289" s="4"/>
      <c r="FD289" s="4">
        <f t="shared" si="365"/>
        <v>1681.6</v>
      </c>
      <c r="FE289" s="4">
        <f t="shared" si="366"/>
        <v>1638</v>
      </c>
      <c r="FF289" s="4">
        <f t="shared" si="367"/>
        <v>1558.8571428571402</v>
      </c>
      <c r="FH289" s="16">
        <f t="shared" si="368"/>
        <v>1995</v>
      </c>
      <c r="FI289" s="16">
        <f t="shared" si="341"/>
        <v>1137</v>
      </c>
      <c r="FJ289" s="16"/>
      <c r="FK289" s="16">
        <f t="shared" si="369"/>
        <v>1303.35294117647</v>
      </c>
      <c r="FL289" s="16">
        <f t="shared" si="370"/>
        <v>1222.3333333333298</v>
      </c>
      <c r="FM289" s="16">
        <f t="shared" si="371"/>
        <v>1615.4</v>
      </c>
      <c r="FN289" s="16"/>
      <c r="FO289" s="16">
        <f t="shared" si="372"/>
        <v>1514.42857142857</v>
      </c>
      <c r="FP289" s="16">
        <f t="shared" si="373"/>
        <v>1415</v>
      </c>
      <c r="FQ289" s="16">
        <f t="shared" si="374"/>
        <v>1368.2666666666701</v>
      </c>
      <c r="FS289" s="4">
        <f t="shared" si="342"/>
        <v>1995</v>
      </c>
      <c r="FT289" s="4">
        <f t="shared" si="343"/>
        <v>1137</v>
      </c>
      <c r="FU289" s="4"/>
      <c r="FV289" s="4">
        <f t="shared" si="344"/>
        <v>1300.8181818181802</v>
      </c>
      <c r="FW289" s="4">
        <f t="shared" si="345"/>
        <v>1201.6842105263199</v>
      </c>
      <c r="FX289" s="4">
        <f t="shared" si="346"/>
        <v>1154.9000000000001</v>
      </c>
      <c r="FY289" s="4"/>
      <c r="FZ289" s="4">
        <f t="shared" si="347"/>
        <v>1510.0588235294099</v>
      </c>
      <c r="GA289" s="4">
        <f t="shared" si="348"/>
        <v>1394</v>
      </c>
      <c r="GB289" s="4">
        <f t="shared" si="349"/>
        <v>1384.75</v>
      </c>
      <c r="GC289" s="4"/>
      <c r="GD289" s="4">
        <f t="shared" si="350"/>
        <v>1672.5</v>
      </c>
      <c r="GE289" s="4">
        <f t="shared" si="351"/>
        <v>1623.2857142857101</v>
      </c>
      <c r="GF289" s="4">
        <f t="shared" si="352"/>
        <v>1610</v>
      </c>
      <c r="GH289" s="16">
        <f t="shared" si="375"/>
        <v>1995</v>
      </c>
      <c r="GI289" s="16">
        <f t="shared" si="353"/>
        <v>1137</v>
      </c>
      <c r="GJ289" s="16"/>
      <c r="GK289" s="16">
        <f t="shared" si="376"/>
        <v>1300.8181818181802</v>
      </c>
      <c r="GL289" s="16">
        <f t="shared" si="377"/>
        <v>1201.6842105263199</v>
      </c>
      <c r="GM289" s="16">
        <f t="shared" si="378"/>
        <v>1154.9000000000001</v>
      </c>
      <c r="GN289" s="16"/>
      <c r="GO289" s="16">
        <f t="shared" si="354"/>
        <v>1510.0588235294099</v>
      </c>
      <c r="GP289" s="16">
        <f t="shared" si="355"/>
        <v>1394</v>
      </c>
      <c r="GQ289" s="16">
        <f t="shared" si="379"/>
        <v>1384.75</v>
      </c>
    </row>
    <row r="290" spans="2:199" ht="14.45" customHeight="1" x14ac:dyDescent="0.25">
      <c r="B290" s="28" t="s">
        <v>195</v>
      </c>
      <c r="C290" s="28" t="s">
        <v>1013</v>
      </c>
      <c r="D290" s="23" t="str">
        <f>IFERROR(IF(MATCH($B290,Compounders!$A:$A,0),"yes"),"")</f>
        <v/>
      </c>
      <c r="F290" s="66"/>
      <c r="G290" s="66"/>
      <c r="H290" s="66"/>
      <c r="I290" s="66"/>
      <c r="J290" s="121" t="str">
        <f t="shared" si="356"/>
        <v>yes</v>
      </c>
      <c r="K290" s="70">
        <f t="shared" si="380"/>
        <v>6</v>
      </c>
      <c r="L290" s="70">
        <f t="shared" si="381"/>
        <v>46</v>
      </c>
      <c r="M290" s="70">
        <f t="shared" si="382"/>
        <v>4</v>
      </c>
      <c r="N290" s="70">
        <f t="shared" si="383"/>
        <v>5</v>
      </c>
      <c r="O290" s="66"/>
      <c r="P290" s="83"/>
      <c r="Q290" s="70">
        <f t="shared" si="396"/>
        <v>5</v>
      </c>
      <c r="R290" s="70">
        <f t="shared" si="396"/>
        <v>4</v>
      </c>
      <c r="S290" s="70">
        <f t="shared" si="396"/>
        <v>4</v>
      </c>
      <c r="T290" s="70">
        <f t="shared" si="396"/>
        <v>5</v>
      </c>
      <c r="U290" s="70">
        <f t="shared" si="396"/>
        <v>5</v>
      </c>
      <c r="V290" s="70">
        <f t="shared" si="396"/>
        <v>8</v>
      </c>
      <c r="W290" s="70">
        <f t="shared" si="396"/>
        <v>9</v>
      </c>
      <c r="X290" s="70">
        <f t="shared" si="396"/>
        <v>4</v>
      </c>
      <c r="Y290" s="70">
        <f t="shared" si="396"/>
        <v>2</v>
      </c>
      <c r="AA290" s="39">
        <v>33.449991200000007</v>
      </c>
      <c r="AB290" s="39">
        <v>39.728797360000002</v>
      </c>
      <c r="AC290" s="40">
        <v>34.357506539999996</v>
      </c>
      <c r="AE290" s="4">
        <f t="shared" si="323"/>
        <v>0.90751533999998912</v>
      </c>
      <c r="AF290" s="4">
        <f t="shared" si="324"/>
        <v>-5.3712908200000058</v>
      </c>
      <c r="AH290" s="11">
        <f t="shared" si="325"/>
        <v>2.713051057544047E-2</v>
      </c>
      <c r="AI290" s="11">
        <f t="shared" si="326"/>
        <v>-0.1351989281560273</v>
      </c>
      <c r="AK290" s="3">
        <v>230.577</v>
      </c>
      <c r="AL290" s="7">
        <v>2039.2470000000001</v>
      </c>
      <c r="AM290" s="7"/>
      <c r="AN290" s="3">
        <v>2932.4705882352901</v>
      </c>
      <c r="AO290" s="3">
        <v>2902.4761904761899</v>
      </c>
      <c r="AP290" s="7">
        <v>3071</v>
      </c>
      <c r="AQ290" s="113"/>
      <c r="AR290" s="3">
        <v>3222</v>
      </c>
      <c r="AS290" s="3">
        <v>2890.8095238095198</v>
      </c>
      <c r="AT290" s="7">
        <v>2907.0555555555602</v>
      </c>
      <c r="AU290" s="7"/>
      <c r="AV290" s="3">
        <v>3276.4545454545496</v>
      </c>
      <c r="AW290" s="3">
        <v>3139.5263157894701</v>
      </c>
      <c r="AX290" s="7">
        <v>3255.6470588235302</v>
      </c>
      <c r="AY290" s="113"/>
      <c r="AZ290" s="3">
        <v>826.58299999999997</v>
      </c>
      <c r="BA290" s="7">
        <v>1879.1559999999999</v>
      </c>
      <c r="BB290" s="7"/>
      <c r="BC290" s="3">
        <v>2854.68</v>
      </c>
      <c r="BD290" s="3">
        <v>2892.24</v>
      </c>
      <c r="BE290" s="7">
        <v>3040.9583333333303</v>
      </c>
      <c r="BF290" s="113"/>
      <c r="BG290" s="3">
        <v>3114.04347826087</v>
      </c>
      <c r="BH290" s="3">
        <v>2921.5</v>
      </c>
      <c r="BI290" s="7">
        <v>2957.4583333333303</v>
      </c>
      <c r="BJ290" s="113"/>
      <c r="BK290" s="3">
        <v>3232.3571428571399</v>
      </c>
      <c r="BL290" s="3">
        <v>3188.6666666666697</v>
      </c>
      <c r="BM290" s="7">
        <v>3378.1304347826099</v>
      </c>
      <c r="BO290" s="2">
        <f t="shared" si="388"/>
        <v>826.58299999999997</v>
      </c>
      <c r="BP290" s="2">
        <f t="shared" si="389"/>
        <v>1879.1559999999999</v>
      </c>
      <c r="BQ290" s="2"/>
      <c r="BR290" s="2">
        <f t="shared" si="390"/>
        <v>2854.68</v>
      </c>
      <c r="BS290" s="2">
        <f t="shared" si="391"/>
        <v>2892.24</v>
      </c>
      <c r="BT290" s="2">
        <f t="shared" si="392"/>
        <v>3040.9583333333303</v>
      </c>
      <c r="BU290" s="2"/>
      <c r="BV290" s="2">
        <f t="shared" si="393"/>
        <v>3114.04347826087</v>
      </c>
      <c r="BW290" s="2">
        <f t="shared" si="394"/>
        <v>2921.5</v>
      </c>
      <c r="BX290" s="2">
        <f t="shared" si="395"/>
        <v>2957.4583333333303</v>
      </c>
      <c r="BZ290" s="16">
        <f t="shared" si="384"/>
        <v>1052.5729999999999</v>
      </c>
      <c r="CA290" s="16">
        <f t="shared" si="385"/>
        <v>1161.8023333333304</v>
      </c>
      <c r="CB290" s="16">
        <f t="shared" si="386"/>
        <v>-83.5</v>
      </c>
      <c r="CD290" s="5">
        <f t="shared" si="327"/>
        <v>1.2734026709961372</v>
      </c>
      <c r="CE290" s="5">
        <f t="shared" si="328"/>
        <v>0.61825752270345324</v>
      </c>
      <c r="CF290" s="5">
        <f t="shared" si="329"/>
        <v>-2.7458449227902415E-2</v>
      </c>
      <c r="CH290" s="11">
        <f t="shared" si="358"/>
        <v>1.315734162848381E-2</v>
      </c>
      <c r="CI290" s="11">
        <f t="shared" si="359"/>
        <v>6.5253665326176824E-2</v>
      </c>
      <c r="CK290" s="11">
        <f t="shared" si="360"/>
        <v>-6.1830696843192978E-2</v>
      </c>
      <c r="CL290" s="11">
        <f t="shared" si="361"/>
        <v>-5.0283544857565476E-2</v>
      </c>
      <c r="CN290" s="16">
        <f t="shared" si="330"/>
        <v>37.559999999999945</v>
      </c>
      <c r="CO290" s="16">
        <f t="shared" si="331"/>
        <v>186.27833333333047</v>
      </c>
      <c r="CP290" s="11"/>
      <c r="CQ290" s="16">
        <f t="shared" si="332"/>
        <v>-192.54347826086996</v>
      </c>
      <c r="CR290" s="16">
        <f t="shared" si="333"/>
        <v>-156.58514492753966</v>
      </c>
      <c r="CT290" s="106">
        <v>2594.3492063492081</v>
      </c>
      <c r="CU290" s="104">
        <v>2892.24</v>
      </c>
      <c r="CV290" s="104">
        <v>2503.260869565217</v>
      </c>
      <c r="CW290" s="104">
        <v>2509.25</v>
      </c>
      <c r="CX290" s="104">
        <v>2417.2689542483654</v>
      </c>
      <c r="CY290" s="104">
        <v>2064.3181818181802</v>
      </c>
      <c r="CZ290" s="104">
        <v>1390.4294117647062</v>
      </c>
      <c r="DA290" s="104">
        <v>1253.888854489164</v>
      </c>
      <c r="DB290" s="104">
        <v>861.22007110536572</v>
      </c>
      <c r="DC290" s="104">
        <v>608.95000000000005</v>
      </c>
      <c r="DD290" s="104">
        <v>1279.56</v>
      </c>
      <c r="DE290" s="104">
        <v>1233.7260225563916</v>
      </c>
      <c r="DF290" s="104">
        <v>1131.9510818713445</v>
      </c>
      <c r="DG290" s="104">
        <v>1321.05</v>
      </c>
      <c r="DH290" s="104">
        <v>3341.0000000000018</v>
      </c>
      <c r="DI290" s="104">
        <v>3802.6476190476196</v>
      </c>
      <c r="DJ290" s="104">
        <v>2006.8827380952371</v>
      </c>
      <c r="DK290" s="104">
        <v>825.76470588235293</v>
      </c>
      <c r="DL290" s="104">
        <v>850.77142857142803</v>
      </c>
      <c r="DM290" s="104">
        <v>381.98752081252098</v>
      </c>
      <c r="DN290" s="104">
        <v>327.39320879120896</v>
      </c>
      <c r="DO290" s="104">
        <v>115.66249999999999</v>
      </c>
      <c r="DP290" s="104">
        <v>28.451388888888999</v>
      </c>
      <c r="DR290" s="4">
        <f t="shared" si="362"/>
        <v>34.357506539999996</v>
      </c>
      <c r="DS290" s="39">
        <v>39.728797360000002</v>
      </c>
      <c r="DT290" s="39">
        <v>33.449991200000007</v>
      </c>
      <c r="DU290" s="39">
        <v>33.967828557799997</v>
      </c>
      <c r="DV290" s="39">
        <v>34.911868320000004</v>
      </c>
      <c r="DW290" s="39">
        <v>31.921272630000004</v>
      </c>
      <c r="DX290" s="39">
        <v>27.513099239999999</v>
      </c>
      <c r="DY290" s="39">
        <v>21.764947650079996</v>
      </c>
      <c r="DZ290" s="39">
        <v>16.330106995159998</v>
      </c>
      <c r="EA290" s="39">
        <v>16.337524615610004</v>
      </c>
      <c r="EB290" s="39">
        <v>15.902095119999998</v>
      </c>
      <c r="EC290" s="39">
        <v>16.688934817419998</v>
      </c>
      <c r="ED290" s="39">
        <v>14.874362852580003</v>
      </c>
      <c r="EE290" s="39">
        <v>11.499091748300001</v>
      </c>
      <c r="EF290" s="39">
        <v>12.417166349149998</v>
      </c>
      <c r="EG290" s="39">
        <v>15.0546699755</v>
      </c>
      <c r="EH290" s="39">
        <v>12.712028252</v>
      </c>
      <c r="EI290" s="39">
        <v>12.95537425629</v>
      </c>
      <c r="EJ290" s="39">
        <v>8.24319045849</v>
      </c>
      <c r="EK290" s="39">
        <v>7.7327748121800006</v>
      </c>
      <c r="EL290" s="39">
        <v>6.2130164250000002</v>
      </c>
      <c r="EM290" s="39">
        <v>5.1811159596999996</v>
      </c>
      <c r="EN290" s="39">
        <v>3.5409910911700009</v>
      </c>
      <c r="EP290" s="111">
        <v>46022</v>
      </c>
      <c r="EQ290" s="114">
        <f t="shared" si="387"/>
        <v>0</v>
      </c>
      <c r="ER290" s="114"/>
      <c r="ES290" s="4">
        <f t="shared" si="363"/>
        <v>230.577</v>
      </c>
      <c r="ET290" s="4">
        <f t="shared" si="364"/>
        <v>2039.2470000000001</v>
      </c>
      <c r="EU290" s="4"/>
      <c r="EV290" s="4">
        <f t="shared" si="334"/>
        <v>2932.4705882352901</v>
      </c>
      <c r="EW290" s="4">
        <f t="shared" si="335"/>
        <v>2902.4761904761899</v>
      </c>
      <c r="EX290" s="4">
        <f t="shared" si="336"/>
        <v>3071</v>
      </c>
      <c r="EY290" s="4"/>
      <c r="EZ290" s="4">
        <f t="shared" si="337"/>
        <v>3222</v>
      </c>
      <c r="FA290" s="4">
        <f t="shared" si="338"/>
        <v>2890.8095238095198</v>
      </c>
      <c r="FB290" s="4">
        <f t="shared" si="339"/>
        <v>2907.0555555555602</v>
      </c>
      <c r="FC290" s="4"/>
      <c r="FD290" s="4">
        <f t="shared" si="365"/>
        <v>3276.4545454545496</v>
      </c>
      <c r="FE290" s="4">
        <f t="shared" si="366"/>
        <v>3139.5263157894701</v>
      </c>
      <c r="FF290" s="4">
        <f t="shared" si="367"/>
        <v>3255.6470588235302</v>
      </c>
      <c r="FH290" s="16">
        <f t="shared" si="368"/>
        <v>230.577</v>
      </c>
      <c r="FI290" s="16">
        <f t="shared" si="341"/>
        <v>2039.2470000000001</v>
      </c>
      <c r="FJ290" s="16"/>
      <c r="FK290" s="16">
        <f t="shared" si="369"/>
        <v>2932.4705882352901</v>
      </c>
      <c r="FL290" s="16">
        <f t="shared" si="370"/>
        <v>2902.4761904761899</v>
      </c>
      <c r="FM290" s="16">
        <f t="shared" si="371"/>
        <v>3071</v>
      </c>
      <c r="FN290" s="16"/>
      <c r="FO290" s="16">
        <f t="shared" si="372"/>
        <v>3222</v>
      </c>
      <c r="FP290" s="16">
        <f t="shared" si="373"/>
        <v>2890.8095238095198</v>
      </c>
      <c r="FQ290" s="16">
        <f t="shared" si="374"/>
        <v>2907.0555555555602</v>
      </c>
      <c r="FS290" s="4">
        <f t="shared" si="342"/>
        <v>826.58299999999997</v>
      </c>
      <c r="FT290" s="4">
        <f t="shared" si="343"/>
        <v>1879.1559999999999</v>
      </c>
      <c r="FU290" s="4"/>
      <c r="FV290" s="4">
        <f t="shared" si="344"/>
        <v>2854.68</v>
      </c>
      <c r="FW290" s="4">
        <f t="shared" si="345"/>
        <v>2892.24</v>
      </c>
      <c r="FX290" s="4">
        <f t="shared" si="346"/>
        <v>3040.9583333333303</v>
      </c>
      <c r="FY290" s="4"/>
      <c r="FZ290" s="4">
        <f t="shared" si="347"/>
        <v>3114.04347826087</v>
      </c>
      <c r="GA290" s="4">
        <f t="shared" si="348"/>
        <v>2921.5</v>
      </c>
      <c r="GB290" s="4">
        <f t="shared" si="349"/>
        <v>2957.4583333333303</v>
      </c>
      <c r="GC290" s="4"/>
      <c r="GD290" s="4">
        <f t="shared" si="350"/>
        <v>3232.3571428571399</v>
      </c>
      <c r="GE290" s="4">
        <f t="shared" si="351"/>
        <v>3188.6666666666697</v>
      </c>
      <c r="GF290" s="4">
        <f t="shared" si="352"/>
        <v>3378.1304347826099</v>
      </c>
      <c r="GH290" s="16">
        <f t="shared" si="375"/>
        <v>826.58299999999997</v>
      </c>
      <c r="GI290" s="16">
        <f t="shared" si="353"/>
        <v>1879.1559999999999</v>
      </c>
      <c r="GJ290" s="16"/>
      <c r="GK290" s="16">
        <f t="shared" si="376"/>
        <v>2854.68</v>
      </c>
      <c r="GL290" s="16">
        <f t="shared" si="377"/>
        <v>2892.24</v>
      </c>
      <c r="GM290" s="16">
        <f t="shared" si="378"/>
        <v>3040.9583333333303</v>
      </c>
      <c r="GN290" s="16"/>
      <c r="GO290" s="16">
        <f t="shared" si="354"/>
        <v>3114.04347826087</v>
      </c>
      <c r="GP290" s="16">
        <f t="shared" si="355"/>
        <v>2921.5</v>
      </c>
      <c r="GQ290" s="16">
        <f t="shared" si="379"/>
        <v>2957.4583333333303</v>
      </c>
    </row>
    <row r="291" spans="2:199" ht="14.45" customHeight="1" x14ac:dyDescent="0.25">
      <c r="B291" s="28" t="s">
        <v>119</v>
      </c>
      <c r="C291" s="28" t="s">
        <v>768</v>
      </c>
      <c r="D291" s="23" t="str">
        <f>IFERROR(IF(MATCH($B291,Compounders!$A:$A,0),"yes"),"")</f>
        <v/>
      </c>
      <c r="F291" s="66"/>
      <c r="G291" s="66"/>
      <c r="H291" s="66"/>
      <c r="I291" s="66"/>
      <c r="J291" s="121" t="str">
        <f t="shared" si="356"/>
        <v>yes</v>
      </c>
      <c r="K291" s="70">
        <f t="shared" si="380"/>
        <v>6</v>
      </c>
      <c r="L291" s="70">
        <f t="shared" si="381"/>
        <v>46</v>
      </c>
      <c r="M291" s="70">
        <f t="shared" si="382"/>
        <v>4</v>
      </c>
      <c r="N291" s="70">
        <f t="shared" si="383"/>
        <v>5</v>
      </c>
      <c r="O291" s="66"/>
      <c r="P291" s="83"/>
      <c r="Q291" s="70">
        <f t="shared" si="396"/>
        <v>5</v>
      </c>
      <c r="R291" s="70">
        <f t="shared" si="396"/>
        <v>4</v>
      </c>
      <c r="S291" s="70">
        <f t="shared" si="396"/>
        <v>4</v>
      </c>
      <c r="T291" s="70">
        <f t="shared" si="396"/>
        <v>5</v>
      </c>
      <c r="U291" s="70">
        <f t="shared" si="396"/>
        <v>5</v>
      </c>
      <c r="V291" s="70">
        <f t="shared" si="396"/>
        <v>8</v>
      </c>
      <c r="W291" s="70">
        <f t="shared" si="396"/>
        <v>9</v>
      </c>
      <c r="X291" s="70">
        <f t="shared" si="396"/>
        <v>4</v>
      </c>
      <c r="Y291" s="70">
        <f t="shared" si="396"/>
        <v>2</v>
      </c>
      <c r="AA291" s="39">
        <v>33.050731572750003</v>
      </c>
      <c r="AB291" s="39">
        <v>33.044461231599996</v>
      </c>
      <c r="AC291" s="40">
        <v>33.177749783039999</v>
      </c>
      <c r="AE291" s="4">
        <f t="shared" si="323"/>
        <v>0.1270182102899966</v>
      </c>
      <c r="AF291" s="4">
        <f t="shared" si="324"/>
        <v>0.13328855144000329</v>
      </c>
      <c r="AH291" s="11">
        <f t="shared" si="325"/>
        <v>3.8431285555784456E-3</v>
      </c>
      <c r="AI291" s="11">
        <f t="shared" si="326"/>
        <v>4.0336124866984235E-3</v>
      </c>
      <c r="AK291" s="3">
        <v>1030</v>
      </c>
      <c r="AL291" s="7">
        <v>1470</v>
      </c>
      <c r="AM291" s="7"/>
      <c r="AN291" s="3">
        <v>1869.3</v>
      </c>
      <c r="AO291" s="3">
        <v>1912.5833333333298</v>
      </c>
      <c r="AP291" s="7">
        <v>1987.8333333333298</v>
      </c>
      <c r="AQ291" s="113"/>
      <c r="AR291" s="3">
        <v>1961.8571428571402</v>
      </c>
      <c r="AS291" s="3">
        <v>2059.9090909090901</v>
      </c>
      <c r="AT291" s="7">
        <v>2195.0833333333303</v>
      </c>
      <c r="AU291" s="7"/>
      <c r="AV291" s="3">
        <v>2134.3333333333298</v>
      </c>
      <c r="AW291" s="3">
        <v>2188.625</v>
      </c>
      <c r="AX291" s="7">
        <v>2301.5555555555602</v>
      </c>
      <c r="AY291" s="113"/>
      <c r="AZ291" s="3">
        <v>2199</v>
      </c>
      <c r="BA291" s="7">
        <v>2076</v>
      </c>
      <c r="BB291" s="7"/>
      <c r="BC291" s="3">
        <v>2121.6428571428601</v>
      </c>
      <c r="BD291" s="3">
        <v>2180</v>
      </c>
      <c r="BE291" s="7">
        <v>2291.8461538461497</v>
      </c>
      <c r="BF291" s="113"/>
      <c r="BG291" s="3">
        <v>2256.2727272727298</v>
      </c>
      <c r="BH291" s="3">
        <v>2312.7857142857097</v>
      </c>
      <c r="BI291" s="7">
        <v>2416.1538461538503</v>
      </c>
      <c r="BJ291" s="113"/>
      <c r="BK291" s="3">
        <v>2365</v>
      </c>
      <c r="BL291" s="3">
        <v>2480.5555555555602</v>
      </c>
      <c r="BM291" s="7">
        <v>2528</v>
      </c>
      <c r="BO291" s="2">
        <f t="shared" si="388"/>
        <v>2197.9890410958906</v>
      </c>
      <c r="BP291" s="2">
        <f t="shared" si="389"/>
        <v>2077.7740779768178</v>
      </c>
      <c r="BQ291" s="2"/>
      <c r="BR291" s="2">
        <f t="shared" si="390"/>
        <v>2122.7494040206398</v>
      </c>
      <c r="BS291" s="2">
        <f t="shared" si="391"/>
        <v>2181.0913894324854</v>
      </c>
      <c r="BT291" s="2">
        <f t="shared" si="392"/>
        <v>2292.8678609062131</v>
      </c>
      <c r="BU291" s="2"/>
      <c r="BV291" s="2">
        <f t="shared" si="393"/>
        <v>2257.1663760896663</v>
      </c>
      <c r="BW291" s="2">
        <f t="shared" si="394"/>
        <v>2314.1646444879279</v>
      </c>
      <c r="BX291" s="2">
        <f t="shared" si="395"/>
        <v>2417.0731296101203</v>
      </c>
      <c r="BZ291" s="16">
        <f t="shared" si="384"/>
        <v>-120.21496311907276</v>
      </c>
      <c r="CA291" s="16">
        <f t="shared" si="385"/>
        <v>215.09378292939527</v>
      </c>
      <c r="CB291" s="16">
        <f t="shared" si="386"/>
        <v>124.20526870390722</v>
      </c>
      <c r="CD291" s="5">
        <f t="shared" si="327"/>
        <v>-5.4693158551479826E-2</v>
      </c>
      <c r="CE291" s="5">
        <f t="shared" si="328"/>
        <v>0.1035212563335266</v>
      </c>
      <c r="CF291" s="5">
        <f t="shared" si="329"/>
        <v>5.4170268955149314E-2</v>
      </c>
      <c r="CH291" s="11">
        <f t="shared" si="358"/>
        <v>2.7484160542615932E-2</v>
      </c>
      <c r="CI291" s="11">
        <f t="shared" si="359"/>
        <v>8.0140621668933987E-2</v>
      </c>
      <c r="CK291" s="11">
        <f t="shared" si="360"/>
        <v>2.5252134269785564E-2</v>
      </c>
      <c r="CL291" s="11">
        <f t="shared" si="361"/>
        <v>7.0844026038292318E-2</v>
      </c>
      <c r="CN291" s="16">
        <f t="shared" si="330"/>
        <v>58.341985411845599</v>
      </c>
      <c r="CO291" s="16">
        <f t="shared" si="331"/>
        <v>170.11845688557332</v>
      </c>
      <c r="CP291" s="11"/>
      <c r="CQ291" s="16">
        <f t="shared" si="332"/>
        <v>56.998268398261644</v>
      </c>
      <c r="CR291" s="16">
        <f t="shared" si="333"/>
        <v>159.906753520454</v>
      </c>
      <c r="CT291" s="106">
        <v>2345.2888888888888</v>
      </c>
      <c r="CU291" s="104">
        <v>2180</v>
      </c>
      <c r="CV291" s="104">
        <v>2077.1153846153852</v>
      </c>
      <c r="CW291" s="104">
        <v>2062.9423076923081</v>
      </c>
      <c r="CX291" s="104">
        <v>2247.833333333333</v>
      </c>
      <c r="CY291" s="104">
        <v>2211.6</v>
      </c>
      <c r="CZ291" s="104">
        <v>2295.1333333333332</v>
      </c>
      <c r="DA291" s="104">
        <v>2284.4761904761899</v>
      </c>
      <c r="DB291" s="104">
        <v>2243.8888888888891</v>
      </c>
      <c r="DC291" s="104">
        <v>2211.6666666666697</v>
      </c>
      <c r="DD291" s="104">
        <v>2375.7142857142849</v>
      </c>
      <c r="DE291" s="104">
        <v>2398.8333333333339</v>
      </c>
      <c r="DF291" s="104">
        <v>2351.5</v>
      </c>
      <c r="DG291" s="104" t="s">
        <v>503</v>
      </c>
      <c r="DH291" s="104" t="s">
        <v>503</v>
      </c>
      <c r="DI291" s="104" t="s">
        <v>503</v>
      </c>
      <c r="DJ291" s="104" t="s">
        <v>503</v>
      </c>
      <c r="DK291" s="104" t="s">
        <v>503</v>
      </c>
      <c r="DL291" s="104" t="s">
        <v>503</v>
      </c>
      <c r="DM291" s="104" t="s">
        <v>503</v>
      </c>
      <c r="DN291" s="104" t="s">
        <v>503</v>
      </c>
      <c r="DO291" s="104" t="s">
        <v>503</v>
      </c>
      <c r="DP291" s="104" t="s">
        <v>503</v>
      </c>
      <c r="DR291" s="4">
        <f t="shared" si="362"/>
        <v>33.177749783039999</v>
      </c>
      <c r="DS291" s="39">
        <v>33.044461231599996</v>
      </c>
      <c r="DT291" s="39">
        <v>33.050731572750003</v>
      </c>
      <c r="DU291" s="39">
        <v>31.146504801599999</v>
      </c>
      <c r="DV291" s="39">
        <v>40.183715002340001</v>
      </c>
      <c r="DW291" s="39">
        <v>45.831552465599998</v>
      </c>
      <c r="DX291" s="39">
        <v>40.933446301300002</v>
      </c>
      <c r="DY291" s="39">
        <v>44.297820944279998</v>
      </c>
      <c r="DZ291" s="39">
        <v>34.811260271279998</v>
      </c>
      <c r="EA291" s="39">
        <v>41.086926522459997</v>
      </c>
      <c r="EB291" s="39">
        <v>41.229844180050002</v>
      </c>
      <c r="EC291" s="39">
        <v>38.451080435519998</v>
      </c>
      <c r="ED291" s="39">
        <v>50.59151121048</v>
      </c>
      <c r="EE291" s="39"/>
      <c r="EF291" s="39"/>
      <c r="EG291" s="39"/>
      <c r="EH291" s="39"/>
      <c r="EI291" s="39"/>
      <c r="EJ291" s="39"/>
      <c r="EK291" s="39"/>
      <c r="EL291" s="39"/>
      <c r="EM291" s="39"/>
      <c r="EN291" s="39"/>
      <c r="EP291" s="111">
        <v>46019</v>
      </c>
      <c r="EQ291" s="114">
        <f t="shared" si="387"/>
        <v>8.21917808219178E-3</v>
      </c>
      <c r="ER291" s="114"/>
      <c r="ES291" s="4">
        <f t="shared" si="363"/>
        <v>1030</v>
      </c>
      <c r="ET291" s="4">
        <f t="shared" si="364"/>
        <v>1470</v>
      </c>
      <c r="EU291" s="4"/>
      <c r="EV291" s="4">
        <f t="shared" si="334"/>
        <v>1869.3</v>
      </c>
      <c r="EW291" s="4">
        <f t="shared" si="335"/>
        <v>1912.5833333333298</v>
      </c>
      <c r="EX291" s="4">
        <f t="shared" si="336"/>
        <v>1987.8333333333298</v>
      </c>
      <c r="EY291" s="4"/>
      <c r="EZ291" s="4">
        <f t="shared" si="337"/>
        <v>1961.8571428571402</v>
      </c>
      <c r="FA291" s="4">
        <f t="shared" si="338"/>
        <v>2059.9090909090901</v>
      </c>
      <c r="FB291" s="4">
        <f t="shared" si="339"/>
        <v>2195.0833333333303</v>
      </c>
      <c r="FC291" s="4"/>
      <c r="FD291" s="4">
        <f t="shared" si="365"/>
        <v>2134.3333333333298</v>
      </c>
      <c r="FE291" s="4">
        <f t="shared" si="366"/>
        <v>2188.625</v>
      </c>
      <c r="FF291" s="4">
        <f t="shared" si="367"/>
        <v>2301.5555555555602</v>
      </c>
      <c r="FH291" s="16">
        <f t="shared" si="368"/>
        <v>1033.6164383561645</v>
      </c>
      <c r="FI291" s="16">
        <f t="shared" si="341"/>
        <v>1474.2561643835618</v>
      </c>
      <c r="FJ291" s="16"/>
      <c r="FK291" s="16">
        <f t="shared" si="369"/>
        <v>1870.0607436399218</v>
      </c>
      <c r="FL291" s="16">
        <f t="shared" si="370"/>
        <v>1913.7942299709389</v>
      </c>
      <c r="FM291" s="16">
        <f t="shared" si="371"/>
        <v>1989.5367579908643</v>
      </c>
      <c r="FN291" s="16"/>
      <c r="FO291" s="16">
        <f t="shared" si="372"/>
        <v>1963.2747553816021</v>
      </c>
      <c r="FP291" s="16">
        <f t="shared" si="373"/>
        <v>2060.9670298879196</v>
      </c>
      <c r="FQ291" s="16">
        <f t="shared" si="374"/>
        <v>2195.9584474885814</v>
      </c>
      <c r="FS291" s="4">
        <f t="shared" si="342"/>
        <v>2199</v>
      </c>
      <c r="FT291" s="4">
        <f t="shared" si="343"/>
        <v>2076</v>
      </c>
      <c r="FU291" s="4"/>
      <c r="FV291" s="4">
        <f t="shared" si="344"/>
        <v>2121.6428571428601</v>
      </c>
      <c r="FW291" s="4">
        <f t="shared" si="345"/>
        <v>2180</v>
      </c>
      <c r="FX291" s="4">
        <f t="shared" si="346"/>
        <v>2291.8461538461497</v>
      </c>
      <c r="FY291" s="4"/>
      <c r="FZ291" s="4">
        <f t="shared" si="347"/>
        <v>2256.2727272727298</v>
      </c>
      <c r="GA291" s="4">
        <f t="shared" si="348"/>
        <v>2312.7857142857097</v>
      </c>
      <c r="GB291" s="4">
        <f t="shared" si="349"/>
        <v>2416.1538461538503</v>
      </c>
      <c r="GC291" s="4"/>
      <c r="GD291" s="4">
        <f t="shared" si="350"/>
        <v>2365</v>
      </c>
      <c r="GE291" s="4">
        <f t="shared" si="351"/>
        <v>2480.5555555555602</v>
      </c>
      <c r="GF291" s="4">
        <f t="shared" si="352"/>
        <v>2528</v>
      </c>
      <c r="GH291" s="16">
        <f t="shared" si="375"/>
        <v>2197.9890410958906</v>
      </c>
      <c r="GI291" s="16">
        <f t="shared" si="353"/>
        <v>2077.7740779768178</v>
      </c>
      <c r="GJ291" s="16"/>
      <c r="GK291" s="16">
        <f t="shared" si="376"/>
        <v>2122.7494040206398</v>
      </c>
      <c r="GL291" s="16">
        <f t="shared" si="377"/>
        <v>2181.0913894324854</v>
      </c>
      <c r="GM291" s="16">
        <f t="shared" si="378"/>
        <v>2292.8678609062131</v>
      </c>
      <c r="GN291" s="16"/>
      <c r="GO291" s="16">
        <f t="shared" si="354"/>
        <v>2257.1663760896663</v>
      </c>
      <c r="GP291" s="16">
        <f t="shared" si="355"/>
        <v>2314.1646444879279</v>
      </c>
      <c r="GQ291" s="16">
        <f t="shared" si="379"/>
        <v>2417.0731296101203</v>
      </c>
    </row>
    <row r="292" spans="2:199" ht="14.45" customHeight="1" x14ac:dyDescent="0.25">
      <c r="B292" s="28" t="s">
        <v>171</v>
      </c>
      <c r="C292" s="28" t="s">
        <v>769</v>
      </c>
      <c r="D292" s="23" t="str">
        <f>IFERROR(IF(MATCH($B292,Compounders!$A:$A,0),"yes"),"")</f>
        <v/>
      </c>
      <c r="F292" s="66"/>
      <c r="G292" s="66"/>
      <c r="H292" s="66"/>
      <c r="I292" s="66" t="s">
        <v>544</v>
      </c>
      <c r="J292" s="121" t="str">
        <f t="shared" si="356"/>
        <v/>
      </c>
      <c r="K292" s="70">
        <f t="shared" si="380"/>
        <v>6</v>
      </c>
      <c r="L292" s="70">
        <f t="shared" si="381"/>
        <v>46</v>
      </c>
      <c r="M292" s="70">
        <f t="shared" si="382"/>
        <v>4</v>
      </c>
      <c r="N292" s="70">
        <f t="shared" si="383"/>
        <v>6</v>
      </c>
      <c r="O292" s="66"/>
      <c r="P292" s="83"/>
      <c r="Q292" s="70">
        <f t="shared" si="396"/>
        <v>5</v>
      </c>
      <c r="R292" s="70">
        <f t="shared" si="396"/>
        <v>4</v>
      </c>
      <c r="S292" s="70">
        <f t="shared" si="396"/>
        <v>4</v>
      </c>
      <c r="T292" s="70">
        <f t="shared" si="396"/>
        <v>5</v>
      </c>
      <c r="U292" s="70">
        <f t="shared" si="396"/>
        <v>5</v>
      </c>
      <c r="V292" s="70">
        <f t="shared" si="396"/>
        <v>8</v>
      </c>
      <c r="W292" s="70">
        <f t="shared" si="396"/>
        <v>9</v>
      </c>
      <c r="X292" s="70">
        <f t="shared" si="396"/>
        <v>4</v>
      </c>
      <c r="Y292" s="70">
        <f t="shared" si="396"/>
        <v>2</v>
      </c>
      <c r="AA292" s="39">
        <v>47.912649215899997</v>
      </c>
      <c r="AB292" s="39">
        <v>36.421930457900004</v>
      </c>
      <c r="AC292" s="40">
        <v>32.851627875269998</v>
      </c>
      <c r="AE292" s="4">
        <f t="shared" si="323"/>
        <v>-15.061021340629999</v>
      </c>
      <c r="AF292" s="4">
        <f t="shared" si="324"/>
        <v>-3.5703025826300063</v>
      </c>
      <c r="AH292" s="11">
        <f t="shared" si="325"/>
        <v>-0.31434332242333918</v>
      </c>
      <c r="AI292" s="11">
        <f t="shared" si="326"/>
        <v>-9.8026176475102256E-2</v>
      </c>
      <c r="AK292" s="3">
        <v>1549.3</v>
      </c>
      <c r="AL292" s="7">
        <v>1536.3</v>
      </c>
      <c r="AM292" s="7"/>
      <c r="AN292" s="3">
        <v>1693.93333333333</v>
      </c>
      <c r="AO292" s="3">
        <v>1649.06666666667</v>
      </c>
      <c r="AP292" s="7">
        <v>1706.8571428571402</v>
      </c>
      <c r="AQ292" s="113"/>
      <c r="AR292" s="3">
        <v>1857.8</v>
      </c>
      <c r="AS292" s="3">
        <v>1842.2666666666701</v>
      </c>
      <c r="AT292" s="7">
        <v>1811.38461538462</v>
      </c>
      <c r="AU292" s="7"/>
      <c r="AV292" s="3">
        <v>2124.8000000000002</v>
      </c>
      <c r="AW292" s="3">
        <v>1977</v>
      </c>
      <c r="AX292" s="7">
        <v>1970.5</v>
      </c>
      <c r="AY292" s="113"/>
      <c r="AZ292" s="3">
        <v>1978</v>
      </c>
      <c r="BA292" s="7">
        <v>2163</v>
      </c>
      <c r="BB292" s="7"/>
      <c r="BC292" s="3">
        <v>2369.0833333333303</v>
      </c>
      <c r="BD292" s="3">
        <v>2309.6153846153798</v>
      </c>
      <c r="BE292" s="7">
        <v>2270.5384615384596</v>
      </c>
      <c r="BF292" s="113"/>
      <c r="BG292" s="3">
        <v>2603.375</v>
      </c>
      <c r="BH292" s="3">
        <v>2510.3846153846202</v>
      </c>
      <c r="BI292" s="7">
        <v>2486</v>
      </c>
      <c r="BJ292" s="113"/>
      <c r="BK292" s="3">
        <v>2992.6666666666697</v>
      </c>
      <c r="BL292" s="3">
        <v>2773.25</v>
      </c>
      <c r="BM292" s="7">
        <v>2722</v>
      </c>
      <c r="BO292" s="2">
        <f t="shared" si="388"/>
        <v>1978</v>
      </c>
      <c r="BP292" s="2">
        <f t="shared" si="389"/>
        <v>2163</v>
      </c>
      <c r="BQ292" s="2"/>
      <c r="BR292" s="2">
        <f t="shared" si="390"/>
        <v>2369.0833333333303</v>
      </c>
      <c r="BS292" s="2">
        <f t="shared" si="391"/>
        <v>2309.6153846153798</v>
      </c>
      <c r="BT292" s="2">
        <f t="shared" si="392"/>
        <v>2270.5384615384596</v>
      </c>
      <c r="BU292" s="2"/>
      <c r="BV292" s="2">
        <f t="shared" si="393"/>
        <v>2603.375</v>
      </c>
      <c r="BW292" s="2">
        <f t="shared" si="394"/>
        <v>2510.3846153846202</v>
      </c>
      <c r="BX292" s="2">
        <f t="shared" si="395"/>
        <v>2486</v>
      </c>
      <c r="BZ292" s="16">
        <f t="shared" si="384"/>
        <v>185</v>
      </c>
      <c r="CA292" s="16">
        <f t="shared" si="385"/>
        <v>107.53846153845961</v>
      </c>
      <c r="CB292" s="16">
        <f t="shared" si="386"/>
        <v>215.46153846154039</v>
      </c>
      <c r="CD292" s="5">
        <f t="shared" si="327"/>
        <v>9.3528816986855334E-2</v>
      </c>
      <c r="CE292" s="5">
        <f t="shared" si="328"/>
        <v>4.9717273018242913E-2</v>
      </c>
      <c r="CF292" s="5">
        <f t="shared" si="329"/>
        <v>9.489446759494613E-2</v>
      </c>
      <c r="CH292" s="11">
        <f t="shared" si="358"/>
        <v>-2.5101670287924538E-2</v>
      </c>
      <c r="CI292" s="11">
        <f t="shared" si="359"/>
        <v>-4.1596203226932027E-2</v>
      </c>
      <c r="CK292" s="11">
        <f t="shared" si="360"/>
        <v>-3.5719166318866735E-2</v>
      </c>
      <c r="CL292" s="11">
        <f t="shared" si="361"/>
        <v>-4.5085706054640573E-2</v>
      </c>
      <c r="CN292" s="16">
        <f t="shared" si="330"/>
        <v>-59.467948717950549</v>
      </c>
      <c r="CO292" s="16">
        <f t="shared" si="331"/>
        <v>-98.544871794870687</v>
      </c>
      <c r="CP292" s="11"/>
      <c r="CQ292" s="16">
        <f t="shared" si="332"/>
        <v>-92.990384615379753</v>
      </c>
      <c r="CR292" s="16">
        <f t="shared" si="333"/>
        <v>-117.375</v>
      </c>
      <c r="CT292" s="106">
        <v>2338.9829059829058</v>
      </c>
      <c r="CU292" s="104">
        <v>2309.6153846153798</v>
      </c>
      <c r="CV292" s="104">
        <v>2288.2803030303021</v>
      </c>
      <c r="CW292" s="104">
        <v>2285.3712121212111</v>
      </c>
      <c r="CX292" s="104">
        <v>2215.4142857142861</v>
      </c>
      <c r="CY292" s="104">
        <v>2115.3000000000002</v>
      </c>
      <c r="CZ292" s="104">
        <v>2167.875</v>
      </c>
      <c r="DA292" s="104">
        <v>1903.6111111111111</v>
      </c>
      <c r="DB292" s="104">
        <v>2013.416666666667</v>
      </c>
      <c r="DC292" s="104">
        <v>1912.5</v>
      </c>
      <c r="DD292" s="104">
        <v>1874.171428571429</v>
      </c>
      <c r="DE292" s="104">
        <v>1701.8727272727269</v>
      </c>
      <c r="DF292" s="104">
        <v>1477.5192307692312</v>
      </c>
      <c r="DG292" s="104">
        <v>1566.9230769230799</v>
      </c>
      <c r="DH292" s="104">
        <v>1368.5952380952381</v>
      </c>
      <c r="DI292" s="104">
        <v>1244.4166666666661</v>
      </c>
      <c r="DJ292" s="104">
        <v>1632.666666666667</v>
      </c>
      <c r="DK292" s="104">
        <v>1519.7</v>
      </c>
      <c r="DL292" s="104">
        <v>1520.5000000000009</v>
      </c>
      <c r="DM292" s="104">
        <v>1567.333333333333</v>
      </c>
      <c r="DN292" s="104">
        <v>1584.916666666667</v>
      </c>
      <c r="DO292" s="104">
        <v>1418.8888888888901</v>
      </c>
      <c r="DP292" s="104">
        <v>1365.714285714286</v>
      </c>
      <c r="DR292" s="4">
        <f t="shared" si="362"/>
        <v>32.851627875269998</v>
      </c>
      <c r="DS292" s="39">
        <v>36.421930457900004</v>
      </c>
      <c r="DT292" s="39">
        <v>47.912649215899997</v>
      </c>
      <c r="DU292" s="39">
        <v>53.665937890559995</v>
      </c>
      <c r="DV292" s="39">
        <v>60.944027635480005</v>
      </c>
      <c r="DW292" s="39">
        <v>63.312170343060004</v>
      </c>
      <c r="DX292" s="39">
        <v>55.743074147350001</v>
      </c>
      <c r="DY292" s="39">
        <v>59.649625152600017</v>
      </c>
      <c r="DZ292" s="39">
        <v>60.336720907119997</v>
      </c>
      <c r="EA292" s="39">
        <v>60.022405239720008</v>
      </c>
      <c r="EB292" s="39">
        <v>58.236213524889997</v>
      </c>
      <c r="EC292" s="39">
        <v>51.677954167719996</v>
      </c>
      <c r="ED292" s="39">
        <v>51.249546107200004</v>
      </c>
      <c r="EE292" s="39">
        <v>46.820348859749998</v>
      </c>
      <c r="EF292" s="39">
        <v>45.824032012860002</v>
      </c>
      <c r="EG292" s="39">
        <v>38.125307648879996</v>
      </c>
      <c r="EH292" s="39">
        <v>41.798429295749997</v>
      </c>
      <c r="EI292" s="39">
        <v>49.868826772050006</v>
      </c>
      <c r="EJ292" s="39">
        <v>51.883802914</v>
      </c>
      <c r="EK292" s="39">
        <v>47.032739523720004</v>
      </c>
      <c r="EL292" s="39">
        <v>49.483390965600009</v>
      </c>
      <c r="EM292" s="39">
        <v>42.326337053980005</v>
      </c>
      <c r="EN292" s="39">
        <v>45.209426103489996</v>
      </c>
      <c r="EP292" s="111">
        <v>46022</v>
      </c>
      <c r="EQ292" s="114">
        <f t="shared" si="387"/>
        <v>0</v>
      </c>
      <c r="ER292" s="114"/>
      <c r="ES292" s="4">
        <f t="shared" si="363"/>
        <v>1549.3</v>
      </c>
      <c r="ET292" s="4">
        <f t="shared" si="364"/>
        <v>1536.3</v>
      </c>
      <c r="EU292" s="4"/>
      <c r="EV292" s="4">
        <f t="shared" si="334"/>
        <v>1693.93333333333</v>
      </c>
      <c r="EW292" s="4">
        <f t="shared" si="335"/>
        <v>1649.06666666667</v>
      </c>
      <c r="EX292" s="4">
        <f t="shared" si="336"/>
        <v>1706.8571428571402</v>
      </c>
      <c r="EY292" s="4"/>
      <c r="EZ292" s="4">
        <f t="shared" si="337"/>
        <v>1857.8</v>
      </c>
      <c r="FA292" s="4">
        <f t="shared" si="338"/>
        <v>1842.2666666666701</v>
      </c>
      <c r="FB292" s="4">
        <f t="shared" si="339"/>
        <v>1811.38461538462</v>
      </c>
      <c r="FC292" s="4"/>
      <c r="FD292" s="4">
        <f t="shared" si="365"/>
        <v>2124.8000000000002</v>
      </c>
      <c r="FE292" s="4">
        <f t="shared" si="366"/>
        <v>1977</v>
      </c>
      <c r="FF292" s="4">
        <f t="shared" si="367"/>
        <v>1970.5</v>
      </c>
      <c r="FH292" s="16">
        <f t="shared" si="368"/>
        <v>1549.3</v>
      </c>
      <c r="FI292" s="16">
        <f t="shared" si="341"/>
        <v>1536.3</v>
      </c>
      <c r="FJ292" s="16"/>
      <c r="FK292" s="16">
        <f t="shared" si="369"/>
        <v>1693.93333333333</v>
      </c>
      <c r="FL292" s="16">
        <f t="shared" si="370"/>
        <v>1649.06666666667</v>
      </c>
      <c r="FM292" s="16">
        <f t="shared" si="371"/>
        <v>1706.8571428571402</v>
      </c>
      <c r="FN292" s="16"/>
      <c r="FO292" s="16">
        <f t="shared" si="372"/>
        <v>1857.8</v>
      </c>
      <c r="FP292" s="16">
        <f t="shared" si="373"/>
        <v>1842.2666666666701</v>
      </c>
      <c r="FQ292" s="16">
        <f t="shared" si="374"/>
        <v>1811.38461538462</v>
      </c>
      <c r="FS292" s="4">
        <f t="shared" si="342"/>
        <v>1978</v>
      </c>
      <c r="FT292" s="4">
        <f t="shared" si="343"/>
        <v>2163</v>
      </c>
      <c r="FU292" s="4"/>
      <c r="FV292" s="4">
        <f t="shared" si="344"/>
        <v>2369.0833333333303</v>
      </c>
      <c r="FW292" s="4">
        <f t="shared" si="345"/>
        <v>2309.6153846153798</v>
      </c>
      <c r="FX292" s="4">
        <f t="shared" si="346"/>
        <v>2270.5384615384596</v>
      </c>
      <c r="FY292" s="4"/>
      <c r="FZ292" s="4">
        <f t="shared" si="347"/>
        <v>2603.375</v>
      </c>
      <c r="GA292" s="4">
        <f t="shared" si="348"/>
        <v>2510.3846153846202</v>
      </c>
      <c r="GB292" s="4">
        <f t="shared" si="349"/>
        <v>2486</v>
      </c>
      <c r="GC292" s="4"/>
      <c r="GD292" s="4">
        <f t="shared" si="350"/>
        <v>2992.6666666666697</v>
      </c>
      <c r="GE292" s="4">
        <f t="shared" si="351"/>
        <v>2773.25</v>
      </c>
      <c r="GF292" s="4">
        <f t="shared" si="352"/>
        <v>2722</v>
      </c>
      <c r="GH292" s="16">
        <f t="shared" si="375"/>
        <v>1978</v>
      </c>
      <c r="GI292" s="16">
        <f t="shared" si="353"/>
        <v>2163</v>
      </c>
      <c r="GJ292" s="16"/>
      <c r="GK292" s="16">
        <f t="shared" si="376"/>
        <v>2369.0833333333303</v>
      </c>
      <c r="GL292" s="16">
        <f t="shared" si="377"/>
        <v>2309.6153846153798</v>
      </c>
      <c r="GM292" s="16">
        <f t="shared" si="378"/>
        <v>2270.5384615384596</v>
      </c>
      <c r="GN292" s="16"/>
      <c r="GO292" s="16">
        <f t="shared" si="354"/>
        <v>2603.375</v>
      </c>
      <c r="GP292" s="16">
        <f t="shared" si="355"/>
        <v>2510.3846153846202</v>
      </c>
      <c r="GQ292" s="16">
        <f t="shared" si="379"/>
        <v>2486</v>
      </c>
    </row>
    <row r="293" spans="2:199" ht="14.45" customHeight="1" x14ac:dyDescent="0.25">
      <c r="B293" s="28" t="s">
        <v>162</v>
      </c>
      <c r="C293" s="28" t="s">
        <v>770</v>
      </c>
      <c r="D293" s="23" t="str">
        <f>IFERROR(IF(MATCH($B293,Compounders!$A:$A,0),"yes"),"")</f>
        <v>yes</v>
      </c>
      <c r="F293" s="66"/>
      <c r="G293" s="66"/>
      <c r="H293" s="66"/>
      <c r="I293" s="66"/>
      <c r="J293" s="121" t="str">
        <f t="shared" si="356"/>
        <v>yes</v>
      </c>
      <c r="K293" s="70">
        <f t="shared" si="380"/>
        <v>6</v>
      </c>
      <c r="L293" s="70">
        <f t="shared" si="381"/>
        <v>46</v>
      </c>
      <c r="M293" s="70">
        <f t="shared" si="382"/>
        <v>4</v>
      </c>
      <c r="N293" s="70">
        <f t="shared" si="383"/>
        <v>6</v>
      </c>
      <c r="O293" s="66"/>
      <c r="P293" s="83"/>
      <c r="Q293" s="70">
        <f t="shared" si="396"/>
        <v>5</v>
      </c>
      <c r="R293" s="70">
        <f t="shared" si="396"/>
        <v>4</v>
      </c>
      <c r="S293" s="70">
        <f t="shared" si="396"/>
        <v>4</v>
      </c>
      <c r="T293" s="70">
        <f t="shared" si="396"/>
        <v>5</v>
      </c>
      <c r="U293" s="70">
        <f t="shared" si="396"/>
        <v>5</v>
      </c>
      <c r="V293" s="70">
        <f t="shared" si="396"/>
        <v>8</v>
      </c>
      <c r="W293" s="70">
        <f t="shared" si="396"/>
        <v>9</v>
      </c>
      <c r="X293" s="70">
        <f t="shared" si="396"/>
        <v>4</v>
      </c>
      <c r="Y293" s="70">
        <f t="shared" si="396"/>
        <v>2</v>
      </c>
      <c r="AA293" s="39">
        <v>55.448020185479997</v>
      </c>
      <c r="AB293" s="39">
        <v>49.89971648089</v>
      </c>
      <c r="AC293" s="40">
        <v>32.569832487420001</v>
      </c>
      <c r="AE293" s="4">
        <f t="shared" si="323"/>
        <v>-22.878187698059996</v>
      </c>
      <c r="AF293" s="4">
        <f t="shared" si="324"/>
        <v>-17.329883993469998</v>
      </c>
      <c r="AH293" s="11">
        <f t="shared" si="325"/>
        <v>-0.41260603393105522</v>
      </c>
      <c r="AI293" s="11">
        <f t="shared" si="326"/>
        <v>-0.34729423763573475</v>
      </c>
      <c r="AK293" s="3">
        <v>2486</v>
      </c>
      <c r="AL293" s="7">
        <v>2673</v>
      </c>
      <c r="AM293" s="7"/>
      <c r="AN293" s="3">
        <v>2827.1538461538503</v>
      </c>
      <c r="AO293" s="3">
        <v>2891.3333333333303</v>
      </c>
      <c r="AP293" s="7">
        <v>2740.1</v>
      </c>
      <c r="AQ293" s="113"/>
      <c r="AR293" s="3">
        <v>3041.3333333333303</v>
      </c>
      <c r="AS293" s="3">
        <v>3035.5384615384596</v>
      </c>
      <c r="AT293" s="7">
        <v>2879.4</v>
      </c>
      <c r="AU293" s="7"/>
      <c r="AV293" s="3">
        <v>3339.8888888888896</v>
      </c>
      <c r="AW293" s="3">
        <v>3249.1818181818198</v>
      </c>
      <c r="AX293" s="7">
        <v>3054</v>
      </c>
      <c r="AY293" s="113"/>
      <c r="AZ293" s="3">
        <v>2693</v>
      </c>
      <c r="BA293" s="7">
        <v>2847</v>
      </c>
      <c r="BB293" s="7"/>
      <c r="BC293" s="3">
        <v>2959.1666666666697</v>
      </c>
      <c r="BD293" s="3">
        <v>2990.9333333333302</v>
      </c>
      <c r="BE293" s="7">
        <v>2866.1428571428601</v>
      </c>
      <c r="BF293" s="113"/>
      <c r="BG293" s="3">
        <v>3172.7058823529401</v>
      </c>
      <c r="BH293" s="3">
        <v>3152.875</v>
      </c>
      <c r="BI293" s="7">
        <v>2998.6428571428601</v>
      </c>
      <c r="BJ293" s="113"/>
      <c r="BK293" s="3">
        <v>3427.9090909090901</v>
      </c>
      <c r="BL293" s="3">
        <v>3368.2857142857097</v>
      </c>
      <c r="BM293" s="7">
        <v>3196.3636363636397</v>
      </c>
      <c r="BO293" s="2">
        <f t="shared" si="388"/>
        <v>2693</v>
      </c>
      <c r="BP293" s="2">
        <f t="shared" si="389"/>
        <v>2847</v>
      </c>
      <c r="BQ293" s="2"/>
      <c r="BR293" s="2">
        <f t="shared" si="390"/>
        <v>2959.1666666666697</v>
      </c>
      <c r="BS293" s="2">
        <f t="shared" si="391"/>
        <v>2990.9333333333302</v>
      </c>
      <c r="BT293" s="2">
        <f t="shared" si="392"/>
        <v>2866.1428571428601</v>
      </c>
      <c r="BU293" s="2"/>
      <c r="BV293" s="2">
        <f t="shared" si="393"/>
        <v>3172.7058823529401</v>
      </c>
      <c r="BW293" s="2">
        <f t="shared" si="394"/>
        <v>3152.875</v>
      </c>
      <c r="BX293" s="2">
        <f t="shared" si="395"/>
        <v>2998.6428571428601</v>
      </c>
      <c r="BZ293" s="16">
        <f t="shared" si="384"/>
        <v>154</v>
      </c>
      <c r="CA293" s="16">
        <f t="shared" si="385"/>
        <v>19.142857142860066</v>
      </c>
      <c r="CB293" s="16">
        <f t="shared" si="386"/>
        <v>132.5</v>
      </c>
      <c r="CD293" s="5">
        <f t="shared" si="327"/>
        <v>5.7185295209803089E-2</v>
      </c>
      <c r="CE293" s="5">
        <f t="shared" si="328"/>
        <v>6.7238697375693324E-3</v>
      </c>
      <c r="CF293" s="5">
        <f t="shared" si="329"/>
        <v>4.6229377460997867E-2</v>
      </c>
      <c r="CH293" s="11">
        <f t="shared" si="358"/>
        <v>1.0735004224160072E-2</v>
      </c>
      <c r="CI293" s="11">
        <f t="shared" si="359"/>
        <v>-3.1435812849499145E-2</v>
      </c>
      <c r="CK293" s="11">
        <f t="shared" si="360"/>
        <v>-6.2504635123105112E-3</v>
      </c>
      <c r="CL293" s="11">
        <f t="shared" si="361"/>
        <v>-5.4862641437469661E-2</v>
      </c>
      <c r="CN293" s="16">
        <f t="shared" si="330"/>
        <v>31.766666666660512</v>
      </c>
      <c r="CO293" s="16">
        <f t="shared" si="331"/>
        <v>-93.023809523809632</v>
      </c>
      <c r="CP293" s="11"/>
      <c r="CQ293" s="16">
        <f t="shared" si="332"/>
        <v>-19.83088235294008</v>
      </c>
      <c r="CR293" s="16">
        <f t="shared" si="333"/>
        <v>-174.06302521008001</v>
      </c>
      <c r="CT293" s="106">
        <v>2922.9740259740256</v>
      </c>
      <c r="CU293" s="104">
        <v>2990.9333333333302</v>
      </c>
      <c r="CV293" s="104">
        <v>2907.6125000000002</v>
      </c>
      <c r="CW293" s="104">
        <v>2911.2857142857151</v>
      </c>
      <c r="CX293" s="104">
        <v>2824.7976190476188</v>
      </c>
      <c r="CY293" s="104">
        <v>2743.3125</v>
      </c>
      <c r="CZ293" s="104">
        <v>2734.75</v>
      </c>
      <c r="DA293" s="104">
        <v>2753</v>
      </c>
      <c r="DB293" s="104">
        <v>2691.1777777777766</v>
      </c>
      <c r="DC293" s="104">
        <v>2655.2857142857097</v>
      </c>
      <c r="DD293" s="104">
        <v>2653.8</v>
      </c>
      <c r="DE293" s="104">
        <v>2604.6111111111109</v>
      </c>
      <c r="DF293" s="104">
        <v>2547.8428571428572</v>
      </c>
      <c r="DG293" s="104">
        <v>2501.9333333333302</v>
      </c>
      <c r="DH293" s="104">
        <v>2400.8444444444435</v>
      </c>
      <c r="DI293" s="104">
        <v>2455.7333333333331</v>
      </c>
      <c r="DJ293" s="104">
        <v>2444.916666666667</v>
      </c>
      <c r="DK293" s="104">
        <v>2436.8571428571399</v>
      </c>
      <c r="DL293" s="104">
        <v>2315.333333333333</v>
      </c>
      <c r="DM293" s="104">
        <v>2222.3222222222225</v>
      </c>
      <c r="DN293" s="104">
        <v>2166.4666666666672</v>
      </c>
      <c r="DO293" s="104">
        <v>2104.0714285714298</v>
      </c>
      <c r="DP293" s="104">
        <v>1897.5714285714291</v>
      </c>
      <c r="DR293" s="4">
        <f t="shared" si="362"/>
        <v>32.569832487420001</v>
      </c>
      <c r="DS293" s="39">
        <v>49.89971648089</v>
      </c>
      <c r="DT293" s="39">
        <v>55.448020185479997</v>
      </c>
      <c r="DU293" s="39">
        <v>64.846605623040006</v>
      </c>
      <c r="DV293" s="39">
        <v>69.430195865349987</v>
      </c>
      <c r="DW293" s="39">
        <v>73.728939134050009</v>
      </c>
      <c r="DX293" s="39">
        <v>73.508315242230012</v>
      </c>
      <c r="DY293" s="39">
        <v>88.517102426199997</v>
      </c>
      <c r="DZ293" s="39">
        <v>79.103324950320001</v>
      </c>
      <c r="EA293" s="39">
        <v>77.47569452914999</v>
      </c>
      <c r="EB293" s="39">
        <v>90.615269192670013</v>
      </c>
      <c r="EC293" s="39">
        <v>80.085935131899987</v>
      </c>
      <c r="ED293" s="39">
        <v>79.580331629400007</v>
      </c>
      <c r="EE293" s="39">
        <v>77.052634206839997</v>
      </c>
      <c r="EF293" s="39">
        <v>68.302850867250001</v>
      </c>
      <c r="EG293" s="39">
        <v>69.420268248719992</v>
      </c>
      <c r="EH293" s="39">
        <v>80.896359507949995</v>
      </c>
      <c r="EI293" s="39">
        <v>88.976752947680012</v>
      </c>
      <c r="EJ293" s="39">
        <v>115.45689434266001</v>
      </c>
      <c r="EK293" s="39">
        <v>92.011525629019985</v>
      </c>
      <c r="EL293" s="39">
        <v>88.477522398360023</v>
      </c>
      <c r="EM293" s="39">
        <v>74.829200420039996</v>
      </c>
      <c r="EN293" s="39">
        <v>78.656824044499999</v>
      </c>
      <c r="EP293" s="111">
        <v>46022</v>
      </c>
      <c r="EQ293" s="114">
        <f t="shared" si="387"/>
        <v>0</v>
      </c>
      <c r="ER293" s="114"/>
      <c r="ES293" s="4">
        <f t="shared" si="363"/>
        <v>2486</v>
      </c>
      <c r="ET293" s="4">
        <f t="shared" si="364"/>
        <v>2673</v>
      </c>
      <c r="EU293" s="4"/>
      <c r="EV293" s="4">
        <f t="shared" si="334"/>
        <v>2827.1538461538503</v>
      </c>
      <c r="EW293" s="4">
        <f t="shared" si="335"/>
        <v>2891.3333333333303</v>
      </c>
      <c r="EX293" s="4">
        <f t="shared" si="336"/>
        <v>2740.1</v>
      </c>
      <c r="EY293" s="4"/>
      <c r="EZ293" s="4">
        <f t="shared" si="337"/>
        <v>3041.3333333333303</v>
      </c>
      <c r="FA293" s="4">
        <f t="shared" si="338"/>
        <v>3035.5384615384596</v>
      </c>
      <c r="FB293" s="4">
        <f t="shared" si="339"/>
        <v>2879.4</v>
      </c>
      <c r="FC293" s="4"/>
      <c r="FD293" s="4">
        <f t="shared" si="365"/>
        <v>3339.8888888888896</v>
      </c>
      <c r="FE293" s="4">
        <f t="shared" si="366"/>
        <v>3249.1818181818198</v>
      </c>
      <c r="FF293" s="4">
        <f t="shared" si="367"/>
        <v>3054</v>
      </c>
      <c r="FH293" s="16">
        <f t="shared" si="368"/>
        <v>2486</v>
      </c>
      <c r="FI293" s="16">
        <f t="shared" si="341"/>
        <v>2673</v>
      </c>
      <c r="FJ293" s="16"/>
      <c r="FK293" s="16">
        <f t="shared" si="369"/>
        <v>2827.1538461538503</v>
      </c>
      <c r="FL293" s="16">
        <f t="shared" si="370"/>
        <v>2891.3333333333303</v>
      </c>
      <c r="FM293" s="16">
        <f t="shared" si="371"/>
        <v>2740.1</v>
      </c>
      <c r="FN293" s="16"/>
      <c r="FO293" s="16">
        <f t="shared" si="372"/>
        <v>3041.3333333333303</v>
      </c>
      <c r="FP293" s="16">
        <f t="shared" si="373"/>
        <v>3035.5384615384596</v>
      </c>
      <c r="FQ293" s="16">
        <f t="shared" si="374"/>
        <v>2879.4</v>
      </c>
      <c r="FS293" s="4">
        <f t="shared" si="342"/>
        <v>2693</v>
      </c>
      <c r="FT293" s="4">
        <f t="shared" si="343"/>
        <v>2847</v>
      </c>
      <c r="FU293" s="4"/>
      <c r="FV293" s="4">
        <f t="shared" si="344"/>
        <v>2959.1666666666697</v>
      </c>
      <c r="FW293" s="4">
        <f t="shared" si="345"/>
        <v>2990.9333333333302</v>
      </c>
      <c r="FX293" s="4">
        <f t="shared" si="346"/>
        <v>2866.1428571428601</v>
      </c>
      <c r="FY293" s="4"/>
      <c r="FZ293" s="4">
        <f t="shared" si="347"/>
        <v>3172.7058823529401</v>
      </c>
      <c r="GA293" s="4">
        <f t="shared" si="348"/>
        <v>3152.875</v>
      </c>
      <c r="GB293" s="4">
        <f t="shared" si="349"/>
        <v>2998.6428571428601</v>
      </c>
      <c r="GC293" s="4"/>
      <c r="GD293" s="4">
        <f t="shared" si="350"/>
        <v>3427.9090909090901</v>
      </c>
      <c r="GE293" s="4">
        <f t="shared" si="351"/>
        <v>3368.2857142857097</v>
      </c>
      <c r="GF293" s="4">
        <f t="shared" si="352"/>
        <v>3196.3636363636397</v>
      </c>
      <c r="GH293" s="16">
        <f t="shared" si="375"/>
        <v>2693</v>
      </c>
      <c r="GI293" s="16">
        <f t="shared" si="353"/>
        <v>2847</v>
      </c>
      <c r="GJ293" s="16"/>
      <c r="GK293" s="16">
        <f t="shared" si="376"/>
        <v>2959.1666666666697</v>
      </c>
      <c r="GL293" s="16">
        <f t="shared" si="377"/>
        <v>2990.9333333333302</v>
      </c>
      <c r="GM293" s="16">
        <f t="shared" si="378"/>
        <v>2866.1428571428601</v>
      </c>
      <c r="GN293" s="16"/>
      <c r="GO293" s="16">
        <f t="shared" si="354"/>
        <v>3172.7058823529401</v>
      </c>
      <c r="GP293" s="16">
        <f t="shared" si="355"/>
        <v>3152.875</v>
      </c>
      <c r="GQ293" s="16">
        <f t="shared" si="379"/>
        <v>2998.6428571428601</v>
      </c>
    </row>
    <row r="294" spans="2:199" ht="14.45" customHeight="1" x14ac:dyDescent="0.25">
      <c r="B294" s="28" t="s">
        <v>328</v>
      </c>
      <c r="C294" s="28" t="s">
        <v>771</v>
      </c>
      <c r="D294" s="23" t="str">
        <f>IFERROR(IF(MATCH($B294,Compounders!$A:$A,0),"yes"),"")</f>
        <v/>
      </c>
      <c r="F294" s="66"/>
      <c r="G294" s="66"/>
      <c r="H294" s="66"/>
      <c r="I294" s="66"/>
      <c r="J294" s="121" t="str">
        <f t="shared" si="356"/>
        <v>yes</v>
      </c>
      <c r="K294" s="70">
        <f t="shared" si="380"/>
        <v>6</v>
      </c>
      <c r="L294" s="70">
        <f t="shared" si="381"/>
        <v>46</v>
      </c>
      <c r="M294" s="70">
        <f t="shared" si="382"/>
        <v>4</v>
      </c>
      <c r="N294" s="70">
        <f t="shared" si="383"/>
        <v>6</v>
      </c>
      <c r="O294" s="66"/>
      <c r="P294" s="83"/>
      <c r="Q294" s="70">
        <f t="shared" si="396"/>
        <v>5</v>
      </c>
      <c r="R294" s="70">
        <f t="shared" si="396"/>
        <v>4</v>
      </c>
      <c r="S294" s="70">
        <f t="shared" si="396"/>
        <v>4</v>
      </c>
      <c r="T294" s="70">
        <f t="shared" si="396"/>
        <v>5</v>
      </c>
      <c r="U294" s="70">
        <f t="shared" si="396"/>
        <v>5</v>
      </c>
      <c r="V294" s="70">
        <f t="shared" si="396"/>
        <v>8</v>
      </c>
      <c r="W294" s="70">
        <f t="shared" si="396"/>
        <v>9</v>
      </c>
      <c r="X294" s="70">
        <f t="shared" si="396"/>
        <v>4</v>
      </c>
      <c r="Y294" s="70">
        <f t="shared" si="396"/>
        <v>2</v>
      </c>
      <c r="AA294" s="39">
        <v>22.613080294199996</v>
      </c>
      <c r="AB294" s="39">
        <v>29.214737183800004</v>
      </c>
      <c r="AC294" s="40">
        <v>37.661148402350001</v>
      </c>
      <c r="AE294" s="4">
        <f t="shared" si="323"/>
        <v>15.048068108150005</v>
      </c>
      <c r="AF294" s="4">
        <f t="shared" si="324"/>
        <v>8.4464112185499971</v>
      </c>
      <c r="AH294" s="11">
        <f t="shared" si="325"/>
        <v>0.66545857142733755</v>
      </c>
      <c r="AI294" s="11">
        <f t="shared" si="326"/>
        <v>0.28911474251541969</v>
      </c>
      <c r="AK294" s="3">
        <v>637.83399999999995</v>
      </c>
      <c r="AL294" s="7">
        <v>642.62900000000002</v>
      </c>
      <c r="AM294" s="7"/>
      <c r="AN294" s="3">
        <v>891.09090909090901</v>
      </c>
      <c r="AO294" s="3">
        <v>1133.5</v>
      </c>
      <c r="AP294" s="7">
        <v>961.4</v>
      </c>
      <c r="AQ294" s="113"/>
      <c r="AR294" s="3">
        <v>1044.45454545455</v>
      </c>
      <c r="AS294" s="3">
        <v>1399.25</v>
      </c>
      <c r="AT294" s="7">
        <v>1375.2</v>
      </c>
      <c r="AU294" s="7"/>
      <c r="AV294" s="3">
        <v>1134.125</v>
      </c>
      <c r="AW294" s="3">
        <v>1557.6923076923101</v>
      </c>
      <c r="AX294" s="7">
        <v>1550.8333333333298</v>
      </c>
      <c r="AY294" s="113"/>
      <c r="AZ294" s="3">
        <v>706.18399999999997</v>
      </c>
      <c r="BA294" s="7">
        <v>783.93200000000002</v>
      </c>
      <c r="BB294" s="7"/>
      <c r="BC294" s="3">
        <v>891.81818181818198</v>
      </c>
      <c r="BD294" s="3">
        <v>1360.1</v>
      </c>
      <c r="BE294" s="7">
        <v>1369.3157894736801</v>
      </c>
      <c r="BF294" s="113"/>
      <c r="BG294" s="3">
        <v>1037.0625</v>
      </c>
      <c r="BH294" s="3">
        <v>1564.4</v>
      </c>
      <c r="BI294" s="7">
        <v>1545.6666666666702</v>
      </c>
      <c r="BJ294" s="113"/>
      <c r="BK294" s="3">
        <v>1137.5555555555602</v>
      </c>
      <c r="BL294" s="3">
        <v>1736.625</v>
      </c>
      <c r="BM294" s="7">
        <v>1692.625</v>
      </c>
      <c r="BO294" s="2">
        <f t="shared" si="388"/>
        <v>706.18399999999997</v>
      </c>
      <c r="BP294" s="2">
        <f t="shared" si="389"/>
        <v>783.93200000000002</v>
      </c>
      <c r="BQ294" s="2"/>
      <c r="BR294" s="2">
        <f t="shared" si="390"/>
        <v>891.81818181818198</v>
      </c>
      <c r="BS294" s="2">
        <f t="shared" si="391"/>
        <v>1360.1</v>
      </c>
      <c r="BT294" s="2">
        <f t="shared" si="392"/>
        <v>1369.3157894736801</v>
      </c>
      <c r="BU294" s="2"/>
      <c r="BV294" s="2">
        <f t="shared" si="393"/>
        <v>1037.0625</v>
      </c>
      <c r="BW294" s="2">
        <f t="shared" si="394"/>
        <v>1564.4</v>
      </c>
      <c r="BX294" s="2">
        <f t="shared" si="395"/>
        <v>1545.6666666666702</v>
      </c>
      <c r="BZ294" s="16">
        <f t="shared" si="384"/>
        <v>77.748000000000047</v>
      </c>
      <c r="CA294" s="16">
        <f t="shared" si="385"/>
        <v>585.38378947368005</v>
      </c>
      <c r="CB294" s="16">
        <f t="shared" si="386"/>
        <v>176.35087719299008</v>
      </c>
      <c r="CD294" s="5">
        <f t="shared" si="327"/>
        <v>0.11009595232970448</v>
      </c>
      <c r="CE294" s="5">
        <f t="shared" si="328"/>
        <v>0.74672776398167184</v>
      </c>
      <c r="CF294" s="5">
        <f t="shared" si="329"/>
        <v>0.12878758760298359</v>
      </c>
      <c r="CH294" s="11">
        <f t="shared" si="358"/>
        <v>0.52508664627930646</v>
      </c>
      <c r="CI294" s="11">
        <f t="shared" si="359"/>
        <v>0.53542035516926378</v>
      </c>
      <c r="CK294" s="11">
        <f t="shared" si="360"/>
        <v>0.50849153257397717</v>
      </c>
      <c r="CL294" s="11">
        <f t="shared" si="361"/>
        <v>0.49042769039153389</v>
      </c>
      <c r="CN294" s="16">
        <f t="shared" si="330"/>
        <v>468.28181818181793</v>
      </c>
      <c r="CO294" s="16">
        <f t="shared" si="331"/>
        <v>477.49760765549809</v>
      </c>
      <c r="CP294" s="11"/>
      <c r="CQ294" s="16">
        <f t="shared" si="332"/>
        <v>527.33750000000009</v>
      </c>
      <c r="CR294" s="16">
        <f t="shared" si="333"/>
        <v>508.60416666667015</v>
      </c>
      <c r="CT294" s="106">
        <v>1416.479166666667</v>
      </c>
      <c r="CU294" s="104">
        <v>1360.1</v>
      </c>
      <c r="CV294" s="104">
        <v>854.64393939393904</v>
      </c>
      <c r="CW294" s="104">
        <v>831.715151515152</v>
      </c>
      <c r="CX294" s="104">
        <v>790.77777777777806</v>
      </c>
      <c r="CY294" s="104">
        <v>763.25</v>
      </c>
      <c r="CZ294" s="104">
        <v>749.52083333333303</v>
      </c>
      <c r="DA294" s="104">
        <v>725.310160427808</v>
      </c>
      <c r="DB294" s="104">
        <v>718.71111111111099</v>
      </c>
      <c r="DC294" s="104">
        <v>709.70588235294099</v>
      </c>
      <c r="DD294" s="104">
        <v>694.53589743589703</v>
      </c>
      <c r="DE294" s="104">
        <v>756.54134615384601</v>
      </c>
      <c r="DF294" s="104">
        <v>763.17058823529396</v>
      </c>
      <c r="DG294" s="104">
        <v>757.36842105263202</v>
      </c>
      <c r="DH294" s="104">
        <v>727.93181818181802</v>
      </c>
      <c r="DI294" s="104">
        <v>739.72390109890102</v>
      </c>
      <c r="DJ294" s="104">
        <v>735.06153846153791</v>
      </c>
      <c r="DK294" s="104">
        <v>721.461538461538</v>
      </c>
      <c r="DL294" s="104">
        <v>699.37777777777808</v>
      </c>
      <c r="DM294" s="104">
        <v>667.1</v>
      </c>
      <c r="DN294" s="104">
        <v>622.54761904761904</v>
      </c>
      <c r="DO294" s="104">
        <v>586.16666666666697</v>
      </c>
      <c r="DP294" s="104">
        <v>551.02974358974393</v>
      </c>
      <c r="DR294" s="4">
        <f t="shared" si="362"/>
        <v>37.661148402350001</v>
      </c>
      <c r="DS294" s="39">
        <v>29.214737183800004</v>
      </c>
      <c r="DT294" s="39">
        <v>22.613080294199996</v>
      </c>
      <c r="DU294" s="39">
        <v>17.845929415299999</v>
      </c>
      <c r="DV294" s="39">
        <v>20.771052424560001</v>
      </c>
      <c r="DW294" s="39">
        <v>21.89709052437</v>
      </c>
      <c r="DX294" s="39">
        <v>22.02737303052</v>
      </c>
      <c r="DY294" s="39">
        <v>21.363763908029998</v>
      </c>
      <c r="DZ294" s="39">
        <v>17.20983107388</v>
      </c>
      <c r="EA294" s="39">
        <v>20.379319947980004</v>
      </c>
      <c r="EB294" s="39">
        <v>19.46637463771</v>
      </c>
      <c r="EC294" s="39">
        <v>16.206612241619997</v>
      </c>
      <c r="ED294" s="39">
        <v>15.734808014340002</v>
      </c>
      <c r="EE294" s="39">
        <v>18.250696650209999</v>
      </c>
      <c r="EF294" s="39">
        <v>20.351847043500001</v>
      </c>
      <c r="EG294" s="39">
        <v>16.138356448069999</v>
      </c>
      <c r="EH294" s="39">
        <v>19.936692171240001</v>
      </c>
      <c r="EI294" s="39">
        <v>18.783443291799998</v>
      </c>
      <c r="EJ294" s="39">
        <v>22.742113829400001</v>
      </c>
      <c r="EK294" s="39">
        <v>21.925142462700002</v>
      </c>
      <c r="EL294" s="39">
        <v>21.32430911378</v>
      </c>
      <c r="EM294" s="39">
        <v>17.671307527299998</v>
      </c>
      <c r="EN294" s="39">
        <v>15.351833521719998</v>
      </c>
      <c r="EP294" s="111">
        <v>46022</v>
      </c>
      <c r="EQ294" s="114">
        <f t="shared" si="387"/>
        <v>0</v>
      </c>
      <c r="ER294" s="114"/>
      <c r="ES294" s="4">
        <f t="shared" si="363"/>
        <v>637.83399999999995</v>
      </c>
      <c r="ET294" s="4">
        <f t="shared" si="364"/>
        <v>642.62900000000002</v>
      </c>
      <c r="EU294" s="4"/>
      <c r="EV294" s="4">
        <f t="shared" si="334"/>
        <v>891.09090909090901</v>
      </c>
      <c r="EW294" s="4">
        <f t="shared" si="335"/>
        <v>1133.5</v>
      </c>
      <c r="EX294" s="4">
        <f t="shared" si="336"/>
        <v>961.4</v>
      </c>
      <c r="EY294" s="4"/>
      <c r="EZ294" s="4">
        <f t="shared" si="337"/>
        <v>1044.45454545455</v>
      </c>
      <c r="FA294" s="4">
        <f t="shared" si="338"/>
        <v>1399.25</v>
      </c>
      <c r="FB294" s="4">
        <f t="shared" si="339"/>
        <v>1375.2</v>
      </c>
      <c r="FC294" s="4"/>
      <c r="FD294" s="4">
        <f t="shared" si="365"/>
        <v>1134.125</v>
      </c>
      <c r="FE294" s="4">
        <f t="shared" si="366"/>
        <v>1557.6923076923101</v>
      </c>
      <c r="FF294" s="4">
        <f t="shared" si="367"/>
        <v>1550.8333333333298</v>
      </c>
      <c r="FH294" s="16">
        <f t="shared" si="368"/>
        <v>637.83399999999995</v>
      </c>
      <c r="FI294" s="16">
        <f t="shared" si="341"/>
        <v>642.62900000000002</v>
      </c>
      <c r="FJ294" s="16"/>
      <c r="FK294" s="16">
        <f t="shared" si="369"/>
        <v>891.09090909090901</v>
      </c>
      <c r="FL294" s="16">
        <f t="shared" si="370"/>
        <v>1133.5</v>
      </c>
      <c r="FM294" s="16">
        <f t="shared" si="371"/>
        <v>961.4</v>
      </c>
      <c r="FN294" s="16"/>
      <c r="FO294" s="16">
        <f t="shared" si="372"/>
        <v>1044.45454545455</v>
      </c>
      <c r="FP294" s="16">
        <f t="shared" si="373"/>
        <v>1399.25</v>
      </c>
      <c r="FQ294" s="16">
        <f t="shared" si="374"/>
        <v>1375.2</v>
      </c>
      <c r="FS294" s="4">
        <f t="shared" si="342"/>
        <v>706.18399999999997</v>
      </c>
      <c r="FT294" s="4">
        <f t="shared" si="343"/>
        <v>783.93200000000002</v>
      </c>
      <c r="FU294" s="4"/>
      <c r="FV294" s="4">
        <f t="shared" si="344"/>
        <v>891.81818181818198</v>
      </c>
      <c r="FW294" s="4">
        <f t="shared" si="345"/>
        <v>1360.1</v>
      </c>
      <c r="FX294" s="4">
        <f t="shared" si="346"/>
        <v>1369.3157894736801</v>
      </c>
      <c r="FY294" s="4"/>
      <c r="FZ294" s="4">
        <f t="shared" si="347"/>
        <v>1037.0625</v>
      </c>
      <c r="GA294" s="4">
        <f t="shared" si="348"/>
        <v>1564.4</v>
      </c>
      <c r="GB294" s="4">
        <f t="shared" si="349"/>
        <v>1545.6666666666702</v>
      </c>
      <c r="GC294" s="4"/>
      <c r="GD294" s="4">
        <f t="shared" si="350"/>
        <v>1137.5555555555602</v>
      </c>
      <c r="GE294" s="4">
        <f t="shared" si="351"/>
        <v>1736.625</v>
      </c>
      <c r="GF294" s="4">
        <f t="shared" si="352"/>
        <v>1692.625</v>
      </c>
      <c r="GH294" s="16">
        <f t="shared" si="375"/>
        <v>706.18399999999997</v>
      </c>
      <c r="GI294" s="16">
        <f t="shared" si="353"/>
        <v>783.93200000000002</v>
      </c>
      <c r="GJ294" s="16"/>
      <c r="GK294" s="16">
        <f t="shared" si="376"/>
        <v>891.81818181818198</v>
      </c>
      <c r="GL294" s="16">
        <f t="shared" si="377"/>
        <v>1360.1</v>
      </c>
      <c r="GM294" s="16">
        <f t="shared" si="378"/>
        <v>1369.3157894736801</v>
      </c>
      <c r="GN294" s="16"/>
      <c r="GO294" s="16">
        <f t="shared" si="354"/>
        <v>1037.0625</v>
      </c>
      <c r="GP294" s="16">
        <f t="shared" si="355"/>
        <v>1564.4</v>
      </c>
      <c r="GQ294" s="16">
        <f t="shared" si="379"/>
        <v>1545.6666666666702</v>
      </c>
    </row>
    <row r="295" spans="2:199" ht="14.45" customHeight="1" x14ac:dyDescent="0.25">
      <c r="B295" s="28" t="s">
        <v>167</v>
      </c>
      <c r="C295" s="28" t="s">
        <v>772</v>
      </c>
      <c r="D295" s="23" t="str">
        <f>IFERROR(IF(MATCH($B295,Compounders!$A:$A,0),"yes"),"")</f>
        <v/>
      </c>
      <c r="F295" s="66"/>
      <c r="G295" s="66"/>
      <c r="H295" s="66"/>
      <c r="I295" s="66"/>
      <c r="J295" s="121" t="str">
        <f t="shared" si="356"/>
        <v>yes</v>
      </c>
      <c r="K295" s="70">
        <f t="shared" si="380"/>
        <v>6</v>
      </c>
      <c r="L295" s="70">
        <f t="shared" si="381"/>
        <v>46</v>
      </c>
      <c r="M295" s="70">
        <f t="shared" si="382"/>
        <v>4</v>
      </c>
      <c r="N295" s="70">
        <f t="shared" si="383"/>
        <v>6</v>
      </c>
      <c r="O295" s="66"/>
      <c r="P295" s="83"/>
      <c r="Q295" s="70">
        <f t="shared" si="396"/>
        <v>5</v>
      </c>
      <c r="R295" s="70">
        <f t="shared" si="396"/>
        <v>4</v>
      </c>
      <c r="S295" s="70">
        <f t="shared" si="396"/>
        <v>4</v>
      </c>
      <c r="T295" s="70">
        <f t="shared" si="396"/>
        <v>5</v>
      </c>
      <c r="U295" s="70">
        <f t="shared" si="396"/>
        <v>5</v>
      </c>
      <c r="V295" s="70">
        <f t="shared" si="396"/>
        <v>8</v>
      </c>
      <c r="W295" s="70">
        <f t="shared" si="396"/>
        <v>9</v>
      </c>
      <c r="X295" s="70">
        <f t="shared" si="396"/>
        <v>4</v>
      </c>
      <c r="Y295" s="70">
        <f t="shared" si="396"/>
        <v>2</v>
      </c>
      <c r="AA295" s="39">
        <v>33.481196094689999</v>
      </c>
      <c r="AB295" s="39">
        <v>32.020878646020002</v>
      </c>
      <c r="AC295" s="40">
        <v>32.397378843200002</v>
      </c>
      <c r="AE295" s="4">
        <f t="shared" si="323"/>
        <v>-1.0838172514899966</v>
      </c>
      <c r="AF295" s="4">
        <f t="shared" si="324"/>
        <v>0.37650019718000038</v>
      </c>
      <c r="AH295" s="11">
        <f t="shared" si="325"/>
        <v>-3.2370923918751071E-2</v>
      </c>
      <c r="AI295" s="11">
        <f t="shared" si="326"/>
        <v>1.1757959590743328E-2</v>
      </c>
      <c r="AK295" s="3">
        <v>2545</v>
      </c>
      <c r="AL295" s="7">
        <v>2021</v>
      </c>
      <c r="AM295" s="7"/>
      <c r="AN295" s="3">
        <v>2499.3333333333303</v>
      </c>
      <c r="AO295" s="3">
        <v>2419.5714285714303</v>
      </c>
      <c r="AP295" s="7">
        <v>2462.5</v>
      </c>
      <c r="AQ295" s="113"/>
      <c r="AR295" s="3">
        <v>2695.1666666666697</v>
      </c>
      <c r="AS295" s="3">
        <v>2757.8571428571399</v>
      </c>
      <c r="AT295" s="7">
        <v>3203</v>
      </c>
      <c r="AU295" s="7"/>
      <c r="AV295" s="3">
        <v>3467.6666666666697</v>
      </c>
      <c r="AW295" s="3">
        <v>3252.3333333333303</v>
      </c>
      <c r="AX295" s="7">
        <v>3775.8333333333303</v>
      </c>
      <c r="AY295" s="113"/>
      <c r="AZ295" s="3">
        <v>2441.12</v>
      </c>
      <c r="BA295" s="7">
        <v>2508.9960000000001</v>
      </c>
      <c r="BB295" s="7"/>
      <c r="BC295" s="3">
        <v>2553.1999999999998</v>
      </c>
      <c r="BD295" s="3">
        <v>2467.5</v>
      </c>
      <c r="BE295" s="7">
        <v>2499.0714285714303</v>
      </c>
      <c r="BF295" s="113"/>
      <c r="BG295" s="3">
        <v>2891.5714285714303</v>
      </c>
      <c r="BH295" s="3">
        <v>2646</v>
      </c>
      <c r="BI295" s="7">
        <v>2737.8461538461497</v>
      </c>
      <c r="BJ295" s="113"/>
      <c r="BK295" s="3">
        <v>3718.8571428571399</v>
      </c>
      <c r="BL295" s="3">
        <v>2864.6666666666697</v>
      </c>
      <c r="BM295" s="7">
        <v>3054.3</v>
      </c>
      <c r="BO295" s="2">
        <f t="shared" si="388"/>
        <v>2441.12</v>
      </c>
      <c r="BP295" s="2">
        <f t="shared" si="389"/>
        <v>2508.9960000000001</v>
      </c>
      <c r="BQ295" s="2"/>
      <c r="BR295" s="2">
        <f t="shared" si="390"/>
        <v>2553.1999999999998</v>
      </c>
      <c r="BS295" s="2">
        <f t="shared" si="391"/>
        <v>2467.5</v>
      </c>
      <c r="BT295" s="2">
        <f t="shared" si="392"/>
        <v>2499.0714285714303</v>
      </c>
      <c r="BU295" s="2"/>
      <c r="BV295" s="2">
        <f t="shared" si="393"/>
        <v>2891.5714285714303</v>
      </c>
      <c r="BW295" s="2">
        <f t="shared" si="394"/>
        <v>2646</v>
      </c>
      <c r="BX295" s="2">
        <f t="shared" si="395"/>
        <v>2737.8461538461497</v>
      </c>
      <c r="BZ295" s="16">
        <f t="shared" si="384"/>
        <v>67.876000000000204</v>
      </c>
      <c r="CA295" s="16">
        <f t="shared" si="385"/>
        <v>-9.9245714285698341</v>
      </c>
      <c r="CB295" s="16">
        <f t="shared" si="386"/>
        <v>238.77472527471946</v>
      </c>
      <c r="CD295" s="5">
        <f t="shared" si="327"/>
        <v>2.780526971226327E-2</v>
      </c>
      <c r="CE295" s="5">
        <f t="shared" si="328"/>
        <v>-3.9555947592462282E-3</v>
      </c>
      <c r="CF295" s="5">
        <f t="shared" si="329"/>
        <v>9.5545378393290914E-2</v>
      </c>
      <c r="CH295" s="11">
        <f t="shared" si="358"/>
        <v>-3.3565721447595065E-2</v>
      </c>
      <c r="CI295" s="11">
        <f t="shared" si="359"/>
        <v>-2.1200286475234864E-2</v>
      </c>
      <c r="CK295" s="11">
        <f t="shared" si="360"/>
        <v>-8.4926634059582562E-2</v>
      </c>
      <c r="CL295" s="11">
        <f t="shared" si="361"/>
        <v>-5.3163229241488197E-2</v>
      </c>
      <c r="CN295" s="16">
        <f t="shared" si="330"/>
        <v>-85.699999999999818</v>
      </c>
      <c r="CO295" s="16">
        <f t="shared" si="331"/>
        <v>-54.128571428569558</v>
      </c>
      <c r="CP295" s="11"/>
      <c r="CQ295" s="16">
        <f t="shared" si="332"/>
        <v>-245.57142857143026</v>
      </c>
      <c r="CR295" s="16">
        <f t="shared" si="333"/>
        <v>-153.72527472528054</v>
      </c>
      <c r="CT295" s="106">
        <v>2475.0857142857139</v>
      </c>
      <c r="CU295" s="104">
        <v>2467.5</v>
      </c>
      <c r="CV295" s="104">
        <v>2565.2099567099563</v>
      </c>
      <c r="CW295" s="104">
        <v>2429.5034965034961</v>
      </c>
      <c r="CX295" s="104">
        <v>2394.8000000000002</v>
      </c>
      <c r="CY295" s="104">
        <v>2509.1764705882401</v>
      </c>
      <c r="CZ295" s="104">
        <v>2481.727272727273</v>
      </c>
      <c r="DA295" s="104">
        <v>2451.583333333333</v>
      </c>
      <c r="DB295" s="104">
        <v>2404.2777777777769</v>
      </c>
      <c r="DC295" s="104">
        <v>2333.6666666666697</v>
      </c>
      <c r="DD295" s="104">
        <v>2338.871212121212</v>
      </c>
      <c r="DE295" s="104">
        <v>2288.077777777778</v>
      </c>
      <c r="DF295" s="104">
        <v>2153.984848484849</v>
      </c>
      <c r="DG295" s="104">
        <v>1999.42857142857</v>
      </c>
      <c r="DH295" s="104">
        <v>2030.6111111111109</v>
      </c>
      <c r="DI295" s="104">
        <v>2055.9277777777784</v>
      </c>
      <c r="DJ295" s="104">
        <v>2107.6597402597408</v>
      </c>
      <c r="DK295" s="104">
        <v>1993.7142857142899</v>
      </c>
      <c r="DL295" s="104">
        <v>2164.3035714285716</v>
      </c>
      <c r="DM295" s="104">
        <v>2432.7361111111113</v>
      </c>
      <c r="DN295" s="104">
        <v>2523.1111111111099</v>
      </c>
      <c r="DO295" s="104">
        <v>2654.6363636363603</v>
      </c>
      <c r="DP295" s="104">
        <v>2541.666666666667</v>
      </c>
      <c r="DR295" s="4">
        <f t="shared" si="362"/>
        <v>32.397378843200002</v>
      </c>
      <c r="DS295" s="39">
        <v>32.020878646020002</v>
      </c>
      <c r="DT295" s="39">
        <v>33.481196094689999</v>
      </c>
      <c r="DU295" s="39">
        <v>41.253517490919997</v>
      </c>
      <c r="DV295" s="39">
        <v>42.777723232199996</v>
      </c>
      <c r="DW295" s="39">
        <v>47.16750562731999</v>
      </c>
      <c r="DX295" s="39">
        <v>43.699914367199987</v>
      </c>
      <c r="DY295" s="39">
        <v>47.920533873559997</v>
      </c>
      <c r="DZ295" s="39">
        <v>46.533194441399992</v>
      </c>
      <c r="EA295" s="39">
        <v>43.579873759500003</v>
      </c>
      <c r="EB295" s="39">
        <v>41.063213461709999</v>
      </c>
      <c r="EC295" s="39">
        <v>40.869676706850001</v>
      </c>
      <c r="ED295" s="39">
        <v>46.578827210760011</v>
      </c>
      <c r="EE295" s="39">
        <v>45.293042861879997</v>
      </c>
      <c r="EF295" s="39">
        <v>45.814551760500002</v>
      </c>
      <c r="EG295" s="39">
        <v>37.996012291520003</v>
      </c>
      <c r="EH295" s="39">
        <v>45.535480378950005</v>
      </c>
      <c r="EI295" s="39">
        <v>41.496099403960002</v>
      </c>
      <c r="EJ295" s="39">
        <v>48.123553908239998</v>
      </c>
      <c r="EK295" s="39">
        <v>44.600770802279996</v>
      </c>
      <c r="EL295" s="39">
        <v>45.141597842639996</v>
      </c>
      <c r="EM295" s="39">
        <v>46.999833720749997</v>
      </c>
      <c r="EN295" s="39">
        <v>45.860633283449999</v>
      </c>
      <c r="EP295" s="111">
        <v>46022</v>
      </c>
      <c r="EQ295" s="114">
        <f t="shared" si="387"/>
        <v>0</v>
      </c>
      <c r="ER295" s="114"/>
      <c r="ES295" s="4">
        <f t="shared" si="363"/>
        <v>2545</v>
      </c>
      <c r="ET295" s="4">
        <f t="shared" si="364"/>
        <v>2021</v>
      </c>
      <c r="EU295" s="4"/>
      <c r="EV295" s="4">
        <f t="shared" si="334"/>
        <v>2499.3333333333303</v>
      </c>
      <c r="EW295" s="4">
        <f t="shared" si="335"/>
        <v>2419.5714285714303</v>
      </c>
      <c r="EX295" s="4">
        <f t="shared" si="336"/>
        <v>2462.5</v>
      </c>
      <c r="EY295" s="4"/>
      <c r="EZ295" s="4">
        <f t="shared" si="337"/>
        <v>2695.1666666666697</v>
      </c>
      <c r="FA295" s="4">
        <f t="shared" si="338"/>
        <v>2757.8571428571399</v>
      </c>
      <c r="FB295" s="4">
        <f t="shared" si="339"/>
        <v>3203</v>
      </c>
      <c r="FC295" s="4"/>
      <c r="FD295" s="4">
        <f t="shared" si="365"/>
        <v>3467.6666666666697</v>
      </c>
      <c r="FE295" s="4">
        <f t="shared" si="366"/>
        <v>3252.3333333333303</v>
      </c>
      <c r="FF295" s="4">
        <f t="shared" si="367"/>
        <v>3775.8333333333303</v>
      </c>
      <c r="FH295" s="16">
        <f t="shared" si="368"/>
        <v>2545</v>
      </c>
      <c r="FI295" s="16">
        <f t="shared" si="341"/>
        <v>2021</v>
      </c>
      <c r="FJ295" s="16"/>
      <c r="FK295" s="16">
        <f t="shared" si="369"/>
        <v>2499.3333333333303</v>
      </c>
      <c r="FL295" s="16">
        <f t="shared" si="370"/>
        <v>2419.5714285714303</v>
      </c>
      <c r="FM295" s="16">
        <f t="shared" si="371"/>
        <v>2462.5</v>
      </c>
      <c r="FN295" s="16"/>
      <c r="FO295" s="16">
        <f t="shared" si="372"/>
        <v>2695.1666666666697</v>
      </c>
      <c r="FP295" s="16">
        <f t="shared" si="373"/>
        <v>2757.8571428571399</v>
      </c>
      <c r="FQ295" s="16">
        <f t="shared" si="374"/>
        <v>3203</v>
      </c>
      <c r="FS295" s="4">
        <f t="shared" si="342"/>
        <v>2441.12</v>
      </c>
      <c r="FT295" s="4">
        <f t="shared" si="343"/>
        <v>2508.9960000000001</v>
      </c>
      <c r="FU295" s="4"/>
      <c r="FV295" s="4">
        <f t="shared" si="344"/>
        <v>2553.1999999999998</v>
      </c>
      <c r="FW295" s="4">
        <f t="shared" si="345"/>
        <v>2467.5</v>
      </c>
      <c r="FX295" s="4">
        <f t="shared" si="346"/>
        <v>2499.0714285714303</v>
      </c>
      <c r="FY295" s="4"/>
      <c r="FZ295" s="4">
        <f t="shared" si="347"/>
        <v>2891.5714285714303</v>
      </c>
      <c r="GA295" s="4">
        <f t="shared" si="348"/>
        <v>2646</v>
      </c>
      <c r="GB295" s="4">
        <f t="shared" si="349"/>
        <v>2737.8461538461497</v>
      </c>
      <c r="GC295" s="4"/>
      <c r="GD295" s="4">
        <f t="shared" si="350"/>
        <v>3718.8571428571399</v>
      </c>
      <c r="GE295" s="4">
        <f t="shared" si="351"/>
        <v>2864.6666666666697</v>
      </c>
      <c r="GF295" s="4">
        <f t="shared" si="352"/>
        <v>3054.3</v>
      </c>
      <c r="GH295" s="16">
        <f t="shared" si="375"/>
        <v>2441.12</v>
      </c>
      <c r="GI295" s="16">
        <f t="shared" si="353"/>
        <v>2508.9960000000001</v>
      </c>
      <c r="GJ295" s="16"/>
      <c r="GK295" s="16">
        <f t="shared" si="376"/>
        <v>2553.1999999999998</v>
      </c>
      <c r="GL295" s="16">
        <f t="shared" si="377"/>
        <v>2467.5</v>
      </c>
      <c r="GM295" s="16">
        <f t="shared" si="378"/>
        <v>2499.0714285714303</v>
      </c>
      <c r="GN295" s="16"/>
      <c r="GO295" s="16">
        <f t="shared" si="354"/>
        <v>2891.5714285714303</v>
      </c>
      <c r="GP295" s="16">
        <f t="shared" si="355"/>
        <v>2646</v>
      </c>
      <c r="GQ295" s="16">
        <f t="shared" si="379"/>
        <v>2737.8461538461497</v>
      </c>
    </row>
    <row r="296" spans="2:199" ht="14.45" customHeight="1" x14ac:dyDescent="0.25">
      <c r="B296" s="28" t="s">
        <v>530</v>
      </c>
      <c r="C296" s="28" t="s">
        <v>773</v>
      </c>
      <c r="D296" s="23" t="str">
        <f>IFERROR(IF(MATCH($B296,Compounders!$A:$A,0),"yes"),"")</f>
        <v/>
      </c>
      <c r="F296" s="66"/>
      <c r="G296" s="66" t="s">
        <v>544</v>
      </c>
      <c r="H296" s="66"/>
      <c r="I296" s="66"/>
      <c r="J296" s="121" t="str">
        <f t="shared" si="356"/>
        <v/>
      </c>
      <c r="K296" s="70">
        <f t="shared" si="380"/>
        <v>6</v>
      </c>
      <c r="L296" s="70">
        <f t="shared" si="381"/>
        <v>47</v>
      </c>
      <c r="M296" s="70">
        <f t="shared" si="382"/>
        <v>4</v>
      </c>
      <c r="N296" s="70">
        <f t="shared" si="383"/>
        <v>6</v>
      </c>
      <c r="O296" s="66"/>
      <c r="P296" s="83" t="s">
        <v>500</v>
      </c>
      <c r="Q296" s="70">
        <f t="shared" si="396"/>
        <v>5</v>
      </c>
      <c r="R296" s="70">
        <f t="shared" si="396"/>
        <v>4</v>
      </c>
      <c r="S296" s="70">
        <f t="shared" si="396"/>
        <v>5</v>
      </c>
      <c r="T296" s="70">
        <f t="shared" si="396"/>
        <v>5</v>
      </c>
      <c r="U296" s="70">
        <f t="shared" si="396"/>
        <v>5</v>
      </c>
      <c r="V296" s="70">
        <f t="shared" si="396"/>
        <v>8</v>
      </c>
      <c r="W296" s="70">
        <f t="shared" si="396"/>
        <v>9</v>
      </c>
      <c r="X296" s="70">
        <f t="shared" si="396"/>
        <v>4</v>
      </c>
      <c r="Y296" s="70">
        <f t="shared" si="396"/>
        <v>2</v>
      </c>
      <c r="AA296" s="39">
        <v>17.102669790100002</v>
      </c>
      <c r="AB296" s="39">
        <v>24.190444689660001</v>
      </c>
      <c r="AC296" s="40">
        <v>32.656916291999998</v>
      </c>
      <c r="AE296" s="4">
        <f t="shared" si="323"/>
        <v>15.554246501899996</v>
      </c>
      <c r="AF296" s="4">
        <f t="shared" si="324"/>
        <v>8.4664716023399968</v>
      </c>
      <c r="AH296" s="11">
        <f t="shared" si="325"/>
        <v>0.90946306587195402</v>
      </c>
      <c r="AI296" s="11">
        <f t="shared" si="326"/>
        <v>0.34999239207698052</v>
      </c>
      <c r="AK296" s="3" t="e">
        <v>#N/A</v>
      </c>
      <c r="AL296" s="7">
        <v>692</v>
      </c>
      <c r="AM296" s="7"/>
      <c r="AN296" s="3">
        <v>639</v>
      </c>
      <c r="AO296" s="3">
        <v>793.4</v>
      </c>
      <c r="AP296" s="7">
        <v>843.4</v>
      </c>
      <c r="AQ296" s="113"/>
      <c r="AR296" s="3">
        <v>737</v>
      </c>
      <c r="AS296" s="3">
        <v>855.4</v>
      </c>
      <c r="AT296" s="7">
        <v>998.6</v>
      </c>
      <c r="AU296" s="7"/>
      <c r="AV296" s="3" t="e">
        <v>#N/A</v>
      </c>
      <c r="AW296" s="3">
        <v>1034</v>
      </c>
      <c r="AX296" s="7">
        <v>1145.4000000000001</v>
      </c>
      <c r="AY296" s="113"/>
      <c r="AZ296" s="3">
        <v>699.32</v>
      </c>
      <c r="BA296" s="7">
        <v>703</v>
      </c>
      <c r="BB296" s="7"/>
      <c r="BC296" s="3">
        <v>631.857142857143</v>
      </c>
      <c r="BD296" s="3">
        <v>793.125</v>
      </c>
      <c r="BE296" s="7">
        <v>820.625</v>
      </c>
      <c r="BF296" s="113"/>
      <c r="BG296" s="3">
        <v>722.5</v>
      </c>
      <c r="BH296" s="3">
        <v>911.625</v>
      </c>
      <c r="BI296" s="7">
        <v>999</v>
      </c>
      <c r="BJ296" s="113"/>
      <c r="BK296" s="3">
        <v>742</v>
      </c>
      <c r="BL296" s="3">
        <v>1004.1666666666699</v>
      </c>
      <c r="BM296" s="7">
        <v>1102.1428571428598</v>
      </c>
      <c r="BO296" s="2">
        <f t="shared" si="388"/>
        <v>699.32</v>
      </c>
      <c r="BP296" s="2">
        <f t="shared" si="389"/>
        <v>703</v>
      </c>
      <c r="BQ296" s="2"/>
      <c r="BR296" s="2">
        <f t="shared" si="390"/>
        <v>631.857142857143</v>
      </c>
      <c r="BS296" s="2">
        <f t="shared" si="391"/>
        <v>793.125</v>
      </c>
      <c r="BT296" s="2">
        <f t="shared" si="392"/>
        <v>820.625</v>
      </c>
      <c r="BU296" s="2"/>
      <c r="BV296" s="2">
        <f t="shared" si="393"/>
        <v>722.5</v>
      </c>
      <c r="BW296" s="2">
        <f t="shared" si="394"/>
        <v>911.625</v>
      </c>
      <c r="BX296" s="2">
        <f t="shared" si="395"/>
        <v>999</v>
      </c>
      <c r="BZ296" s="16">
        <f t="shared" si="384"/>
        <v>3.67999999999995</v>
      </c>
      <c r="CA296" s="16">
        <f t="shared" si="385"/>
        <v>117.625</v>
      </c>
      <c r="CB296" s="16">
        <f t="shared" si="386"/>
        <v>178.375</v>
      </c>
      <c r="CD296" s="5">
        <f t="shared" si="327"/>
        <v>5.2622547617684479E-3</v>
      </c>
      <c r="CE296" s="5">
        <f t="shared" si="328"/>
        <v>0.16731863442389749</v>
      </c>
      <c r="CF296" s="5">
        <f t="shared" si="329"/>
        <v>0.21736481340441727</v>
      </c>
      <c r="CH296" s="11">
        <f t="shared" si="358"/>
        <v>0.25522835179742231</v>
      </c>
      <c r="CI296" s="11">
        <f t="shared" si="359"/>
        <v>0.29875084784083161</v>
      </c>
      <c r="CK296" s="11">
        <f t="shared" si="360"/>
        <v>0.2617647058823529</v>
      </c>
      <c r="CL296" s="11">
        <f t="shared" si="361"/>
        <v>0.38269896193771635</v>
      </c>
      <c r="CN296" s="16">
        <f t="shared" si="330"/>
        <v>161.267857142857</v>
      </c>
      <c r="CO296" s="16">
        <f t="shared" si="331"/>
        <v>188.767857142857</v>
      </c>
      <c r="CP296" s="11"/>
      <c r="CQ296" s="16">
        <f t="shared" si="332"/>
        <v>189.125</v>
      </c>
      <c r="CR296" s="16">
        <f t="shared" si="333"/>
        <v>276.5</v>
      </c>
      <c r="CT296" s="106">
        <v>855.88095238095298</v>
      </c>
      <c r="CU296" s="104">
        <v>793.125</v>
      </c>
      <c r="CV296" s="104">
        <v>601.25</v>
      </c>
      <c r="CW296" s="104" t="s">
        <v>503</v>
      </c>
      <c r="CX296" s="104" t="s">
        <v>503</v>
      </c>
      <c r="CY296" s="104" t="s">
        <v>503</v>
      </c>
      <c r="CZ296" s="104" t="s">
        <v>503</v>
      </c>
      <c r="DA296" s="104" t="s">
        <v>503</v>
      </c>
      <c r="DB296" s="104" t="s">
        <v>503</v>
      </c>
      <c r="DC296" s="104" t="s">
        <v>503</v>
      </c>
      <c r="DD296" s="104" t="s">
        <v>503</v>
      </c>
      <c r="DE296" s="104" t="s">
        <v>503</v>
      </c>
      <c r="DF296" s="104" t="s">
        <v>503</v>
      </c>
      <c r="DG296" s="104" t="s">
        <v>503</v>
      </c>
      <c r="DH296" s="104" t="s">
        <v>503</v>
      </c>
      <c r="DI296" s="104" t="s">
        <v>503</v>
      </c>
      <c r="DJ296" s="104" t="s">
        <v>503</v>
      </c>
      <c r="DK296" s="104" t="s">
        <v>503</v>
      </c>
      <c r="DL296" s="104" t="s">
        <v>503</v>
      </c>
      <c r="DM296" s="104" t="s">
        <v>503</v>
      </c>
      <c r="DN296" s="104" t="s">
        <v>503</v>
      </c>
      <c r="DO296" s="104" t="s">
        <v>503</v>
      </c>
      <c r="DP296" s="104" t="s">
        <v>503</v>
      </c>
      <c r="DR296" s="4">
        <f t="shared" si="362"/>
        <v>32.656916291999998</v>
      </c>
      <c r="DS296" s="39">
        <v>24.190444689660001</v>
      </c>
      <c r="DT296" s="39">
        <v>17.102669790100002</v>
      </c>
      <c r="DU296" s="39"/>
      <c r="DV296" s="39"/>
      <c r="DW296" s="39"/>
      <c r="DX296" s="39"/>
      <c r="DY296" s="39"/>
      <c r="DZ296" s="39"/>
      <c r="EA296" s="39"/>
      <c r="EB296" s="39"/>
      <c r="EC296" s="39"/>
      <c r="ED296" s="39"/>
      <c r="EE296" s="39"/>
      <c r="EF296" s="39"/>
      <c r="EG296" s="39"/>
      <c r="EH296" s="39"/>
      <c r="EI296" s="39"/>
      <c r="EJ296" s="39"/>
      <c r="EK296" s="39"/>
      <c r="EL296" s="39"/>
      <c r="EM296" s="39"/>
      <c r="EN296" s="39"/>
      <c r="EP296" s="111">
        <v>46022</v>
      </c>
      <c r="EQ296" s="114">
        <f t="shared" si="387"/>
        <v>0</v>
      </c>
      <c r="ER296" s="114"/>
      <c r="ES296" s="4" t="e">
        <f t="shared" si="363"/>
        <v>#N/A</v>
      </c>
      <c r="ET296" s="4">
        <f t="shared" si="364"/>
        <v>692</v>
      </c>
      <c r="EU296" s="4"/>
      <c r="EV296" s="4">
        <f t="shared" si="334"/>
        <v>639</v>
      </c>
      <c r="EW296" s="4">
        <f t="shared" si="335"/>
        <v>793.4</v>
      </c>
      <c r="EX296" s="4">
        <f t="shared" si="336"/>
        <v>843.4</v>
      </c>
      <c r="EY296" s="4"/>
      <c r="EZ296" s="4">
        <f t="shared" si="337"/>
        <v>737</v>
      </c>
      <c r="FA296" s="4">
        <f t="shared" si="338"/>
        <v>855.4</v>
      </c>
      <c r="FB296" s="4">
        <f t="shared" si="339"/>
        <v>998.6</v>
      </c>
      <c r="FC296" s="4"/>
      <c r="FD296" s="4" t="e">
        <f t="shared" si="365"/>
        <v>#N/A</v>
      </c>
      <c r="FE296" s="4">
        <f t="shared" si="366"/>
        <v>1034</v>
      </c>
      <c r="FF296" s="4">
        <f t="shared" si="367"/>
        <v>1145.4000000000001</v>
      </c>
      <c r="FH296" s="16" t="str">
        <f t="shared" si="368"/>
        <v/>
      </c>
      <c r="FI296" s="16">
        <f t="shared" si="341"/>
        <v>692</v>
      </c>
      <c r="FJ296" s="16"/>
      <c r="FK296" s="16">
        <f t="shared" si="369"/>
        <v>639</v>
      </c>
      <c r="FL296" s="16">
        <f t="shared" si="370"/>
        <v>793.4</v>
      </c>
      <c r="FM296" s="16">
        <f t="shared" si="371"/>
        <v>843.4</v>
      </c>
      <c r="FN296" s="16"/>
      <c r="FO296" s="16" t="str">
        <f t="shared" si="372"/>
        <v/>
      </c>
      <c r="FP296" s="16">
        <f t="shared" si="373"/>
        <v>855.4</v>
      </c>
      <c r="FQ296" s="16">
        <f t="shared" si="374"/>
        <v>998.6</v>
      </c>
      <c r="FS296" s="4">
        <f t="shared" si="342"/>
        <v>699.32</v>
      </c>
      <c r="FT296" s="4">
        <f t="shared" si="343"/>
        <v>703</v>
      </c>
      <c r="FU296" s="4"/>
      <c r="FV296" s="4">
        <f t="shared" si="344"/>
        <v>631.857142857143</v>
      </c>
      <c r="FW296" s="4">
        <f t="shared" si="345"/>
        <v>793.125</v>
      </c>
      <c r="FX296" s="4">
        <f t="shared" si="346"/>
        <v>820.625</v>
      </c>
      <c r="FY296" s="4"/>
      <c r="FZ296" s="4">
        <f t="shared" si="347"/>
        <v>722.5</v>
      </c>
      <c r="GA296" s="4">
        <f t="shared" si="348"/>
        <v>911.625</v>
      </c>
      <c r="GB296" s="4">
        <f t="shared" si="349"/>
        <v>999</v>
      </c>
      <c r="GC296" s="4"/>
      <c r="GD296" s="4">
        <f t="shared" si="350"/>
        <v>742</v>
      </c>
      <c r="GE296" s="4">
        <f t="shared" si="351"/>
        <v>1004.1666666666699</v>
      </c>
      <c r="GF296" s="4">
        <f t="shared" si="352"/>
        <v>1102.1428571428598</v>
      </c>
      <c r="GH296" s="16">
        <f t="shared" si="375"/>
        <v>699.32</v>
      </c>
      <c r="GI296" s="16">
        <f t="shared" si="353"/>
        <v>703</v>
      </c>
      <c r="GJ296" s="16"/>
      <c r="GK296" s="16">
        <f t="shared" si="376"/>
        <v>631.857142857143</v>
      </c>
      <c r="GL296" s="16">
        <f t="shared" si="377"/>
        <v>793.125</v>
      </c>
      <c r="GM296" s="16">
        <f t="shared" si="378"/>
        <v>820.625</v>
      </c>
      <c r="GN296" s="16"/>
      <c r="GO296" s="16">
        <f t="shared" si="354"/>
        <v>722.5</v>
      </c>
      <c r="GP296" s="16">
        <f t="shared" si="355"/>
        <v>911.625</v>
      </c>
      <c r="GQ296" s="16">
        <f t="shared" si="379"/>
        <v>999</v>
      </c>
    </row>
    <row r="297" spans="2:199" ht="14.45" customHeight="1" x14ac:dyDescent="0.25">
      <c r="B297" s="28" t="s">
        <v>264</v>
      </c>
      <c r="C297" s="28" t="s">
        <v>774</v>
      </c>
      <c r="D297" s="23" t="str">
        <f>IFERROR(IF(MATCH($B297,Compounders!$A:$A,0),"yes"),"")</f>
        <v/>
      </c>
      <c r="F297" s="66"/>
      <c r="G297" s="66"/>
      <c r="H297" s="66"/>
      <c r="I297" s="66"/>
      <c r="J297" s="121" t="str">
        <f t="shared" si="356"/>
        <v>yes</v>
      </c>
      <c r="K297" s="70">
        <f t="shared" si="380"/>
        <v>6</v>
      </c>
      <c r="L297" s="70">
        <f t="shared" si="381"/>
        <v>47</v>
      </c>
      <c r="M297" s="70">
        <f t="shared" si="382"/>
        <v>4</v>
      </c>
      <c r="N297" s="70">
        <f t="shared" si="383"/>
        <v>6</v>
      </c>
      <c r="O297" s="66"/>
      <c r="P297" s="83"/>
      <c r="Q297" s="70">
        <f t="shared" si="396"/>
        <v>5</v>
      </c>
      <c r="R297" s="70">
        <f t="shared" si="396"/>
        <v>4</v>
      </c>
      <c r="S297" s="70">
        <f t="shared" si="396"/>
        <v>5</v>
      </c>
      <c r="T297" s="70">
        <f t="shared" si="396"/>
        <v>5</v>
      </c>
      <c r="U297" s="70">
        <f t="shared" si="396"/>
        <v>5</v>
      </c>
      <c r="V297" s="70">
        <f t="shared" si="396"/>
        <v>8</v>
      </c>
      <c r="W297" s="70">
        <f t="shared" si="396"/>
        <v>9</v>
      </c>
      <c r="X297" s="70">
        <f t="shared" si="396"/>
        <v>4</v>
      </c>
      <c r="Y297" s="70">
        <f t="shared" si="396"/>
        <v>2</v>
      </c>
      <c r="AA297" s="39">
        <v>23.784367998600004</v>
      </c>
      <c r="AB297" s="39">
        <v>32.656009971550006</v>
      </c>
      <c r="AC297" s="40">
        <v>32.455202004749999</v>
      </c>
      <c r="AE297" s="4">
        <f t="shared" si="323"/>
        <v>8.6708340061499953</v>
      </c>
      <c r="AF297" s="4">
        <f t="shared" si="324"/>
        <v>-0.20080796680000645</v>
      </c>
      <c r="AH297" s="11">
        <f t="shared" si="325"/>
        <v>0.36456020217398155</v>
      </c>
      <c r="AI297" s="11">
        <f t="shared" si="326"/>
        <v>-6.1491886784377225E-3</v>
      </c>
      <c r="AK297" s="3">
        <v>2501</v>
      </c>
      <c r="AL297" s="7">
        <v>1283</v>
      </c>
      <c r="AM297" s="7"/>
      <c r="AN297" s="3">
        <v>1844.0869565217399</v>
      </c>
      <c r="AO297" s="3">
        <v>1833.5</v>
      </c>
      <c r="AP297" s="7">
        <v>1944.4074074074099</v>
      </c>
      <c r="AQ297" s="113"/>
      <c r="AR297" s="3">
        <v>2111.5500000000002</v>
      </c>
      <c r="AS297" s="3">
        <v>2165.73076923077</v>
      </c>
      <c r="AT297" s="7">
        <v>2330.4074074074101</v>
      </c>
      <c r="AU297" s="7"/>
      <c r="AV297" s="3">
        <v>2336.1428571428601</v>
      </c>
      <c r="AW297" s="3">
        <v>2471.3571428571399</v>
      </c>
      <c r="AX297" s="7">
        <v>2694.4285714285697</v>
      </c>
      <c r="AY297" s="113"/>
      <c r="AZ297" s="3">
        <v>2644</v>
      </c>
      <c r="BA297" s="7">
        <v>2061</v>
      </c>
      <c r="BB297" s="7"/>
      <c r="BC297" s="3">
        <v>1837.2916666666702</v>
      </c>
      <c r="BD297" s="3">
        <v>1834</v>
      </c>
      <c r="BE297" s="7">
        <v>1947.42857142857</v>
      </c>
      <c r="BF297" s="113"/>
      <c r="BG297" s="3">
        <v>2107.5714285714298</v>
      </c>
      <c r="BH297" s="3">
        <v>2166.37037037037</v>
      </c>
      <c r="BI297" s="7">
        <v>2332.4285714285697</v>
      </c>
      <c r="BJ297" s="113"/>
      <c r="BK297" s="3">
        <v>2336.1428571428601</v>
      </c>
      <c r="BL297" s="3">
        <v>2467.13333333333</v>
      </c>
      <c r="BM297" s="7">
        <v>2688.8</v>
      </c>
      <c r="BO297" s="2">
        <f t="shared" si="388"/>
        <v>2644</v>
      </c>
      <c r="BP297" s="2">
        <f t="shared" si="389"/>
        <v>2061</v>
      </c>
      <c r="BQ297" s="2"/>
      <c r="BR297" s="2">
        <f t="shared" si="390"/>
        <v>1837.2916666666702</v>
      </c>
      <c r="BS297" s="2">
        <f t="shared" si="391"/>
        <v>1834</v>
      </c>
      <c r="BT297" s="2">
        <f t="shared" si="392"/>
        <v>1947.42857142857</v>
      </c>
      <c r="BU297" s="2"/>
      <c r="BV297" s="2">
        <f t="shared" si="393"/>
        <v>2107.5714285714298</v>
      </c>
      <c r="BW297" s="2">
        <f t="shared" si="394"/>
        <v>2166.37037037037</v>
      </c>
      <c r="BX297" s="2">
        <f t="shared" si="395"/>
        <v>2332.4285714285697</v>
      </c>
      <c r="BZ297" s="16">
        <f t="shared" si="384"/>
        <v>-583</v>
      </c>
      <c r="CA297" s="16">
        <f t="shared" si="385"/>
        <v>-113.57142857143003</v>
      </c>
      <c r="CB297" s="16">
        <f t="shared" si="386"/>
        <v>384.99999999999977</v>
      </c>
      <c r="CD297" s="5">
        <f t="shared" si="327"/>
        <v>-0.220499243570348</v>
      </c>
      <c r="CE297" s="5">
        <f t="shared" si="328"/>
        <v>-5.5105011436889839E-2</v>
      </c>
      <c r="CF297" s="5">
        <f t="shared" si="329"/>
        <v>0.1976965962441315</v>
      </c>
      <c r="CH297" s="11">
        <f t="shared" si="358"/>
        <v>-1.7915863476604121E-3</v>
      </c>
      <c r="CI297" s="11">
        <f t="shared" si="359"/>
        <v>5.9945248084490199E-2</v>
      </c>
      <c r="CK297" s="11">
        <f t="shared" si="360"/>
        <v>2.7898908194440519E-2</v>
      </c>
      <c r="CL297" s="11">
        <f t="shared" si="361"/>
        <v>0.10669016471226045</v>
      </c>
      <c r="CN297" s="16">
        <f t="shared" si="330"/>
        <v>-3.2916666666701531</v>
      </c>
      <c r="CO297" s="16">
        <f t="shared" si="331"/>
        <v>110.13690476189981</v>
      </c>
      <c r="CP297" s="11"/>
      <c r="CQ297" s="16">
        <f t="shared" si="332"/>
        <v>58.798941798940177</v>
      </c>
      <c r="CR297" s="16">
        <f t="shared" si="333"/>
        <v>224.85714285713993</v>
      </c>
      <c r="CT297" s="106">
        <v>2005.875</v>
      </c>
      <c r="CU297" s="104">
        <v>1834</v>
      </c>
      <c r="CV297" s="104">
        <v>1796.2698412698412</v>
      </c>
      <c r="CW297" s="104">
        <v>1638.5842105263159</v>
      </c>
      <c r="CX297" s="104">
        <v>2011.1136363636369</v>
      </c>
      <c r="CY297" s="104">
        <v>2279.1538461538503</v>
      </c>
      <c r="CZ297" s="104">
        <v>2537.1876811594202</v>
      </c>
      <c r="DA297" s="104">
        <v>2816.479949874687</v>
      </c>
      <c r="DB297" s="104">
        <v>3081.8341269841271</v>
      </c>
      <c r="DC297" s="104">
        <v>3025.84</v>
      </c>
      <c r="DD297" s="104">
        <v>2945.7243107769432</v>
      </c>
      <c r="DE297" s="104">
        <v>2834.3565062388602</v>
      </c>
      <c r="DF297" s="104">
        <v>2857.608695652174</v>
      </c>
      <c r="DG297" s="104">
        <v>2766.4230769230799</v>
      </c>
      <c r="DH297" s="104">
        <v>2543.1247235736391</v>
      </c>
      <c r="DI297" s="104">
        <v>2226.7443115707806</v>
      </c>
      <c r="DJ297" s="104">
        <v>1903.1607142857151</v>
      </c>
      <c r="DK297" s="104">
        <v>1604.52</v>
      </c>
      <c r="DL297" s="104">
        <v>1379.0130718954249</v>
      </c>
      <c r="DM297" s="104">
        <v>1149.9920634920641</v>
      </c>
      <c r="DN297" s="104">
        <v>956.34640522875804</v>
      </c>
      <c r="DO297" s="104">
        <v>768.65217391304304</v>
      </c>
      <c r="DP297" s="104">
        <v>559.10249999999996</v>
      </c>
      <c r="DR297" s="4">
        <f t="shared" si="362"/>
        <v>32.455202004749999</v>
      </c>
      <c r="DS297" s="39">
        <v>32.656009971550006</v>
      </c>
      <c r="DT297" s="39">
        <v>23.784367998600004</v>
      </c>
      <c r="DU297" s="39">
        <v>20.974011709199999</v>
      </c>
      <c r="DV297" s="39">
        <v>17.520992046459998</v>
      </c>
      <c r="DW297" s="39">
        <v>22.023484475510003</v>
      </c>
      <c r="DX297" s="39">
        <v>23.886468972150002</v>
      </c>
      <c r="DY297" s="39">
        <v>25.64616836075</v>
      </c>
      <c r="DZ297" s="39">
        <v>29.905476292560003</v>
      </c>
      <c r="EA297" s="39">
        <v>35.087805111419996</v>
      </c>
      <c r="EB297" s="39">
        <v>32.356120473300003</v>
      </c>
      <c r="EC297" s="39">
        <v>36.391124380500003</v>
      </c>
      <c r="ED297" s="39">
        <v>29.763409751000001</v>
      </c>
      <c r="EE297" s="39">
        <v>28.605129168000001</v>
      </c>
      <c r="EF297" s="39">
        <v>35.731640674950008</v>
      </c>
      <c r="EG297" s="39">
        <v>22.328969429220002</v>
      </c>
      <c r="EH297" s="39">
        <v>28.285964286720002</v>
      </c>
      <c r="EI297" s="39">
        <v>34.028903348789996</v>
      </c>
      <c r="EJ297" s="39">
        <v>20.471306030320001</v>
      </c>
      <c r="EK297" s="39">
        <v>19.252596206440003</v>
      </c>
      <c r="EL297" s="39">
        <v>20.570301106719999</v>
      </c>
      <c r="EM297" s="39">
        <v>19.070059351499999</v>
      </c>
      <c r="EN297" s="39">
        <v>16.707736212299999</v>
      </c>
      <c r="EP297" s="111">
        <v>46022</v>
      </c>
      <c r="EQ297" s="114">
        <f t="shared" si="387"/>
        <v>0</v>
      </c>
      <c r="ER297" s="114"/>
      <c r="ES297" s="4">
        <f t="shared" si="363"/>
        <v>2501</v>
      </c>
      <c r="ET297" s="4">
        <f t="shared" si="364"/>
        <v>1283</v>
      </c>
      <c r="EU297" s="4"/>
      <c r="EV297" s="4">
        <f t="shared" si="334"/>
        <v>1844.0869565217399</v>
      </c>
      <c r="EW297" s="4">
        <f t="shared" si="335"/>
        <v>1833.5</v>
      </c>
      <c r="EX297" s="4">
        <f t="shared" si="336"/>
        <v>1944.4074074074099</v>
      </c>
      <c r="EY297" s="4"/>
      <c r="EZ297" s="4">
        <f t="shared" si="337"/>
        <v>2111.5500000000002</v>
      </c>
      <c r="FA297" s="4">
        <f t="shared" si="338"/>
        <v>2165.73076923077</v>
      </c>
      <c r="FB297" s="4">
        <f t="shared" si="339"/>
        <v>2330.4074074074101</v>
      </c>
      <c r="FC297" s="4"/>
      <c r="FD297" s="4">
        <f t="shared" si="365"/>
        <v>2336.1428571428601</v>
      </c>
      <c r="FE297" s="4">
        <f t="shared" si="366"/>
        <v>2471.3571428571399</v>
      </c>
      <c r="FF297" s="4">
        <f t="shared" si="367"/>
        <v>2694.4285714285697</v>
      </c>
      <c r="FH297" s="16">
        <f t="shared" si="368"/>
        <v>2501</v>
      </c>
      <c r="FI297" s="16">
        <f t="shared" si="341"/>
        <v>1283</v>
      </c>
      <c r="FJ297" s="16"/>
      <c r="FK297" s="16">
        <f t="shared" si="369"/>
        <v>1844.0869565217399</v>
      </c>
      <c r="FL297" s="16">
        <f t="shared" si="370"/>
        <v>1833.5</v>
      </c>
      <c r="FM297" s="16">
        <f t="shared" si="371"/>
        <v>1944.4074074074099</v>
      </c>
      <c r="FN297" s="16"/>
      <c r="FO297" s="16">
        <f t="shared" si="372"/>
        <v>2111.5500000000002</v>
      </c>
      <c r="FP297" s="16">
        <f t="shared" si="373"/>
        <v>2165.73076923077</v>
      </c>
      <c r="FQ297" s="16">
        <f t="shared" si="374"/>
        <v>2330.4074074074101</v>
      </c>
      <c r="FS297" s="4">
        <f t="shared" si="342"/>
        <v>2644</v>
      </c>
      <c r="FT297" s="4">
        <f t="shared" si="343"/>
        <v>2061</v>
      </c>
      <c r="FU297" s="4"/>
      <c r="FV297" s="4">
        <f t="shared" si="344"/>
        <v>1837.2916666666702</v>
      </c>
      <c r="FW297" s="4">
        <f t="shared" si="345"/>
        <v>1834</v>
      </c>
      <c r="FX297" s="4">
        <f t="shared" si="346"/>
        <v>1947.42857142857</v>
      </c>
      <c r="FY297" s="4"/>
      <c r="FZ297" s="4">
        <f t="shared" si="347"/>
        <v>2107.5714285714298</v>
      </c>
      <c r="GA297" s="4">
        <f t="shared" si="348"/>
        <v>2166.37037037037</v>
      </c>
      <c r="GB297" s="4">
        <f t="shared" si="349"/>
        <v>2332.4285714285697</v>
      </c>
      <c r="GC297" s="4"/>
      <c r="GD297" s="4">
        <f t="shared" si="350"/>
        <v>2336.1428571428601</v>
      </c>
      <c r="GE297" s="4">
        <f t="shared" si="351"/>
        <v>2467.13333333333</v>
      </c>
      <c r="GF297" s="4">
        <f t="shared" si="352"/>
        <v>2688.8</v>
      </c>
      <c r="GH297" s="16">
        <f t="shared" si="375"/>
        <v>2644</v>
      </c>
      <c r="GI297" s="16">
        <f t="shared" si="353"/>
        <v>2061</v>
      </c>
      <c r="GJ297" s="16"/>
      <c r="GK297" s="16">
        <f t="shared" si="376"/>
        <v>1837.2916666666702</v>
      </c>
      <c r="GL297" s="16">
        <f t="shared" si="377"/>
        <v>1834</v>
      </c>
      <c r="GM297" s="16">
        <f t="shared" si="378"/>
        <v>1947.42857142857</v>
      </c>
      <c r="GN297" s="16"/>
      <c r="GO297" s="16">
        <f t="shared" si="354"/>
        <v>2107.5714285714298</v>
      </c>
      <c r="GP297" s="16">
        <f t="shared" si="355"/>
        <v>2166.37037037037</v>
      </c>
      <c r="GQ297" s="16">
        <f t="shared" si="379"/>
        <v>2332.4285714285697</v>
      </c>
    </row>
    <row r="298" spans="2:199" ht="14.45" customHeight="1" x14ac:dyDescent="0.25">
      <c r="B298" s="28" t="s">
        <v>168</v>
      </c>
      <c r="C298" s="28" t="s">
        <v>1014</v>
      </c>
      <c r="D298" s="23" t="str">
        <f>IFERROR(IF(MATCH($B298,Compounders!$A:$A,0),"yes"),"")</f>
        <v/>
      </c>
      <c r="F298" s="66"/>
      <c r="G298" s="66"/>
      <c r="H298" s="66"/>
      <c r="I298" s="66"/>
      <c r="J298" s="121" t="str">
        <f t="shared" si="356"/>
        <v>yes</v>
      </c>
      <c r="K298" s="70">
        <f t="shared" si="380"/>
        <v>6</v>
      </c>
      <c r="L298" s="70">
        <f t="shared" si="381"/>
        <v>47</v>
      </c>
      <c r="M298" s="70">
        <f t="shared" si="382"/>
        <v>4</v>
      </c>
      <c r="N298" s="70">
        <f t="shared" si="383"/>
        <v>6</v>
      </c>
      <c r="O298" s="66"/>
      <c r="P298" s="83"/>
      <c r="Q298" s="70">
        <f t="shared" si="396"/>
        <v>5</v>
      </c>
      <c r="R298" s="70">
        <f t="shared" si="396"/>
        <v>4</v>
      </c>
      <c r="S298" s="70">
        <f t="shared" si="396"/>
        <v>5</v>
      </c>
      <c r="T298" s="70">
        <f t="shared" si="396"/>
        <v>5</v>
      </c>
      <c r="U298" s="70">
        <f t="shared" si="396"/>
        <v>5</v>
      </c>
      <c r="V298" s="70">
        <f t="shared" si="396"/>
        <v>8</v>
      </c>
      <c r="W298" s="70">
        <f t="shared" si="396"/>
        <v>9</v>
      </c>
      <c r="X298" s="70">
        <f t="shared" si="396"/>
        <v>4</v>
      </c>
      <c r="Y298" s="70">
        <f t="shared" si="396"/>
        <v>2</v>
      </c>
      <c r="AA298" s="39">
        <v>27.163512187650003</v>
      </c>
      <c r="AB298" s="39">
        <v>31.880922679000005</v>
      </c>
      <c r="AC298" s="40">
        <v>33.163856403320004</v>
      </c>
      <c r="AE298" s="4">
        <f t="shared" si="323"/>
        <v>6.0003442156700011</v>
      </c>
      <c r="AF298" s="4">
        <f t="shared" si="324"/>
        <v>1.2829337243199994</v>
      </c>
      <c r="AH298" s="11">
        <f t="shared" si="325"/>
        <v>0.22089721587615907</v>
      </c>
      <c r="AI298" s="11">
        <f t="shared" si="326"/>
        <v>4.0241423914781249E-2</v>
      </c>
      <c r="AK298" s="3">
        <v>1801</v>
      </c>
      <c r="AL298" s="7">
        <v>2087</v>
      </c>
      <c r="AM298" s="7"/>
      <c r="AN298" s="3">
        <v>3057.5</v>
      </c>
      <c r="AO298" s="3">
        <v>3171.05</v>
      </c>
      <c r="AP298" s="7">
        <v>3083.9333333333302</v>
      </c>
      <c r="AQ298" s="113"/>
      <c r="AR298" s="3">
        <v>3416.4285714285697</v>
      </c>
      <c r="AS298" s="3">
        <v>3860.15</v>
      </c>
      <c r="AT298" s="7">
        <v>3781.1176470588198</v>
      </c>
      <c r="AU298" s="7"/>
      <c r="AV298" s="3">
        <v>3401</v>
      </c>
      <c r="AW298" s="3">
        <v>3939.2</v>
      </c>
      <c r="AX298" s="7">
        <v>3953</v>
      </c>
      <c r="AY298" s="113"/>
      <c r="AZ298" s="3">
        <v>1838</v>
      </c>
      <c r="BA298" s="7">
        <v>2123</v>
      </c>
      <c r="BB298" s="7"/>
      <c r="BC298" s="3">
        <v>3048.4117647058802</v>
      </c>
      <c r="BD298" s="3">
        <v>3153.8571428571399</v>
      </c>
      <c r="BE298" s="7">
        <v>3079.0625</v>
      </c>
      <c r="BF298" s="113"/>
      <c r="BG298" s="3">
        <v>3438.3333333333303</v>
      </c>
      <c r="BH298" s="3">
        <v>3854.7619047619</v>
      </c>
      <c r="BI298" s="7">
        <v>3781.3333333333303</v>
      </c>
      <c r="BJ298" s="113"/>
      <c r="BK298" s="3">
        <v>3401</v>
      </c>
      <c r="BL298" s="3">
        <v>3950.8333333333303</v>
      </c>
      <c r="BM298" s="7">
        <v>3950.8571428571399</v>
      </c>
      <c r="BO298" s="2">
        <f t="shared" si="388"/>
        <v>1838</v>
      </c>
      <c r="BP298" s="2">
        <f t="shared" si="389"/>
        <v>2123</v>
      </c>
      <c r="BQ298" s="2"/>
      <c r="BR298" s="2">
        <f t="shared" si="390"/>
        <v>3048.4117647058802</v>
      </c>
      <c r="BS298" s="2">
        <f t="shared" si="391"/>
        <v>3153.8571428571399</v>
      </c>
      <c r="BT298" s="2">
        <f t="shared" si="392"/>
        <v>3079.0625</v>
      </c>
      <c r="BU298" s="2"/>
      <c r="BV298" s="2">
        <f t="shared" si="393"/>
        <v>3438.3333333333303</v>
      </c>
      <c r="BW298" s="2">
        <f t="shared" si="394"/>
        <v>3854.7619047619</v>
      </c>
      <c r="BX298" s="2">
        <f t="shared" si="395"/>
        <v>3781.3333333333303</v>
      </c>
      <c r="BZ298" s="16">
        <f t="shared" si="384"/>
        <v>285</v>
      </c>
      <c r="CA298" s="16">
        <f t="shared" si="385"/>
        <v>956.0625</v>
      </c>
      <c r="CB298" s="16">
        <f t="shared" si="386"/>
        <v>702.2708333333303</v>
      </c>
      <c r="CD298" s="5">
        <f t="shared" si="327"/>
        <v>0.15505984766050052</v>
      </c>
      <c r="CE298" s="5">
        <f t="shared" si="328"/>
        <v>0.45033560998586908</v>
      </c>
      <c r="CF298" s="5">
        <f t="shared" si="329"/>
        <v>0.2280794343516348</v>
      </c>
      <c r="CH298" s="11">
        <f t="shared" si="358"/>
        <v>3.4590267421249488E-2</v>
      </c>
      <c r="CI298" s="11">
        <f t="shared" si="359"/>
        <v>1.0054657198541816E-2</v>
      </c>
      <c r="CK298" s="11">
        <f t="shared" si="360"/>
        <v>0.12111349629527002</v>
      </c>
      <c r="CL298" s="11">
        <f t="shared" si="361"/>
        <v>9.9757634512845472E-2</v>
      </c>
      <c r="CN298" s="16">
        <f t="shared" si="330"/>
        <v>105.44537815125977</v>
      </c>
      <c r="CO298" s="16">
        <f t="shared" si="331"/>
        <v>30.650735294119841</v>
      </c>
      <c r="CP298" s="11"/>
      <c r="CQ298" s="16">
        <f t="shared" si="332"/>
        <v>416.42857142856974</v>
      </c>
      <c r="CR298" s="16">
        <f t="shared" si="333"/>
        <v>343</v>
      </c>
      <c r="CT298" s="106">
        <v>3433.2904761904761</v>
      </c>
      <c r="CU298" s="104">
        <v>3153.8571428571399</v>
      </c>
      <c r="CV298" s="104">
        <v>2731.6428571428582</v>
      </c>
      <c r="CW298" s="104">
        <v>2336.9017857142858</v>
      </c>
      <c r="CX298" s="104">
        <v>2199.037289915967</v>
      </c>
      <c r="CY298" s="104">
        <v>2077.8333333333298</v>
      </c>
      <c r="CZ298" s="104">
        <v>1926.1964285714291</v>
      </c>
      <c r="DA298" s="104">
        <v>1872.2792207792211</v>
      </c>
      <c r="DB298" s="104">
        <v>1808.354166666667</v>
      </c>
      <c r="DC298" s="104">
        <v>1795.78947368421</v>
      </c>
      <c r="DD298" s="104">
        <v>1735.15</v>
      </c>
      <c r="DE298" s="104">
        <v>1854.0539215686279</v>
      </c>
      <c r="DF298" s="104">
        <v>1937.5000000000009</v>
      </c>
      <c r="DG298" s="104">
        <v>2222.2777777777801</v>
      </c>
      <c r="DH298" s="104">
        <v>2324.2857142857151</v>
      </c>
      <c r="DI298" s="104">
        <v>2235.3809523809527</v>
      </c>
      <c r="DJ298" s="104">
        <v>2139.9980019980017</v>
      </c>
      <c r="DK298" s="104">
        <v>1958.2941176470599</v>
      </c>
      <c r="DL298" s="104">
        <v>2013.4405594405589</v>
      </c>
      <c r="DM298" s="104">
        <v>2045.1</v>
      </c>
      <c r="DN298" s="104">
        <v>1590.3888888888891</v>
      </c>
      <c r="DO298" s="104">
        <v>1475.6875</v>
      </c>
      <c r="DP298" s="104">
        <v>1268.8745421245419</v>
      </c>
      <c r="DR298" s="4">
        <f t="shared" si="362"/>
        <v>33.163856403320004</v>
      </c>
      <c r="DS298" s="39">
        <v>31.880922679000005</v>
      </c>
      <c r="DT298" s="39">
        <v>27.163512187650003</v>
      </c>
      <c r="DU298" s="39">
        <v>25.193476725340005</v>
      </c>
      <c r="DV298" s="39">
        <v>24.416162767960003</v>
      </c>
      <c r="DW298" s="39">
        <v>21.92591686455</v>
      </c>
      <c r="DX298" s="39">
        <v>23.63724134784</v>
      </c>
      <c r="DY298" s="39">
        <v>21.350762718599999</v>
      </c>
      <c r="DZ298" s="39">
        <v>19.101169657459998</v>
      </c>
      <c r="EA298" s="39">
        <v>20.308589536500001</v>
      </c>
      <c r="EB298" s="39">
        <v>18.419515182959998</v>
      </c>
      <c r="EC298" s="39">
        <v>15.057977313600002</v>
      </c>
      <c r="ED298" s="39">
        <v>15.56216933348</v>
      </c>
      <c r="EE298" s="39">
        <v>16.235930423999999</v>
      </c>
      <c r="EF298" s="39">
        <v>20.342552995500004</v>
      </c>
      <c r="EG298" s="39">
        <v>19.008121453920001</v>
      </c>
      <c r="EH298" s="39">
        <v>17.313271147769999</v>
      </c>
      <c r="EI298" s="39">
        <v>21.123365432939998</v>
      </c>
      <c r="EJ298" s="39">
        <v>22.304432459579999</v>
      </c>
      <c r="EK298" s="39">
        <v>22.827577805960004</v>
      </c>
      <c r="EL298" s="39">
        <v>21.068601131959998</v>
      </c>
      <c r="EM298" s="39">
        <v>16.071901364759999</v>
      </c>
      <c r="EN298" s="39">
        <v>12.910833733500002</v>
      </c>
      <c r="EP298" s="111">
        <v>46022</v>
      </c>
      <c r="EQ298" s="114">
        <f t="shared" si="387"/>
        <v>0</v>
      </c>
      <c r="ER298" s="114"/>
      <c r="ES298" s="4">
        <f t="shared" si="363"/>
        <v>1801</v>
      </c>
      <c r="ET298" s="4">
        <f t="shared" si="364"/>
        <v>2087</v>
      </c>
      <c r="EU298" s="4"/>
      <c r="EV298" s="4">
        <f t="shared" si="334"/>
        <v>3057.5</v>
      </c>
      <c r="EW298" s="4">
        <f t="shared" si="335"/>
        <v>3171.05</v>
      </c>
      <c r="EX298" s="4">
        <f t="shared" si="336"/>
        <v>3083.9333333333302</v>
      </c>
      <c r="EY298" s="4"/>
      <c r="EZ298" s="4">
        <f t="shared" si="337"/>
        <v>3416.4285714285697</v>
      </c>
      <c r="FA298" s="4">
        <f t="shared" si="338"/>
        <v>3860.15</v>
      </c>
      <c r="FB298" s="4">
        <f t="shared" si="339"/>
        <v>3781.1176470588198</v>
      </c>
      <c r="FC298" s="4"/>
      <c r="FD298" s="4">
        <f t="shared" si="365"/>
        <v>3401</v>
      </c>
      <c r="FE298" s="4">
        <f t="shared" si="366"/>
        <v>3939.2</v>
      </c>
      <c r="FF298" s="4">
        <f t="shared" si="367"/>
        <v>3953</v>
      </c>
      <c r="FH298" s="16">
        <f t="shared" si="368"/>
        <v>1801</v>
      </c>
      <c r="FI298" s="16">
        <f t="shared" si="341"/>
        <v>2087</v>
      </c>
      <c r="FJ298" s="16"/>
      <c r="FK298" s="16">
        <f t="shared" si="369"/>
        <v>3057.5</v>
      </c>
      <c r="FL298" s="16">
        <f t="shared" si="370"/>
        <v>3171.05</v>
      </c>
      <c r="FM298" s="16">
        <f t="shared" si="371"/>
        <v>3083.9333333333302</v>
      </c>
      <c r="FN298" s="16"/>
      <c r="FO298" s="16">
        <f t="shared" si="372"/>
        <v>3416.4285714285697</v>
      </c>
      <c r="FP298" s="16">
        <f t="shared" si="373"/>
        <v>3860.15</v>
      </c>
      <c r="FQ298" s="16">
        <f t="shared" si="374"/>
        <v>3781.1176470588198</v>
      </c>
      <c r="FS298" s="4">
        <f t="shared" si="342"/>
        <v>1838</v>
      </c>
      <c r="FT298" s="4">
        <f t="shared" si="343"/>
        <v>2123</v>
      </c>
      <c r="FU298" s="4"/>
      <c r="FV298" s="4">
        <f t="shared" si="344"/>
        <v>3048.4117647058802</v>
      </c>
      <c r="FW298" s="4">
        <f t="shared" si="345"/>
        <v>3153.8571428571399</v>
      </c>
      <c r="FX298" s="4">
        <f t="shared" si="346"/>
        <v>3079.0625</v>
      </c>
      <c r="FY298" s="4"/>
      <c r="FZ298" s="4">
        <f t="shared" si="347"/>
        <v>3438.3333333333303</v>
      </c>
      <c r="GA298" s="4">
        <f t="shared" si="348"/>
        <v>3854.7619047619</v>
      </c>
      <c r="GB298" s="4">
        <f t="shared" si="349"/>
        <v>3781.3333333333303</v>
      </c>
      <c r="GC298" s="4"/>
      <c r="GD298" s="4">
        <f t="shared" si="350"/>
        <v>3401</v>
      </c>
      <c r="GE298" s="4">
        <f t="shared" si="351"/>
        <v>3950.8333333333303</v>
      </c>
      <c r="GF298" s="4">
        <f t="shared" si="352"/>
        <v>3950.8571428571399</v>
      </c>
      <c r="GH298" s="16">
        <f t="shared" si="375"/>
        <v>1838</v>
      </c>
      <c r="GI298" s="16">
        <f t="shared" si="353"/>
        <v>2123</v>
      </c>
      <c r="GJ298" s="16"/>
      <c r="GK298" s="16">
        <f t="shared" si="376"/>
        <v>3048.4117647058802</v>
      </c>
      <c r="GL298" s="16">
        <f t="shared" si="377"/>
        <v>3153.8571428571399</v>
      </c>
      <c r="GM298" s="16">
        <f t="shared" si="378"/>
        <v>3079.0625</v>
      </c>
      <c r="GN298" s="16"/>
      <c r="GO298" s="16">
        <f t="shared" si="354"/>
        <v>3438.3333333333303</v>
      </c>
      <c r="GP298" s="16">
        <f t="shared" si="355"/>
        <v>3854.7619047619</v>
      </c>
      <c r="GQ298" s="16">
        <f t="shared" si="379"/>
        <v>3781.3333333333303</v>
      </c>
    </row>
    <row r="299" spans="2:199" ht="14.45" customHeight="1" x14ac:dyDescent="0.25">
      <c r="B299" s="28" t="s">
        <v>322</v>
      </c>
      <c r="C299" s="28" t="s">
        <v>775</v>
      </c>
      <c r="D299" s="23" t="str">
        <f>IFERROR(IF(MATCH($B299,Compounders!$A:$A,0),"yes"),"")</f>
        <v>yes</v>
      </c>
      <c r="F299" s="66"/>
      <c r="G299" s="66"/>
      <c r="H299" s="66"/>
      <c r="I299" s="66"/>
      <c r="J299" s="121" t="str">
        <f t="shared" si="356"/>
        <v>yes</v>
      </c>
      <c r="K299" s="70">
        <f t="shared" si="380"/>
        <v>6</v>
      </c>
      <c r="L299" s="70">
        <f t="shared" si="381"/>
        <v>47</v>
      </c>
      <c r="M299" s="70">
        <f t="shared" si="382"/>
        <v>4</v>
      </c>
      <c r="N299" s="70">
        <f t="shared" si="383"/>
        <v>6</v>
      </c>
      <c r="O299" s="66"/>
      <c r="P299" s="83"/>
      <c r="Q299" s="70">
        <f t="shared" si="396"/>
        <v>5</v>
      </c>
      <c r="R299" s="70">
        <f t="shared" si="396"/>
        <v>4</v>
      </c>
      <c r="S299" s="70">
        <f t="shared" si="396"/>
        <v>5</v>
      </c>
      <c r="T299" s="70">
        <f t="shared" si="396"/>
        <v>5</v>
      </c>
      <c r="U299" s="70">
        <f t="shared" si="396"/>
        <v>5</v>
      </c>
      <c r="V299" s="70">
        <f t="shared" si="396"/>
        <v>8</v>
      </c>
      <c r="W299" s="70">
        <f t="shared" si="396"/>
        <v>9</v>
      </c>
      <c r="X299" s="70">
        <f t="shared" si="396"/>
        <v>4</v>
      </c>
      <c r="Y299" s="70">
        <f t="shared" si="396"/>
        <v>2</v>
      </c>
      <c r="AA299" s="39">
        <v>38.575691376969992</v>
      </c>
      <c r="AB299" s="39">
        <v>32.211012091660002</v>
      </c>
      <c r="AC299" s="40">
        <v>38.249026953740007</v>
      </c>
      <c r="AE299" s="4">
        <f t="shared" si="323"/>
        <v>-0.32666442322998535</v>
      </c>
      <c r="AF299" s="4">
        <f t="shared" si="324"/>
        <v>6.0380148620800043</v>
      </c>
      <c r="AH299" s="11">
        <f t="shared" si="325"/>
        <v>-8.4681417641423451E-3</v>
      </c>
      <c r="AI299" s="11">
        <f t="shared" si="326"/>
        <v>0.18745188275668467</v>
      </c>
      <c r="AK299" s="3">
        <v>1289</v>
      </c>
      <c r="AL299" s="7">
        <v>1303</v>
      </c>
      <c r="AM299" s="7"/>
      <c r="AN299" s="3">
        <v>1512.0909090909099</v>
      </c>
      <c r="AO299" s="3">
        <v>1509.1818181818198</v>
      </c>
      <c r="AP299" s="7">
        <v>1478.2727272727302</v>
      </c>
      <c r="AQ299" s="113"/>
      <c r="AR299" s="3">
        <v>1548.54545454545</v>
      </c>
      <c r="AS299" s="3">
        <v>1638.3333333333298</v>
      </c>
      <c r="AT299" s="7">
        <v>1653.8333333333298</v>
      </c>
      <c r="AU299" s="7"/>
      <c r="AV299" s="3">
        <v>1815.875</v>
      </c>
      <c r="AW299" s="3">
        <v>1861.7</v>
      </c>
      <c r="AX299" s="7">
        <v>1876.1</v>
      </c>
      <c r="AY299" s="113"/>
      <c r="AZ299" s="3">
        <v>1539</v>
      </c>
      <c r="BA299" s="7">
        <v>1592</v>
      </c>
      <c r="BB299" s="7"/>
      <c r="BC299" s="3">
        <v>1686.4444444444398</v>
      </c>
      <c r="BD299" s="3">
        <v>1688.4117647058799</v>
      </c>
      <c r="BE299" s="7">
        <v>1713.1111111111099</v>
      </c>
      <c r="BF299" s="113"/>
      <c r="BG299" s="3">
        <v>1768.0555555555602</v>
      </c>
      <c r="BH299" s="3">
        <v>1844.6666666666702</v>
      </c>
      <c r="BI299" s="7">
        <v>1858.9444444444398</v>
      </c>
      <c r="BJ299" s="113"/>
      <c r="BK299" s="3">
        <v>2028.38461538462</v>
      </c>
      <c r="BL299" s="3">
        <v>2041.6</v>
      </c>
      <c r="BM299" s="7">
        <v>2047.7333333333299</v>
      </c>
      <c r="BO299" s="2">
        <f t="shared" si="388"/>
        <v>1547.8575342465754</v>
      </c>
      <c r="BP299" s="2">
        <f t="shared" si="389"/>
        <v>1612.2404870624046</v>
      </c>
      <c r="BQ299" s="2"/>
      <c r="BR299" s="2">
        <f t="shared" si="390"/>
        <v>1700.0835616438326</v>
      </c>
      <c r="BS299" s="2">
        <f t="shared" si="391"/>
        <v>1714.5255976363135</v>
      </c>
      <c r="BT299" s="2">
        <f t="shared" si="392"/>
        <v>1737.483257229831</v>
      </c>
      <c r="BU299" s="2"/>
      <c r="BV299" s="2">
        <f t="shared" si="393"/>
        <v>1811.5626039105539</v>
      </c>
      <c r="BW299" s="2">
        <f t="shared" si="394"/>
        <v>1877.5788127853909</v>
      </c>
      <c r="BX299" s="2">
        <f t="shared" si="395"/>
        <v>1890.4954642313503</v>
      </c>
      <c r="BZ299" s="16">
        <f t="shared" si="384"/>
        <v>64.382952815829185</v>
      </c>
      <c r="CA299" s="16">
        <f t="shared" si="385"/>
        <v>125.24277016742644</v>
      </c>
      <c r="CB299" s="16">
        <f t="shared" si="386"/>
        <v>153.0122070015193</v>
      </c>
      <c r="CD299" s="5">
        <f t="shared" si="327"/>
        <v>4.1594882856688553E-2</v>
      </c>
      <c r="CE299" s="5">
        <f t="shared" si="328"/>
        <v>7.7682437063484322E-2</v>
      </c>
      <c r="CF299" s="5">
        <f t="shared" si="329"/>
        <v>8.8065428178844884E-2</v>
      </c>
      <c r="CH299" s="11">
        <f t="shared" si="358"/>
        <v>8.4948977322718555E-3</v>
      </c>
      <c r="CI299" s="11">
        <f t="shared" si="359"/>
        <v>2.1998739608914297E-2</v>
      </c>
      <c r="CK299" s="11">
        <f t="shared" si="360"/>
        <v>3.644158293637223E-2</v>
      </c>
      <c r="CL299" s="11">
        <f t="shared" si="361"/>
        <v>4.35716989025976E-2</v>
      </c>
      <c r="CN299" s="16">
        <f t="shared" si="330"/>
        <v>14.442035992480896</v>
      </c>
      <c r="CO299" s="16">
        <f t="shared" si="331"/>
        <v>37.399695585998415</v>
      </c>
      <c r="CP299" s="11"/>
      <c r="CQ299" s="16">
        <f t="shared" si="332"/>
        <v>66.016208874837048</v>
      </c>
      <c r="CR299" s="16">
        <f t="shared" si="333"/>
        <v>78.932860320796408</v>
      </c>
      <c r="CT299" s="106">
        <v>1785.285714285714</v>
      </c>
      <c r="CU299" s="104">
        <v>1730.6952380952389</v>
      </c>
      <c r="CV299" s="104">
        <v>1686.4444444444398</v>
      </c>
      <c r="CW299" s="104">
        <v>1678.954545454545</v>
      </c>
      <c r="CX299" s="104">
        <v>1648.977777777779</v>
      </c>
      <c r="CY299" s="104">
        <v>1620.909090909091</v>
      </c>
      <c r="CZ299" s="104">
        <v>1589.3888888888901</v>
      </c>
      <c r="DA299" s="104">
        <v>1577.3371212121219</v>
      </c>
      <c r="DB299" s="104">
        <v>1570.821428571428</v>
      </c>
      <c r="DC299" s="104">
        <v>1660.3095238095232</v>
      </c>
      <c r="DD299" s="104">
        <v>1599.9375</v>
      </c>
      <c r="DE299" s="104">
        <v>1608.069444444445</v>
      </c>
      <c r="DF299" s="104">
        <v>1737.786706349207</v>
      </c>
      <c r="DG299" s="104">
        <v>1723.4761904761901</v>
      </c>
      <c r="DH299" s="104">
        <v>1672.5882352941201</v>
      </c>
      <c r="DI299" s="104">
        <v>1605.1111111111111</v>
      </c>
      <c r="DJ299" s="104">
        <v>1539.8214285714278</v>
      </c>
      <c r="DK299" s="104">
        <v>1499.257575757576</v>
      </c>
      <c r="DL299" s="104">
        <v>1470</v>
      </c>
      <c r="DM299" s="104">
        <v>1406.966666666666</v>
      </c>
      <c r="DN299" s="104">
        <v>1318.2857142857142</v>
      </c>
      <c r="DO299" s="104">
        <v>1214.6298701298699</v>
      </c>
      <c r="DP299" s="104">
        <v>1136.4615384615399</v>
      </c>
      <c r="DR299" s="4">
        <f t="shared" si="362"/>
        <v>38.249026953740007</v>
      </c>
      <c r="DS299" s="39">
        <v>32.211012091660002</v>
      </c>
      <c r="DT299" s="39">
        <v>38.575691376969992</v>
      </c>
      <c r="DU299" s="39">
        <v>36.387279805450007</v>
      </c>
      <c r="DV299" s="39">
        <v>33.522478551280003</v>
      </c>
      <c r="DW299" s="39">
        <v>33.351315834659999</v>
      </c>
      <c r="DX299" s="39">
        <v>38.366872870679998</v>
      </c>
      <c r="DY299" s="39">
        <v>42.662412590080002</v>
      </c>
      <c r="DZ299" s="39">
        <v>37.820961837360002</v>
      </c>
      <c r="EA299" s="39">
        <v>42.642474374839992</v>
      </c>
      <c r="EB299" s="39">
        <v>40.736360301059996</v>
      </c>
      <c r="EC299" s="39">
        <v>32.717108866859995</v>
      </c>
      <c r="ED299" s="39">
        <v>35.518942114499993</v>
      </c>
      <c r="EE299" s="39">
        <v>40.907394344020005</v>
      </c>
      <c r="EF299" s="39">
        <v>44.307180786000011</v>
      </c>
      <c r="EG299" s="39">
        <v>35.983731283499999</v>
      </c>
      <c r="EH299" s="39">
        <v>35.477555811120006</v>
      </c>
      <c r="EI299" s="39">
        <v>39.714003178410003</v>
      </c>
      <c r="EJ299" s="39">
        <v>48.214427241049997</v>
      </c>
      <c r="EK299" s="39">
        <v>47.687901890039996</v>
      </c>
      <c r="EL299" s="39">
        <v>44.85194308725</v>
      </c>
      <c r="EM299" s="39">
        <v>38.739242057100007</v>
      </c>
      <c r="EN299" s="39">
        <v>36.358600335740007</v>
      </c>
      <c r="EP299" s="111">
        <v>45961</v>
      </c>
      <c r="EQ299" s="114">
        <f t="shared" si="387"/>
        <v>0.16712328767123288</v>
      </c>
      <c r="ER299" s="114"/>
      <c r="ES299" s="4">
        <f t="shared" si="363"/>
        <v>1289</v>
      </c>
      <c r="ET299" s="4">
        <f t="shared" si="364"/>
        <v>1303</v>
      </c>
      <c r="EU299" s="4"/>
      <c r="EV299" s="4">
        <f t="shared" si="334"/>
        <v>1512.0909090909099</v>
      </c>
      <c r="EW299" s="4">
        <f t="shared" si="335"/>
        <v>1509.1818181818198</v>
      </c>
      <c r="EX299" s="4">
        <f t="shared" si="336"/>
        <v>1478.2727272727302</v>
      </c>
      <c r="EY299" s="4"/>
      <c r="EZ299" s="4">
        <f t="shared" si="337"/>
        <v>1548.54545454545</v>
      </c>
      <c r="FA299" s="4">
        <f t="shared" si="338"/>
        <v>1638.3333333333298</v>
      </c>
      <c r="FB299" s="4">
        <f t="shared" si="339"/>
        <v>1653.8333333333298</v>
      </c>
      <c r="FC299" s="4"/>
      <c r="FD299" s="4">
        <f t="shared" si="365"/>
        <v>1815.875</v>
      </c>
      <c r="FE299" s="4">
        <f t="shared" si="366"/>
        <v>1861.7</v>
      </c>
      <c r="FF299" s="4">
        <f t="shared" si="367"/>
        <v>1876.1</v>
      </c>
      <c r="FH299" s="16">
        <f t="shared" si="368"/>
        <v>1291.3397260273973</v>
      </c>
      <c r="FI299" s="16">
        <f t="shared" si="341"/>
        <v>1332.2921544209221</v>
      </c>
      <c r="FJ299" s="16"/>
      <c r="FK299" s="16">
        <f t="shared" si="369"/>
        <v>1518.183312577833</v>
      </c>
      <c r="FL299" s="16">
        <f t="shared" si="370"/>
        <v>1530.7660440016614</v>
      </c>
      <c r="FM299" s="16">
        <f t="shared" si="371"/>
        <v>1507.612992943132</v>
      </c>
      <c r="FN299" s="16"/>
      <c r="FO299" s="16">
        <f t="shared" si="372"/>
        <v>1593.2224470734709</v>
      </c>
      <c r="FP299" s="16">
        <f t="shared" si="373"/>
        <v>1675.6631050228282</v>
      </c>
      <c r="FQ299" s="16">
        <f t="shared" si="374"/>
        <v>1690.9792694063897</v>
      </c>
      <c r="FS299" s="4">
        <f t="shared" si="342"/>
        <v>1539</v>
      </c>
      <c r="FT299" s="4">
        <f t="shared" si="343"/>
        <v>1592</v>
      </c>
      <c r="FU299" s="4"/>
      <c r="FV299" s="4">
        <f t="shared" si="344"/>
        <v>1686.4444444444398</v>
      </c>
      <c r="FW299" s="4">
        <f t="shared" si="345"/>
        <v>1688.4117647058799</v>
      </c>
      <c r="FX299" s="4">
        <f t="shared" si="346"/>
        <v>1713.1111111111099</v>
      </c>
      <c r="FY299" s="4"/>
      <c r="FZ299" s="4">
        <f t="shared" si="347"/>
        <v>1768.0555555555602</v>
      </c>
      <c r="GA299" s="4">
        <f t="shared" si="348"/>
        <v>1844.6666666666702</v>
      </c>
      <c r="GB299" s="4">
        <f t="shared" si="349"/>
        <v>1858.9444444444398</v>
      </c>
      <c r="GC299" s="4"/>
      <c r="GD299" s="4">
        <f t="shared" si="350"/>
        <v>2028.38461538462</v>
      </c>
      <c r="GE299" s="4">
        <f t="shared" si="351"/>
        <v>2041.6</v>
      </c>
      <c r="GF299" s="4">
        <f t="shared" si="352"/>
        <v>2047.7333333333299</v>
      </c>
      <c r="GH299" s="16">
        <f t="shared" si="375"/>
        <v>1547.8575342465754</v>
      </c>
      <c r="GI299" s="16">
        <f t="shared" si="353"/>
        <v>1612.2404870624046</v>
      </c>
      <c r="GJ299" s="16"/>
      <c r="GK299" s="16">
        <f t="shared" si="376"/>
        <v>1700.0835616438326</v>
      </c>
      <c r="GL299" s="16">
        <f t="shared" si="377"/>
        <v>1714.5255976363135</v>
      </c>
      <c r="GM299" s="16">
        <f t="shared" si="378"/>
        <v>1737.483257229831</v>
      </c>
      <c r="GN299" s="16"/>
      <c r="GO299" s="16">
        <f t="shared" si="354"/>
        <v>1811.5626039105539</v>
      </c>
      <c r="GP299" s="16">
        <f t="shared" si="355"/>
        <v>1877.5788127853909</v>
      </c>
      <c r="GQ299" s="16">
        <f t="shared" si="379"/>
        <v>1890.4954642313503</v>
      </c>
    </row>
    <row r="300" spans="2:199" ht="14.45" customHeight="1" x14ac:dyDescent="0.25">
      <c r="B300" s="28" t="s">
        <v>391</v>
      </c>
      <c r="C300" s="28" t="s">
        <v>776</v>
      </c>
      <c r="D300" s="23" t="str">
        <f>IFERROR(IF(MATCH($B300,Compounders!$A:$A,0),"yes"),"")</f>
        <v>yes</v>
      </c>
      <c r="F300" s="66"/>
      <c r="G300" s="66"/>
      <c r="H300" s="66"/>
      <c r="I300" s="66"/>
      <c r="J300" s="121" t="str">
        <f t="shared" si="356"/>
        <v>yes</v>
      </c>
      <c r="K300" s="70">
        <f t="shared" si="380"/>
        <v>6</v>
      </c>
      <c r="L300" s="70">
        <f t="shared" si="381"/>
        <v>47</v>
      </c>
      <c r="M300" s="70">
        <f t="shared" si="382"/>
        <v>4</v>
      </c>
      <c r="N300" s="70">
        <f t="shared" si="383"/>
        <v>6</v>
      </c>
      <c r="O300" s="66"/>
      <c r="P300" s="83"/>
      <c r="Q300" s="70">
        <f t="shared" ref="Q300:Y315" si="397">Q299+IF(Q$10=$P300,1)</f>
        <v>5</v>
      </c>
      <c r="R300" s="70">
        <f t="shared" si="397"/>
        <v>4</v>
      </c>
      <c r="S300" s="70">
        <f t="shared" si="397"/>
        <v>5</v>
      </c>
      <c r="T300" s="70">
        <f t="shared" si="397"/>
        <v>5</v>
      </c>
      <c r="U300" s="70">
        <f t="shared" si="397"/>
        <v>5</v>
      </c>
      <c r="V300" s="70">
        <f t="shared" si="397"/>
        <v>8</v>
      </c>
      <c r="W300" s="70">
        <f t="shared" si="397"/>
        <v>9</v>
      </c>
      <c r="X300" s="70">
        <f t="shared" si="397"/>
        <v>4</v>
      </c>
      <c r="Y300" s="70">
        <f t="shared" si="397"/>
        <v>2</v>
      </c>
      <c r="AA300" s="39">
        <v>34.78307997296001</v>
      </c>
      <c r="AB300" s="39">
        <v>34.198630007589998</v>
      </c>
      <c r="AC300" s="40">
        <v>31.214465791919999</v>
      </c>
      <c r="AE300" s="4">
        <f t="shared" si="323"/>
        <v>-3.5686141810400116</v>
      </c>
      <c r="AF300" s="4">
        <f t="shared" si="324"/>
        <v>-2.984164215669999</v>
      </c>
      <c r="AH300" s="11">
        <f t="shared" si="325"/>
        <v>-0.10259626760523255</v>
      </c>
      <c r="AI300" s="11">
        <f t="shared" si="326"/>
        <v>-8.7259759089989841E-2</v>
      </c>
      <c r="AK300" s="3">
        <v>4272</v>
      </c>
      <c r="AL300" s="7">
        <v>4359</v>
      </c>
      <c r="AM300" s="7"/>
      <c r="AN300" s="3">
        <v>3681.2</v>
      </c>
      <c r="AO300" s="3">
        <v>3650.4666666666699</v>
      </c>
      <c r="AP300" s="7">
        <v>3511.1428571428601</v>
      </c>
      <c r="AQ300" s="113"/>
      <c r="AR300" s="3">
        <v>3783.8461538461497</v>
      </c>
      <c r="AS300" s="3">
        <v>3775.86666666667</v>
      </c>
      <c r="AT300" s="7">
        <v>3629.8</v>
      </c>
      <c r="AU300" s="7"/>
      <c r="AV300" s="3">
        <v>4236</v>
      </c>
      <c r="AW300" s="3">
        <v>4032.8</v>
      </c>
      <c r="AX300" s="7">
        <v>3807.625</v>
      </c>
      <c r="AY300" s="113"/>
      <c r="AZ300" s="3">
        <v>3542</v>
      </c>
      <c r="BA300" s="7">
        <v>3700</v>
      </c>
      <c r="BB300" s="7"/>
      <c r="BC300" s="3">
        <v>3384.1578947368398</v>
      </c>
      <c r="BD300" s="3">
        <v>3339.5294117647099</v>
      </c>
      <c r="BE300" s="7">
        <v>3288.9411764705901</v>
      </c>
      <c r="BF300" s="113"/>
      <c r="BG300" s="3">
        <v>3511.23529411765</v>
      </c>
      <c r="BH300" s="3">
        <v>3429.1111111111104</v>
      </c>
      <c r="BI300" s="7">
        <v>3314.8333333333303</v>
      </c>
      <c r="BJ300" s="113"/>
      <c r="BK300" s="3">
        <v>3796</v>
      </c>
      <c r="BL300" s="3">
        <v>3542.4444444444398</v>
      </c>
      <c r="BM300" s="7">
        <v>3451.5454545454504</v>
      </c>
      <c r="BO300" s="2">
        <f t="shared" si="388"/>
        <v>3542</v>
      </c>
      <c r="BP300" s="2">
        <f t="shared" si="389"/>
        <v>3700</v>
      </c>
      <c r="BQ300" s="2"/>
      <c r="BR300" s="2">
        <f t="shared" si="390"/>
        <v>3384.1578947368398</v>
      </c>
      <c r="BS300" s="2">
        <f t="shared" si="391"/>
        <v>3339.5294117647099</v>
      </c>
      <c r="BT300" s="2">
        <f t="shared" si="392"/>
        <v>3288.9411764705901</v>
      </c>
      <c r="BU300" s="2"/>
      <c r="BV300" s="2">
        <f t="shared" si="393"/>
        <v>3511.23529411765</v>
      </c>
      <c r="BW300" s="2">
        <f t="shared" si="394"/>
        <v>3429.1111111111104</v>
      </c>
      <c r="BX300" s="2">
        <f t="shared" si="395"/>
        <v>3314.8333333333303</v>
      </c>
      <c r="BZ300" s="16">
        <f t="shared" si="384"/>
        <v>158</v>
      </c>
      <c r="CA300" s="16">
        <f t="shared" si="385"/>
        <v>-411.05882352940989</v>
      </c>
      <c r="CB300" s="16">
        <f t="shared" si="386"/>
        <v>25.892156862740194</v>
      </c>
      <c r="CD300" s="5">
        <f t="shared" si="327"/>
        <v>4.4607566346696714E-2</v>
      </c>
      <c r="CE300" s="5">
        <f t="shared" si="328"/>
        <v>-0.11109697933227292</v>
      </c>
      <c r="CF300" s="5">
        <f t="shared" si="329"/>
        <v>7.872490103494556E-3</v>
      </c>
      <c r="CH300" s="11">
        <f t="shared" si="358"/>
        <v>-1.3187470667824774E-2</v>
      </c>
      <c r="CI300" s="11">
        <f t="shared" si="359"/>
        <v>-2.8136015288865224E-2</v>
      </c>
      <c r="CK300" s="11">
        <f t="shared" si="360"/>
        <v>-2.3388971722892449E-2</v>
      </c>
      <c r="CL300" s="11">
        <f t="shared" si="361"/>
        <v>-5.5935288960369811E-2</v>
      </c>
      <c r="CN300" s="16">
        <f t="shared" si="330"/>
        <v>-44.628482972129859</v>
      </c>
      <c r="CO300" s="16">
        <f t="shared" si="331"/>
        <v>-95.2167182662497</v>
      </c>
      <c r="CP300" s="11"/>
      <c r="CQ300" s="16">
        <f t="shared" si="332"/>
        <v>-82.124183006539624</v>
      </c>
      <c r="CR300" s="16">
        <f t="shared" si="333"/>
        <v>-196.40196078431973</v>
      </c>
      <c r="CT300" s="106">
        <v>3238.6470588235302</v>
      </c>
      <c r="CU300" s="104">
        <v>3339.5294117647099</v>
      </c>
      <c r="CV300" s="104">
        <v>3312.580882352941</v>
      </c>
      <c r="CW300" s="104">
        <v>3291.5625</v>
      </c>
      <c r="CX300" s="104">
        <v>3255.6923076923081</v>
      </c>
      <c r="CY300" s="104">
        <v>2965.4</v>
      </c>
      <c r="CZ300" s="104">
        <v>3207.3666666666668</v>
      </c>
      <c r="DA300" s="104">
        <v>3336.0380952380951</v>
      </c>
      <c r="DB300" s="104">
        <v>3183.7952380952379</v>
      </c>
      <c r="DC300" s="104">
        <v>3059.6</v>
      </c>
      <c r="DD300" s="104">
        <v>2866.1538461538448</v>
      </c>
      <c r="DE300" s="104">
        <v>2595.5833333333339</v>
      </c>
      <c r="DF300" s="104">
        <v>2315.85</v>
      </c>
      <c r="DG300" s="104">
        <v>2205.3846153846102</v>
      </c>
      <c r="DH300" s="104">
        <v>1941.5666666666659</v>
      </c>
      <c r="DI300" s="104">
        <v>1779.204545454545</v>
      </c>
      <c r="DJ300" s="104">
        <v>1723.416666666667</v>
      </c>
      <c r="DK300" s="104">
        <v>1704.5</v>
      </c>
      <c r="DL300" s="104">
        <v>1568.272727272727</v>
      </c>
      <c r="DM300" s="104">
        <v>1430.28</v>
      </c>
      <c r="DN300" s="104">
        <v>1408.7333333333331</v>
      </c>
      <c r="DO300" s="104">
        <v>1238.875</v>
      </c>
      <c r="DP300" s="104">
        <v>1061.2738095238089</v>
      </c>
      <c r="DR300" s="4">
        <f t="shared" si="362"/>
        <v>31.214465791919999</v>
      </c>
      <c r="DS300" s="39">
        <v>34.198630007589998</v>
      </c>
      <c r="DT300" s="39">
        <v>34.78307997296001</v>
      </c>
      <c r="DU300" s="39">
        <v>33.862277365350003</v>
      </c>
      <c r="DV300" s="39">
        <v>34.121399501250004</v>
      </c>
      <c r="DW300" s="39">
        <v>36.136367188320001</v>
      </c>
      <c r="DX300" s="39">
        <v>34.74593752565</v>
      </c>
      <c r="DY300" s="39">
        <v>42.073351251079998</v>
      </c>
      <c r="DZ300" s="39">
        <v>37.883613570930002</v>
      </c>
      <c r="EA300" s="39">
        <v>34.586538314599999</v>
      </c>
      <c r="EB300" s="39">
        <v>27.715477681429999</v>
      </c>
      <c r="EC300" s="39">
        <v>29.72818430373</v>
      </c>
      <c r="ED300" s="39">
        <v>27.875833256699998</v>
      </c>
      <c r="EE300" s="39">
        <v>25.193106997959998</v>
      </c>
      <c r="EF300" s="39">
        <v>23.220628635059999</v>
      </c>
      <c r="EG300" s="39">
        <v>16.810507541519996</v>
      </c>
      <c r="EH300" s="39">
        <v>17.088391056550002</v>
      </c>
      <c r="EI300" s="39">
        <v>18.3296914461</v>
      </c>
      <c r="EJ300" s="39">
        <v>17.163644876350002</v>
      </c>
      <c r="EK300" s="39">
        <v>15.120770241760003</v>
      </c>
      <c r="EL300" s="39">
        <v>15.716927014139999</v>
      </c>
      <c r="EM300" s="39">
        <v>15.473719074779998</v>
      </c>
      <c r="EN300" s="39">
        <v>14.6453783799</v>
      </c>
      <c r="EP300" s="111">
        <v>46022</v>
      </c>
      <c r="EQ300" s="114">
        <f t="shared" si="387"/>
        <v>0</v>
      </c>
      <c r="ER300" s="114"/>
      <c r="ES300" s="4">
        <f t="shared" si="363"/>
        <v>4272</v>
      </c>
      <c r="ET300" s="4">
        <f t="shared" si="364"/>
        <v>4359</v>
      </c>
      <c r="EU300" s="4"/>
      <c r="EV300" s="4">
        <f t="shared" si="334"/>
        <v>3681.2</v>
      </c>
      <c r="EW300" s="4">
        <f t="shared" si="335"/>
        <v>3650.4666666666699</v>
      </c>
      <c r="EX300" s="4">
        <f t="shared" si="336"/>
        <v>3511.1428571428601</v>
      </c>
      <c r="EY300" s="4"/>
      <c r="EZ300" s="4">
        <f t="shared" si="337"/>
        <v>3783.8461538461497</v>
      </c>
      <c r="FA300" s="4">
        <f t="shared" si="338"/>
        <v>3775.86666666667</v>
      </c>
      <c r="FB300" s="4">
        <f t="shared" si="339"/>
        <v>3629.8</v>
      </c>
      <c r="FC300" s="4"/>
      <c r="FD300" s="4">
        <f t="shared" ref="FD300:FD330" si="398">AV300</f>
        <v>4236</v>
      </c>
      <c r="FE300" s="4">
        <f t="shared" si="366"/>
        <v>4032.8</v>
      </c>
      <c r="FF300" s="4">
        <f t="shared" si="367"/>
        <v>3807.625</v>
      </c>
      <c r="FH300" s="16">
        <f t="shared" si="368"/>
        <v>4272</v>
      </c>
      <c r="FI300" s="16">
        <f t="shared" si="341"/>
        <v>4359</v>
      </c>
      <c r="FJ300" s="16"/>
      <c r="FK300" s="16">
        <f t="shared" si="369"/>
        <v>3681.2</v>
      </c>
      <c r="FL300" s="16">
        <f t="shared" si="370"/>
        <v>3650.4666666666699</v>
      </c>
      <c r="FM300" s="16">
        <f t="shared" si="371"/>
        <v>3511.1428571428601</v>
      </c>
      <c r="FN300" s="16"/>
      <c r="FO300" s="16">
        <f t="shared" si="372"/>
        <v>3783.8461538461497</v>
      </c>
      <c r="FP300" s="16">
        <f t="shared" si="373"/>
        <v>3775.86666666667</v>
      </c>
      <c r="FQ300" s="16">
        <f t="shared" si="374"/>
        <v>3629.8</v>
      </c>
      <c r="FS300" s="4">
        <f t="shared" si="342"/>
        <v>3542</v>
      </c>
      <c r="FT300" s="4">
        <f t="shared" si="343"/>
        <v>3700</v>
      </c>
      <c r="FU300" s="4"/>
      <c r="FV300" s="4">
        <f t="shared" si="344"/>
        <v>3384.1578947368398</v>
      </c>
      <c r="FW300" s="4">
        <f t="shared" si="345"/>
        <v>3339.5294117647099</v>
      </c>
      <c r="FX300" s="4">
        <f t="shared" si="346"/>
        <v>3288.9411764705901</v>
      </c>
      <c r="FY300" s="4"/>
      <c r="FZ300" s="4">
        <f t="shared" si="347"/>
        <v>3511.23529411765</v>
      </c>
      <c r="GA300" s="4">
        <f t="shared" si="348"/>
        <v>3429.1111111111104</v>
      </c>
      <c r="GB300" s="4">
        <f t="shared" si="349"/>
        <v>3314.8333333333303</v>
      </c>
      <c r="GC300" s="4"/>
      <c r="GD300" s="4">
        <f t="shared" si="350"/>
        <v>3796</v>
      </c>
      <c r="GE300" s="4">
        <f t="shared" si="351"/>
        <v>3542.4444444444398</v>
      </c>
      <c r="GF300" s="4">
        <f t="shared" si="352"/>
        <v>3451.5454545454504</v>
      </c>
      <c r="GH300" s="16">
        <f t="shared" si="375"/>
        <v>3542</v>
      </c>
      <c r="GI300" s="16">
        <f t="shared" si="353"/>
        <v>3700</v>
      </c>
      <c r="GJ300" s="16"/>
      <c r="GK300" s="16">
        <f t="shared" si="376"/>
        <v>3384.1578947368398</v>
      </c>
      <c r="GL300" s="16">
        <f t="shared" si="377"/>
        <v>3339.5294117647099</v>
      </c>
      <c r="GM300" s="16">
        <f t="shared" si="378"/>
        <v>3288.9411764705901</v>
      </c>
      <c r="GN300" s="16"/>
      <c r="GO300" s="16">
        <f t="shared" si="354"/>
        <v>3511.23529411765</v>
      </c>
      <c r="GP300" s="16">
        <f t="shared" si="355"/>
        <v>3429.1111111111104</v>
      </c>
      <c r="GQ300" s="16">
        <f t="shared" si="379"/>
        <v>3314.8333333333303</v>
      </c>
    </row>
    <row r="301" spans="2:199" ht="14.45" customHeight="1" x14ac:dyDescent="0.25">
      <c r="B301" s="28" t="s">
        <v>355</v>
      </c>
      <c r="C301" s="28" t="s">
        <v>777</v>
      </c>
      <c r="D301" s="23" t="str">
        <f>IFERROR(IF(MATCH($B301,Compounders!$A:$A,0),"yes"),"")</f>
        <v/>
      </c>
      <c r="F301" s="66"/>
      <c r="G301" s="66"/>
      <c r="H301" s="66"/>
      <c r="I301" s="66"/>
      <c r="J301" s="121" t="str">
        <f t="shared" si="356"/>
        <v>yes</v>
      </c>
      <c r="K301" s="70">
        <f t="shared" si="380"/>
        <v>6</v>
      </c>
      <c r="L301" s="70">
        <f t="shared" si="381"/>
        <v>47</v>
      </c>
      <c r="M301" s="70">
        <f t="shared" si="382"/>
        <v>4</v>
      </c>
      <c r="N301" s="70">
        <f t="shared" si="383"/>
        <v>6</v>
      </c>
      <c r="O301" s="66"/>
      <c r="P301" s="83"/>
      <c r="Q301" s="70">
        <f t="shared" si="397"/>
        <v>5</v>
      </c>
      <c r="R301" s="70">
        <f t="shared" si="397"/>
        <v>4</v>
      </c>
      <c r="S301" s="70">
        <f t="shared" si="397"/>
        <v>5</v>
      </c>
      <c r="T301" s="70">
        <f t="shared" si="397"/>
        <v>5</v>
      </c>
      <c r="U301" s="70">
        <f t="shared" si="397"/>
        <v>5</v>
      </c>
      <c r="V301" s="70">
        <f t="shared" si="397"/>
        <v>8</v>
      </c>
      <c r="W301" s="70">
        <f t="shared" si="397"/>
        <v>9</v>
      </c>
      <c r="X301" s="70">
        <f t="shared" si="397"/>
        <v>4</v>
      </c>
      <c r="Y301" s="70">
        <f t="shared" si="397"/>
        <v>2</v>
      </c>
      <c r="AA301" s="39">
        <v>30.965618555879992</v>
      </c>
      <c r="AB301" s="39">
        <v>30.801332093439996</v>
      </c>
      <c r="AC301" s="40">
        <v>31.648241916600004</v>
      </c>
      <c r="AE301" s="4">
        <f t="shared" si="323"/>
        <v>0.68262336072001162</v>
      </c>
      <c r="AF301" s="4">
        <f t="shared" si="324"/>
        <v>0.84690982316000785</v>
      </c>
      <c r="AH301" s="11">
        <f t="shared" si="325"/>
        <v>2.2044557562709732E-2</v>
      </c>
      <c r="AI301" s="11">
        <f t="shared" si="326"/>
        <v>2.7495882989436726E-2</v>
      </c>
      <c r="AK301" s="3">
        <v>2449</v>
      </c>
      <c r="AL301" s="7">
        <v>2699</v>
      </c>
      <c r="AM301" s="7"/>
      <c r="AN301" s="3">
        <v>2769.6875</v>
      </c>
      <c r="AO301" s="3">
        <v>2770.1428571428601</v>
      </c>
      <c r="AP301" s="7">
        <v>2733.5882352941198</v>
      </c>
      <c r="AQ301" s="113"/>
      <c r="AR301" s="3">
        <v>2879.9230769230799</v>
      </c>
      <c r="AS301" s="3">
        <v>2925.6666666666697</v>
      </c>
      <c r="AT301" s="7">
        <v>2871.9411764705901</v>
      </c>
      <c r="AU301" s="7"/>
      <c r="AV301" s="3">
        <v>2866.5</v>
      </c>
      <c r="AW301" s="3">
        <v>3029.5</v>
      </c>
      <c r="AX301" s="7">
        <v>3051.25</v>
      </c>
      <c r="AY301" s="113"/>
      <c r="AZ301" s="3">
        <v>2588</v>
      </c>
      <c r="BA301" s="7">
        <v>2883</v>
      </c>
      <c r="BB301" s="7"/>
      <c r="BC301" s="3">
        <v>2796.2727272727298</v>
      </c>
      <c r="BD301" s="3">
        <v>2839.9166666666697</v>
      </c>
      <c r="BE301" s="7">
        <v>2769.9230769230799</v>
      </c>
      <c r="BF301" s="113"/>
      <c r="BG301" s="3">
        <v>2899</v>
      </c>
      <c r="BH301" s="3">
        <v>2974</v>
      </c>
      <c r="BI301" s="7">
        <v>2896.3846153846202</v>
      </c>
      <c r="BJ301" s="113"/>
      <c r="BK301" s="3">
        <v>2832</v>
      </c>
      <c r="BL301" s="3">
        <v>3107</v>
      </c>
      <c r="BM301" s="7">
        <v>3028.3333333333303</v>
      </c>
      <c r="BO301" s="2">
        <f t="shared" si="388"/>
        <v>2588</v>
      </c>
      <c r="BP301" s="2">
        <f t="shared" si="389"/>
        <v>2883</v>
      </c>
      <c r="BQ301" s="2"/>
      <c r="BR301" s="2">
        <f t="shared" si="390"/>
        <v>2796.2727272727298</v>
      </c>
      <c r="BS301" s="2">
        <f t="shared" si="391"/>
        <v>2839.9166666666697</v>
      </c>
      <c r="BT301" s="2">
        <f t="shared" si="392"/>
        <v>2769.9230769230799</v>
      </c>
      <c r="BU301" s="2"/>
      <c r="BV301" s="2">
        <f t="shared" si="393"/>
        <v>2899</v>
      </c>
      <c r="BW301" s="2">
        <f t="shared" si="394"/>
        <v>2974</v>
      </c>
      <c r="BX301" s="2">
        <f t="shared" si="395"/>
        <v>2896.3846153846202</v>
      </c>
      <c r="BZ301" s="16">
        <f t="shared" si="384"/>
        <v>295</v>
      </c>
      <c r="CA301" s="16">
        <f t="shared" si="385"/>
        <v>-113.07692307692014</v>
      </c>
      <c r="CB301" s="16">
        <f t="shared" si="386"/>
        <v>126.46153846154039</v>
      </c>
      <c r="CD301" s="5">
        <f t="shared" si="327"/>
        <v>0.11398763523956723</v>
      </c>
      <c r="CE301" s="5">
        <f t="shared" si="328"/>
        <v>-3.9221964300007017E-2</v>
      </c>
      <c r="CF301" s="5">
        <f t="shared" si="329"/>
        <v>4.5655252853453954E-2</v>
      </c>
      <c r="CH301" s="11">
        <f t="shared" si="358"/>
        <v>1.5607897959404982E-2</v>
      </c>
      <c r="CI301" s="11">
        <f t="shared" si="359"/>
        <v>-9.423133191786115E-3</v>
      </c>
      <c r="CK301" s="11">
        <f t="shared" si="360"/>
        <v>2.5870989996550575E-2</v>
      </c>
      <c r="CL301" s="11">
        <f t="shared" si="361"/>
        <v>-9.0216785628827179E-4</v>
      </c>
      <c r="CN301" s="16">
        <f t="shared" si="330"/>
        <v>43.643939393939945</v>
      </c>
      <c r="CO301" s="16">
        <f t="shared" si="331"/>
        <v>-26.349650349649892</v>
      </c>
      <c r="CP301" s="11"/>
      <c r="CQ301" s="16">
        <f t="shared" si="332"/>
        <v>75</v>
      </c>
      <c r="CR301" s="16">
        <f t="shared" si="333"/>
        <v>-2.6153846153797531</v>
      </c>
      <c r="CT301" s="106">
        <v>2780.5</v>
      </c>
      <c r="CU301" s="104">
        <v>2839.9166666666697</v>
      </c>
      <c r="CV301" s="104">
        <v>2799.957142857143</v>
      </c>
      <c r="CW301" s="104">
        <v>2832.7222222222217</v>
      </c>
      <c r="CX301" s="104">
        <v>2670.3411764705879</v>
      </c>
      <c r="CY301" s="104">
        <v>2622.8235294117599</v>
      </c>
      <c r="CZ301" s="104">
        <v>2603.9571428571421</v>
      </c>
      <c r="DA301" s="104">
        <v>2446.0857142857153</v>
      </c>
      <c r="DB301" s="104">
        <v>2409.3340909090912</v>
      </c>
      <c r="DC301" s="104">
        <v>2339.5238095238101</v>
      </c>
      <c r="DD301" s="104">
        <v>2347.5310776942356</v>
      </c>
      <c r="DE301" s="104">
        <v>2367.083333333333</v>
      </c>
      <c r="DF301" s="104">
        <v>2561.9869281045753</v>
      </c>
      <c r="DG301" s="104">
        <v>2849.8</v>
      </c>
      <c r="DH301" s="104">
        <v>3137.4041666666662</v>
      </c>
      <c r="DI301" s="104">
        <v>3275.3534798534802</v>
      </c>
      <c r="DJ301" s="104">
        <v>2810.2909090909097</v>
      </c>
      <c r="DK301" s="104">
        <v>1810.1666666666702</v>
      </c>
      <c r="DL301" s="104">
        <v>1865.875</v>
      </c>
      <c r="DM301" s="104">
        <v>1731.6568181818179</v>
      </c>
      <c r="DN301" s="104">
        <v>1715.2207792207798</v>
      </c>
      <c r="DO301" s="104">
        <v>1570.64705882353</v>
      </c>
      <c r="DP301" s="104">
        <v>1345.555244755245</v>
      </c>
      <c r="DR301" s="4">
        <f t="shared" si="362"/>
        <v>31.648241916600004</v>
      </c>
      <c r="DS301" s="39">
        <v>30.801332093439996</v>
      </c>
      <c r="DT301" s="39">
        <v>30.965618555879992</v>
      </c>
      <c r="DU301" s="39">
        <v>30.881937287420001</v>
      </c>
      <c r="DV301" s="39">
        <v>31.13850679359</v>
      </c>
      <c r="DW301" s="39">
        <v>29.366899168750003</v>
      </c>
      <c r="DX301" s="39">
        <v>31.194836915579994</v>
      </c>
      <c r="DY301" s="39">
        <v>29.746163080919999</v>
      </c>
      <c r="DZ301" s="39">
        <v>25.255085162560004</v>
      </c>
      <c r="EA301" s="39">
        <v>24.233836883040002</v>
      </c>
      <c r="EB301" s="39">
        <v>22.749842447639999</v>
      </c>
      <c r="EC301" s="39">
        <v>20.984205022200001</v>
      </c>
      <c r="ED301" s="39">
        <v>20.528050408319999</v>
      </c>
      <c r="EE301" s="39">
        <v>20.093030406459999</v>
      </c>
      <c r="EF301" s="39">
        <v>25.039291535579999</v>
      </c>
      <c r="EG301" s="39">
        <v>30.964261537919995</v>
      </c>
      <c r="EH301" s="39">
        <v>28.597347355499998</v>
      </c>
      <c r="EI301" s="39">
        <v>21.874994542500001</v>
      </c>
      <c r="EJ301" s="39">
        <v>19.76337579986</v>
      </c>
      <c r="EK301" s="39">
        <v>19.216746534840006</v>
      </c>
      <c r="EL301" s="39">
        <v>18.694669437620004</v>
      </c>
      <c r="EM301" s="39">
        <v>19.502244555290002</v>
      </c>
      <c r="EN301" s="39">
        <v>16.331650016800001</v>
      </c>
      <c r="EP301" s="111">
        <v>46022</v>
      </c>
      <c r="EQ301" s="114">
        <f t="shared" si="387"/>
        <v>0</v>
      </c>
      <c r="ER301" s="114"/>
      <c r="ES301" s="4">
        <f t="shared" si="363"/>
        <v>2449</v>
      </c>
      <c r="ET301" s="4">
        <f t="shared" si="364"/>
        <v>2699</v>
      </c>
      <c r="EU301" s="4"/>
      <c r="EV301" s="4">
        <f t="shared" si="334"/>
        <v>2769.6875</v>
      </c>
      <c r="EW301" s="4">
        <f t="shared" si="335"/>
        <v>2770.1428571428601</v>
      </c>
      <c r="EX301" s="4">
        <f t="shared" si="336"/>
        <v>2733.5882352941198</v>
      </c>
      <c r="EY301" s="4"/>
      <c r="EZ301" s="4">
        <f t="shared" si="337"/>
        <v>2879.9230769230799</v>
      </c>
      <c r="FA301" s="4">
        <f t="shared" si="338"/>
        <v>2925.6666666666697</v>
      </c>
      <c r="FB301" s="4">
        <f t="shared" si="339"/>
        <v>2871.9411764705901</v>
      </c>
      <c r="FC301" s="4"/>
      <c r="FD301" s="4">
        <f t="shared" si="398"/>
        <v>2866.5</v>
      </c>
      <c r="FE301" s="4">
        <f t="shared" si="366"/>
        <v>3029.5</v>
      </c>
      <c r="FF301" s="4">
        <f t="shared" si="367"/>
        <v>3051.25</v>
      </c>
      <c r="FH301" s="16">
        <f t="shared" si="368"/>
        <v>2449</v>
      </c>
      <c r="FI301" s="16">
        <f t="shared" si="341"/>
        <v>2699</v>
      </c>
      <c r="FJ301" s="16"/>
      <c r="FK301" s="16">
        <f t="shared" si="369"/>
        <v>2769.6875</v>
      </c>
      <c r="FL301" s="16">
        <f t="shared" si="370"/>
        <v>2770.1428571428601</v>
      </c>
      <c r="FM301" s="16">
        <f t="shared" si="371"/>
        <v>2733.5882352941198</v>
      </c>
      <c r="FN301" s="16"/>
      <c r="FO301" s="16">
        <f t="shared" si="372"/>
        <v>2879.9230769230799</v>
      </c>
      <c r="FP301" s="16">
        <f t="shared" si="373"/>
        <v>2925.6666666666697</v>
      </c>
      <c r="FQ301" s="16">
        <f t="shared" si="374"/>
        <v>2871.9411764705901</v>
      </c>
      <c r="FS301" s="4">
        <f t="shared" si="342"/>
        <v>2588</v>
      </c>
      <c r="FT301" s="4">
        <f t="shared" si="343"/>
        <v>2883</v>
      </c>
      <c r="FU301" s="4"/>
      <c r="FV301" s="4">
        <f t="shared" si="344"/>
        <v>2796.2727272727298</v>
      </c>
      <c r="FW301" s="4">
        <f t="shared" si="345"/>
        <v>2839.9166666666697</v>
      </c>
      <c r="FX301" s="4">
        <f t="shared" si="346"/>
        <v>2769.9230769230799</v>
      </c>
      <c r="FY301" s="4"/>
      <c r="FZ301" s="4">
        <f t="shared" si="347"/>
        <v>2899</v>
      </c>
      <c r="GA301" s="4">
        <f t="shared" si="348"/>
        <v>2974</v>
      </c>
      <c r="GB301" s="4">
        <f t="shared" si="349"/>
        <v>2896.3846153846202</v>
      </c>
      <c r="GC301" s="4"/>
      <c r="GD301" s="4">
        <f t="shared" si="350"/>
        <v>2832</v>
      </c>
      <c r="GE301" s="4">
        <f t="shared" si="351"/>
        <v>3107</v>
      </c>
      <c r="GF301" s="4">
        <f t="shared" si="352"/>
        <v>3028.3333333333303</v>
      </c>
      <c r="GH301" s="16">
        <f t="shared" si="375"/>
        <v>2588</v>
      </c>
      <c r="GI301" s="16">
        <f t="shared" si="353"/>
        <v>2883</v>
      </c>
      <c r="GJ301" s="16"/>
      <c r="GK301" s="16">
        <f t="shared" si="376"/>
        <v>2796.2727272727298</v>
      </c>
      <c r="GL301" s="16">
        <f t="shared" si="377"/>
        <v>2839.9166666666697</v>
      </c>
      <c r="GM301" s="16">
        <f t="shared" si="378"/>
        <v>2769.9230769230799</v>
      </c>
      <c r="GN301" s="16"/>
      <c r="GO301" s="16">
        <f t="shared" si="354"/>
        <v>2899</v>
      </c>
      <c r="GP301" s="16">
        <f t="shared" si="355"/>
        <v>2974</v>
      </c>
      <c r="GQ301" s="16">
        <f t="shared" si="379"/>
        <v>2896.3846153846202</v>
      </c>
    </row>
    <row r="302" spans="2:199" ht="14.45" customHeight="1" x14ac:dyDescent="0.25">
      <c r="B302" s="28" t="s">
        <v>453</v>
      </c>
      <c r="C302" s="28" t="s">
        <v>778</v>
      </c>
      <c r="D302" s="23" t="str">
        <f>IFERROR(IF(MATCH($B302,Compounders!$A:$A,0),"yes"),"")</f>
        <v/>
      </c>
      <c r="F302" s="66"/>
      <c r="G302" s="66"/>
      <c r="H302" s="66"/>
      <c r="I302" s="66"/>
      <c r="J302" s="121" t="str">
        <f t="shared" si="356"/>
        <v>yes</v>
      </c>
      <c r="K302" s="70">
        <f t="shared" si="380"/>
        <v>6</v>
      </c>
      <c r="L302" s="70">
        <f t="shared" si="381"/>
        <v>47</v>
      </c>
      <c r="M302" s="70">
        <f t="shared" si="382"/>
        <v>4</v>
      </c>
      <c r="N302" s="70">
        <f t="shared" si="383"/>
        <v>6</v>
      </c>
      <c r="O302" s="66"/>
      <c r="P302" s="83"/>
      <c r="Q302" s="70">
        <f t="shared" si="397"/>
        <v>5</v>
      </c>
      <c r="R302" s="70">
        <f t="shared" si="397"/>
        <v>4</v>
      </c>
      <c r="S302" s="70">
        <f t="shared" si="397"/>
        <v>5</v>
      </c>
      <c r="T302" s="70">
        <f t="shared" si="397"/>
        <v>5</v>
      </c>
      <c r="U302" s="70">
        <f t="shared" si="397"/>
        <v>5</v>
      </c>
      <c r="V302" s="70">
        <f t="shared" si="397"/>
        <v>8</v>
      </c>
      <c r="W302" s="70">
        <f t="shared" si="397"/>
        <v>9</v>
      </c>
      <c r="X302" s="70">
        <f t="shared" si="397"/>
        <v>4</v>
      </c>
      <c r="Y302" s="70">
        <f t="shared" si="397"/>
        <v>2</v>
      </c>
      <c r="AA302" s="39">
        <v>25.831541431710001</v>
      </c>
      <c r="AB302" s="39">
        <v>25.865240943969997</v>
      </c>
      <c r="AC302" s="40">
        <v>30.616068836099998</v>
      </c>
      <c r="AE302" s="4">
        <f t="shared" si="323"/>
        <v>4.7845274043899977</v>
      </c>
      <c r="AF302" s="4">
        <f t="shared" si="324"/>
        <v>4.7508278921300011</v>
      </c>
      <c r="AH302" s="11">
        <f t="shared" si="325"/>
        <v>0.18522036004079334</v>
      </c>
      <c r="AI302" s="11">
        <f t="shared" si="326"/>
        <v>0.18367615064639753</v>
      </c>
      <c r="AK302" s="3">
        <v>2031.1</v>
      </c>
      <c r="AL302" s="7">
        <v>1736.9</v>
      </c>
      <c r="AM302" s="7"/>
      <c r="AN302" s="3">
        <v>1786.2307692307702</v>
      </c>
      <c r="AO302" s="3">
        <v>2002.38461538462</v>
      </c>
      <c r="AP302" s="7">
        <v>2120.9166666666702</v>
      </c>
      <c r="AQ302" s="113"/>
      <c r="AR302" s="3">
        <v>1869.5833333333298</v>
      </c>
      <c r="AS302" s="3">
        <v>1984.0769230769201</v>
      </c>
      <c r="AT302" s="7">
        <v>2124.1666666666702</v>
      </c>
      <c r="AU302" s="7"/>
      <c r="AV302" s="3">
        <v>1988.6666666666702</v>
      </c>
      <c r="AW302" s="3">
        <v>2125.25</v>
      </c>
      <c r="AX302" s="7">
        <v>2257.1999999999998</v>
      </c>
      <c r="AY302" s="113"/>
      <c r="AZ302" s="3">
        <v>1972.4</v>
      </c>
      <c r="BA302" s="7">
        <v>1679.2</v>
      </c>
      <c r="BB302" s="7"/>
      <c r="BC302" s="3">
        <v>1736.2941176470599</v>
      </c>
      <c r="BD302" s="3">
        <v>1927.125</v>
      </c>
      <c r="BE302" s="7">
        <v>2056.7333333333299</v>
      </c>
      <c r="BF302" s="113"/>
      <c r="BG302" s="3">
        <v>1817.7333333333299</v>
      </c>
      <c r="BH302" s="3">
        <v>1957.5882352941201</v>
      </c>
      <c r="BI302" s="7">
        <v>2076.0666666666702</v>
      </c>
      <c r="BJ302" s="113"/>
      <c r="BK302" s="3">
        <v>1936.3333333333298</v>
      </c>
      <c r="BL302" s="3">
        <v>2100.7142857142899</v>
      </c>
      <c r="BM302" s="7">
        <v>2216.8571428571399</v>
      </c>
      <c r="BO302" s="2">
        <f t="shared" si="388"/>
        <v>1972.4</v>
      </c>
      <c r="BP302" s="2">
        <f t="shared" si="389"/>
        <v>1679.2</v>
      </c>
      <c r="BQ302" s="2"/>
      <c r="BR302" s="2">
        <f t="shared" si="390"/>
        <v>1736.2941176470599</v>
      </c>
      <c r="BS302" s="2">
        <f t="shared" si="391"/>
        <v>1927.125</v>
      </c>
      <c r="BT302" s="2">
        <f t="shared" si="392"/>
        <v>2056.7333333333299</v>
      </c>
      <c r="BU302" s="2"/>
      <c r="BV302" s="2">
        <f t="shared" si="393"/>
        <v>1817.7333333333299</v>
      </c>
      <c r="BW302" s="2">
        <f t="shared" si="394"/>
        <v>1957.5882352941201</v>
      </c>
      <c r="BX302" s="2">
        <f t="shared" si="395"/>
        <v>2076.0666666666702</v>
      </c>
      <c r="BZ302" s="16">
        <f t="shared" si="384"/>
        <v>-293.20000000000005</v>
      </c>
      <c r="CA302" s="16">
        <f t="shared" si="385"/>
        <v>377.53333333332989</v>
      </c>
      <c r="CB302" s="16">
        <f t="shared" si="386"/>
        <v>19.333333333340306</v>
      </c>
      <c r="CD302" s="5">
        <f t="shared" si="327"/>
        <v>-0.14865138917055365</v>
      </c>
      <c r="CE302" s="5">
        <f t="shared" si="328"/>
        <v>0.22482928378592781</v>
      </c>
      <c r="CF302" s="5">
        <f t="shared" si="329"/>
        <v>9.4000194483194743E-3</v>
      </c>
      <c r="CH302" s="11">
        <f t="shared" si="358"/>
        <v>0.10990700274418064</v>
      </c>
      <c r="CI302" s="11">
        <f t="shared" si="359"/>
        <v>0.18455353412157693</v>
      </c>
      <c r="CK302" s="11">
        <f t="shared" si="360"/>
        <v>7.6939174408122035E-2</v>
      </c>
      <c r="CL302" s="11">
        <f t="shared" si="361"/>
        <v>0.14211838920267406</v>
      </c>
      <c r="CN302" s="16">
        <f t="shared" si="330"/>
        <v>190.83088235294008</v>
      </c>
      <c r="CO302" s="16">
        <f t="shared" si="331"/>
        <v>320.43921568627002</v>
      </c>
      <c r="CP302" s="11"/>
      <c r="CQ302" s="16">
        <f t="shared" si="332"/>
        <v>139.85490196079013</v>
      </c>
      <c r="CR302" s="16">
        <f t="shared" si="333"/>
        <v>258.33333333334031</v>
      </c>
      <c r="CT302" s="106">
        <v>2026.4775641025637</v>
      </c>
      <c r="CU302" s="104">
        <v>1927.125</v>
      </c>
      <c r="CV302" s="104">
        <v>1718.4615384615372</v>
      </c>
      <c r="CW302" s="104">
        <v>1679.5897435897423</v>
      </c>
      <c r="CX302" s="104">
        <v>1547.125</v>
      </c>
      <c r="CY302" s="104">
        <v>1575.92857142857</v>
      </c>
      <c r="CZ302" s="104">
        <v>1484.7499999999991</v>
      </c>
      <c r="DA302" s="104">
        <v>1345.5757575757571</v>
      </c>
      <c r="DB302" s="104">
        <v>1353.5530303030309</v>
      </c>
      <c r="DC302" s="104">
        <v>1323</v>
      </c>
      <c r="DD302" s="104">
        <v>1120.413986013986</v>
      </c>
      <c r="DE302" s="104">
        <v>1229.4285714285709</v>
      </c>
      <c r="DF302" s="104">
        <v>1330.7463369963382</v>
      </c>
      <c r="DG302" s="104">
        <v>1436.375</v>
      </c>
      <c r="DH302" s="104">
        <v>1492.0979020979012</v>
      </c>
      <c r="DI302" s="104">
        <v>1629.3626373626369</v>
      </c>
      <c r="DJ302" s="104">
        <v>1696.0439560439559</v>
      </c>
      <c r="DK302" s="104">
        <v>1601.4705882352901</v>
      </c>
      <c r="DL302" s="104">
        <v>1517.0139860139861</v>
      </c>
      <c r="DM302" s="104">
        <v>1444.666666666667</v>
      </c>
      <c r="DN302" s="104">
        <v>1386.703296703296</v>
      </c>
      <c r="DO302" s="104">
        <v>1325.5882352941201</v>
      </c>
      <c r="DP302" s="104">
        <v>1232.3571428571429</v>
      </c>
      <c r="DR302" s="4">
        <f t="shared" si="362"/>
        <v>30.616068836099998</v>
      </c>
      <c r="DS302" s="39">
        <v>25.865240943969997</v>
      </c>
      <c r="DT302" s="39">
        <v>25.831541431710001</v>
      </c>
      <c r="DU302" s="39">
        <v>25.740002718399996</v>
      </c>
      <c r="DV302" s="39">
        <v>24.665545924250004</v>
      </c>
      <c r="DW302" s="39">
        <v>19.233949227849997</v>
      </c>
      <c r="DX302" s="39">
        <v>20.317394507499998</v>
      </c>
      <c r="DY302" s="39">
        <v>18.153456085649999</v>
      </c>
      <c r="DZ302" s="39">
        <v>17.181612981520001</v>
      </c>
      <c r="EA302" s="39">
        <v>18.214507513800001</v>
      </c>
      <c r="EB302" s="39">
        <v>17.4697289006</v>
      </c>
      <c r="EC302" s="39">
        <v>14.382650495879998</v>
      </c>
      <c r="ED302" s="39">
        <v>15.446501680719999</v>
      </c>
      <c r="EE302" s="39">
        <v>18.309082498630001</v>
      </c>
      <c r="EF302" s="39">
        <v>18.442702903769998</v>
      </c>
      <c r="EG302" s="39">
        <v>17.829550993439998</v>
      </c>
      <c r="EH302" s="39">
        <v>20.104484358240001</v>
      </c>
      <c r="EI302" s="39">
        <v>24.215071929450001</v>
      </c>
      <c r="EJ302" s="39">
        <v>24.838361753670004</v>
      </c>
      <c r="EK302" s="39">
        <v>22.467041123990001</v>
      </c>
      <c r="EL302" s="39">
        <v>24.065174433180005</v>
      </c>
      <c r="EM302" s="39">
        <v>21.854166380999999</v>
      </c>
      <c r="EN302" s="39">
        <v>19.384411641619998</v>
      </c>
      <c r="EP302" s="111">
        <v>46022</v>
      </c>
      <c r="EQ302" s="114">
        <f t="shared" si="387"/>
        <v>0</v>
      </c>
      <c r="ER302" s="114"/>
      <c r="ES302" s="4">
        <f t="shared" si="363"/>
        <v>2031.1</v>
      </c>
      <c r="ET302" s="4">
        <f t="shared" si="364"/>
        <v>1736.9</v>
      </c>
      <c r="EU302" s="4"/>
      <c r="EV302" s="4">
        <f t="shared" si="334"/>
        <v>1786.2307692307702</v>
      </c>
      <c r="EW302" s="4">
        <f t="shared" si="335"/>
        <v>2002.38461538462</v>
      </c>
      <c r="EX302" s="4">
        <f t="shared" si="336"/>
        <v>2120.9166666666702</v>
      </c>
      <c r="EY302" s="4"/>
      <c r="EZ302" s="4">
        <f t="shared" si="337"/>
        <v>1869.5833333333298</v>
      </c>
      <c r="FA302" s="4">
        <f t="shared" si="338"/>
        <v>1984.0769230769201</v>
      </c>
      <c r="FB302" s="4">
        <f t="shared" si="339"/>
        <v>2124.1666666666702</v>
      </c>
      <c r="FC302" s="4"/>
      <c r="FD302" s="4">
        <f t="shared" si="398"/>
        <v>1988.6666666666702</v>
      </c>
      <c r="FE302" s="4">
        <f t="shared" si="366"/>
        <v>2125.25</v>
      </c>
      <c r="FF302" s="4">
        <f t="shared" si="367"/>
        <v>2257.1999999999998</v>
      </c>
      <c r="FH302" s="16">
        <f t="shared" si="368"/>
        <v>2031.1</v>
      </c>
      <c r="FI302" s="16">
        <f t="shared" si="341"/>
        <v>1736.9</v>
      </c>
      <c r="FJ302" s="16"/>
      <c r="FK302" s="16">
        <f t="shared" si="369"/>
        <v>1786.2307692307702</v>
      </c>
      <c r="FL302" s="16">
        <f t="shared" si="370"/>
        <v>2002.38461538462</v>
      </c>
      <c r="FM302" s="16">
        <f t="shared" si="371"/>
        <v>2120.9166666666702</v>
      </c>
      <c r="FN302" s="16"/>
      <c r="FO302" s="16">
        <f t="shared" si="372"/>
        <v>1869.5833333333298</v>
      </c>
      <c r="FP302" s="16">
        <f t="shared" si="373"/>
        <v>1984.0769230769201</v>
      </c>
      <c r="FQ302" s="16">
        <f t="shared" si="374"/>
        <v>2124.1666666666702</v>
      </c>
      <c r="FS302" s="4">
        <f t="shared" si="342"/>
        <v>1972.4</v>
      </c>
      <c r="FT302" s="4">
        <f t="shared" si="343"/>
        <v>1679.2</v>
      </c>
      <c r="FU302" s="4"/>
      <c r="FV302" s="4">
        <f t="shared" si="344"/>
        <v>1736.2941176470599</v>
      </c>
      <c r="FW302" s="4">
        <f t="shared" si="345"/>
        <v>1927.125</v>
      </c>
      <c r="FX302" s="4">
        <f t="shared" si="346"/>
        <v>2056.7333333333299</v>
      </c>
      <c r="FY302" s="4"/>
      <c r="FZ302" s="4">
        <f t="shared" si="347"/>
        <v>1817.7333333333299</v>
      </c>
      <c r="GA302" s="4">
        <f t="shared" si="348"/>
        <v>1957.5882352941201</v>
      </c>
      <c r="GB302" s="4">
        <f t="shared" si="349"/>
        <v>2076.0666666666702</v>
      </c>
      <c r="GC302" s="4"/>
      <c r="GD302" s="4">
        <f t="shared" si="350"/>
        <v>1936.3333333333298</v>
      </c>
      <c r="GE302" s="4">
        <f t="shared" si="351"/>
        <v>2100.7142857142899</v>
      </c>
      <c r="GF302" s="4">
        <f t="shared" si="352"/>
        <v>2216.8571428571399</v>
      </c>
      <c r="GH302" s="16">
        <f t="shared" si="375"/>
        <v>1972.4</v>
      </c>
      <c r="GI302" s="16">
        <f t="shared" si="353"/>
        <v>1679.2</v>
      </c>
      <c r="GJ302" s="16"/>
      <c r="GK302" s="16">
        <f t="shared" si="376"/>
        <v>1736.2941176470599</v>
      </c>
      <c r="GL302" s="16">
        <f t="shared" si="377"/>
        <v>1927.125</v>
      </c>
      <c r="GM302" s="16">
        <f t="shared" si="378"/>
        <v>2056.7333333333299</v>
      </c>
      <c r="GN302" s="16"/>
      <c r="GO302" s="16">
        <f t="shared" si="354"/>
        <v>1817.7333333333299</v>
      </c>
      <c r="GP302" s="16">
        <f t="shared" si="355"/>
        <v>1957.5882352941201</v>
      </c>
      <c r="GQ302" s="16">
        <f t="shared" si="379"/>
        <v>2076.0666666666702</v>
      </c>
    </row>
    <row r="303" spans="2:199" ht="14.45" customHeight="1" x14ac:dyDescent="0.25">
      <c r="B303" s="28" t="s">
        <v>529</v>
      </c>
      <c r="C303" s="28" t="s">
        <v>1015</v>
      </c>
      <c r="D303" s="23" t="str">
        <f>IFERROR(IF(MATCH($B303,Compounders!$A:$A,0),"yes"),"")</f>
        <v/>
      </c>
      <c r="F303" s="66"/>
      <c r="G303" s="66"/>
      <c r="H303" s="66"/>
      <c r="I303" s="66"/>
      <c r="J303" s="121" t="str">
        <f t="shared" si="356"/>
        <v>yes</v>
      </c>
      <c r="K303" s="70">
        <f t="shared" si="380"/>
        <v>6</v>
      </c>
      <c r="L303" s="70">
        <f t="shared" si="381"/>
        <v>47</v>
      </c>
      <c r="M303" s="70">
        <f t="shared" si="382"/>
        <v>4</v>
      </c>
      <c r="N303" s="70">
        <f t="shared" si="383"/>
        <v>6</v>
      </c>
      <c r="O303" s="66"/>
      <c r="P303" s="83"/>
      <c r="Q303" s="70">
        <f t="shared" si="397"/>
        <v>5</v>
      </c>
      <c r="R303" s="70">
        <f t="shared" si="397"/>
        <v>4</v>
      </c>
      <c r="S303" s="70">
        <f t="shared" si="397"/>
        <v>5</v>
      </c>
      <c r="T303" s="70">
        <f t="shared" si="397"/>
        <v>5</v>
      </c>
      <c r="U303" s="70">
        <f t="shared" si="397"/>
        <v>5</v>
      </c>
      <c r="V303" s="70">
        <f t="shared" si="397"/>
        <v>8</v>
      </c>
      <c r="W303" s="70">
        <f t="shared" si="397"/>
        <v>9</v>
      </c>
      <c r="X303" s="70">
        <f t="shared" si="397"/>
        <v>4</v>
      </c>
      <c r="Y303" s="70">
        <f t="shared" si="397"/>
        <v>2</v>
      </c>
      <c r="AA303" s="39">
        <v>30.054975752520001</v>
      </c>
      <c r="AB303" s="39">
        <v>29.20477945268</v>
      </c>
      <c r="AC303" s="40">
        <v>30.839998841299998</v>
      </c>
      <c r="AE303" s="4">
        <f t="shared" si="323"/>
        <v>0.78502308877999738</v>
      </c>
      <c r="AF303" s="4">
        <f t="shared" si="324"/>
        <v>1.6352193886199977</v>
      </c>
      <c r="AH303" s="11">
        <f t="shared" si="325"/>
        <v>2.6119571522667862E-2</v>
      </c>
      <c r="AI303" s="11">
        <f t="shared" si="326"/>
        <v>5.5991499311594417E-2</v>
      </c>
      <c r="AK303" s="3">
        <v>2678.81</v>
      </c>
      <c r="AL303" s="7">
        <v>2775.4929999999999</v>
      </c>
      <c r="AM303" s="7"/>
      <c r="AN303" s="3">
        <v>3103.5882352941198</v>
      </c>
      <c r="AO303" s="3">
        <v>3024.5454545454504</v>
      </c>
      <c r="AP303" s="7">
        <v>3174.23076923077</v>
      </c>
      <c r="AQ303" s="113"/>
      <c r="AR303" s="3">
        <v>3220.5</v>
      </c>
      <c r="AS303" s="3">
        <v>3141.7</v>
      </c>
      <c r="AT303" s="7">
        <v>3190.23076923077</v>
      </c>
      <c r="AU303" s="7"/>
      <c r="AV303" s="3">
        <v>3342.2</v>
      </c>
      <c r="AW303" s="3">
        <v>3246</v>
      </c>
      <c r="AX303" s="7">
        <v>3252.2</v>
      </c>
      <c r="AY303" s="113"/>
      <c r="AZ303" s="3">
        <v>2678.81</v>
      </c>
      <c r="BA303" s="7">
        <v>2775.4929999999999</v>
      </c>
      <c r="BB303" s="7"/>
      <c r="BC303" s="3">
        <v>3094.5652173913004</v>
      </c>
      <c r="BD303" s="3">
        <v>3045.5263157894701</v>
      </c>
      <c r="BE303" s="7">
        <v>3131.6470588235302</v>
      </c>
      <c r="BF303" s="113"/>
      <c r="BG303" s="3">
        <v>3209.9444444444398</v>
      </c>
      <c r="BH303" s="3">
        <v>3156.5</v>
      </c>
      <c r="BI303" s="7">
        <v>3214.4117647058802</v>
      </c>
      <c r="BJ303" s="113"/>
      <c r="BK303" s="3">
        <v>3342.2</v>
      </c>
      <c r="BL303" s="3">
        <v>3231.5</v>
      </c>
      <c r="BM303" s="7">
        <v>3290</v>
      </c>
      <c r="BO303" s="2">
        <f t="shared" si="388"/>
        <v>2678.81</v>
      </c>
      <c r="BP303" s="2">
        <f t="shared" si="389"/>
        <v>2775.4929999999999</v>
      </c>
      <c r="BQ303" s="2"/>
      <c r="BR303" s="2">
        <f t="shared" si="390"/>
        <v>3094.5652173913004</v>
      </c>
      <c r="BS303" s="2">
        <f t="shared" si="391"/>
        <v>3045.5263157894701</v>
      </c>
      <c r="BT303" s="2">
        <f t="shared" si="392"/>
        <v>3131.6470588235302</v>
      </c>
      <c r="BU303" s="2"/>
      <c r="BV303" s="2">
        <f t="shared" si="393"/>
        <v>3209.9444444444398</v>
      </c>
      <c r="BW303" s="2">
        <f t="shared" si="394"/>
        <v>3156.5</v>
      </c>
      <c r="BX303" s="2">
        <f t="shared" si="395"/>
        <v>3214.4117647058802</v>
      </c>
      <c r="BZ303" s="16">
        <f t="shared" si="384"/>
        <v>96.682999999999993</v>
      </c>
      <c r="CA303" s="16">
        <f t="shared" si="385"/>
        <v>356.15405882353025</v>
      </c>
      <c r="CB303" s="16">
        <f t="shared" si="386"/>
        <v>82.764705882349972</v>
      </c>
      <c r="CD303" s="5">
        <f t="shared" si="327"/>
        <v>3.6091772092832208E-2</v>
      </c>
      <c r="CE303" s="5">
        <f t="shared" si="328"/>
        <v>0.12832100777178335</v>
      </c>
      <c r="CF303" s="5">
        <f t="shared" si="329"/>
        <v>2.6428490927532078E-2</v>
      </c>
      <c r="CH303" s="11">
        <f t="shared" si="358"/>
        <v>-1.5846782393285519E-2</v>
      </c>
      <c r="CI303" s="11">
        <f t="shared" si="359"/>
        <v>1.1982892208518336E-2</v>
      </c>
      <c r="CK303" s="11">
        <f t="shared" si="360"/>
        <v>-1.6649647795910605E-2</v>
      </c>
      <c r="CL303" s="11">
        <f t="shared" si="361"/>
        <v>1.3917126413736103E-3</v>
      </c>
      <c r="CN303" s="16">
        <f t="shared" si="330"/>
        <v>-49.038901601830275</v>
      </c>
      <c r="CO303" s="16">
        <f t="shared" si="331"/>
        <v>37.081841432229794</v>
      </c>
      <c r="CP303" s="11"/>
      <c r="CQ303" s="16">
        <f t="shared" si="332"/>
        <v>-53.444444444439796</v>
      </c>
      <c r="CR303" s="16">
        <f t="shared" si="333"/>
        <v>4.4673202614403635</v>
      </c>
      <c r="CT303" s="106">
        <v>3124.4190476190483</v>
      </c>
      <c r="CU303" s="104">
        <v>3045.5263157894701</v>
      </c>
      <c r="CV303" s="104">
        <v>3081.0735294117653</v>
      </c>
      <c r="CW303" s="104">
        <v>3082.3417612659109</v>
      </c>
      <c r="CX303" s="104">
        <v>2892.9754901960791</v>
      </c>
      <c r="CY303" s="104">
        <v>2861.4736842105299</v>
      </c>
      <c r="CZ303" s="104">
        <v>2899.6</v>
      </c>
      <c r="DA303" s="104">
        <v>2869.9137254901971</v>
      </c>
      <c r="DB303" s="104">
        <v>2846.5333333333328</v>
      </c>
      <c r="DC303" s="104">
        <v>2797.3</v>
      </c>
      <c r="DD303" s="104">
        <v>2724.0845588235293</v>
      </c>
      <c r="DE303" s="104">
        <v>2685.0336538461529</v>
      </c>
      <c r="DF303" s="104">
        <v>2544.1861471861471</v>
      </c>
      <c r="DG303" s="104">
        <v>2457.35</v>
      </c>
      <c r="DH303" s="104">
        <v>2346.3636363636351</v>
      </c>
      <c r="DI303" s="104">
        <v>2226.0967032967028</v>
      </c>
      <c r="DJ303" s="104">
        <v>1845.9047619047617</v>
      </c>
      <c r="DK303" s="104">
        <v>1617.8235294117701</v>
      </c>
      <c r="DL303" s="104">
        <v>1535.2818181818179</v>
      </c>
      <c r="DM303" s="104">
        <v>1256.883333333333</v>
      </c>
      <c r="DN303" s="104">
        <v>1142.5</v>
      </c>
      <c r="DO303" s="104">
        <v>1092.5833333333298</v>
      </c>
      <c r="DP303" s="104">
        <v>1036.6944444444439</v>
      </c>
      <c r="DR303" s="4">
        <f t="shared" si="362"/>
        <v>30.839998841299998</v>
      </c>
      <c r="DS303" s="39">
        <v>29.20477945268</v>
      </c>
      <c r="DT303" s="39">
        <v>30.054975752520001</v>
      </c>
      <c r="DU303" s="39">
        <v>34.774318460579991</v>
      </c>
      <c r="DV303" s="39">
        <v>34.448503064800001</v>
      </c>
      <c r="DW303" s="39">
        <v>34.469637115759994</v>
      </c>
      <c r="DX303" s="39">
        <v>30.470032675509998</v>
      </c>
      <c r="DY303" s="39">
        <v>34.746894502610012</v>
      </c>
      <c r="DZ303" s="39">
        <v>29.875444567839999</v>
      </c>
      <c r="EA303" s="39">
        <v>31.075052153490002</v>
      </c>
      <c r="EB303" s="39">
        <v>32.980883507400002</v>
      </c>
      <c r="EC303" s="39">
        <v>29.490759165</v>
      </c>
      <c r="ED303" s="39">
        <v>31.563215740699999</v>
      </c>
      <c r="EE303" s="39">
        <v>32.757164425159999</v>
      </c>
      <c r="EF303" s="39">
        <v>32.314873373999994</v>
      </c>
      <c r="EG303" s="39">
        <v>28.748338706400002</v>
      </c>
      <c r="EH303" s="39">
        <v>28.687832946269996</v>
      </c>
      <c r="EI303" s="39">
        <v>21.299842831060001</v>
      </c>
      <c r="EJ303" s="39">
        <v>18.937565053629999</v>
      </c>
      <c r="EK303" s="39">
        <v>17.868324239670002</v>
      </c>
      <c r="EL303" s="39">
        <v>16.65908809818</v>
      </c>
      <c r="EM303" s="39">
        <v>17.873675371840001</v>
      </c>
      <c r="EN303" s="39">
        <v>13.685077911</v>
      </c>
      <c r="EP303" s="111">
        <v>46022</v>
      </c>
      <c r="EQ303" s="114">
        <f t="shared" si="387"/>
        <v>0</v>
      </c>
      <c r="ER303" s="114"/>
      <c r="ES303" s="4">
        <f t="shared" si="363"/>
        <v>2678.81</v>
      </c>
      <c r="ET303" s="4">
        <f t="shared" si="364"/>
        <v>2775.4929999999999</v>
      </c>
      <c r="EU303" s="4"/>
      <c r="EV303" s="4">
        <f t="shared" si="334"/>
        <v>3103.5882352941198</v>
      </c>
      <c r="EW303" s="4">
        <f t="shared" si="335"/>
        <v>3024.5454545454504</v>
      </c>
      <c r="EX303" s="4">
        <f t="shared" si="336"/>
        <v>3174.23076923077</v>
      </c>
      <c r="EY303" s="4"/>
      <c r="EZ303" s="4">
        <f t="shared" si="337"/>
        <v>3220.5</v>
      </c>
      <c r="FA303" s="4">
        <f t="shared" si="338"/>
        <v>3141.7</v>
      </c>
      <c r="FB303" s="4">
        <f t="shared" si="339"/>
        <v>3190.23076923077</v>
      </c>
      <c r="FC303" s="4"/>
      <c r="FD303" s="4">
        <f t="shared" si="398"/>
        <v>3342.2</v>
      </c>
      <c r="FE303" s="4">
        <f t="shared" si="366"/>
        <v>3246</v>
      </c>
      <c r="FF303" s="4">
        <f t="shared" si="367"/>
        <v>3252.2</v>
      </c>
      <c r="FH303" s="16">
        <f t="shared" si="368"/>
        <v>2678.81</v>
      </c>
      <c r="FI303" s="16">
        <f t="shared" si="341"/>
        <v>2775.4929999999999</v>
      </c>
      <c r="FJ303" s="16"/>
      <c r="FK303" s="16">
        <f t="shared" si="369"/>
        <v>3103.5882352941198</v>
      </c>
      <c r="FL303" s="16">
        <f t="shared" si="370"/>
        <v>3024.5454545454504</v>
      </c>
      <c r="FM303" s="16">
        <f t="shared" si="371"/>
        <v>3174.23076923077</v>
      </c>
      <c r="FN303" s="16"/>
      <c r="FO303" s="16">
        <f t="shared" si="372"/>
        <v>3220.5</v>
      </c>
      <c r="FP303" s="16">
        <f t="shared" si="373"/>
        <v>3141.7</v>
      </c>
      <c r="FQ303" s="16">
        <f t="shared" si="374"/>
        <v>3190.23076923077</v>
      </c>
      <c r="FS303" s="4">
        <f t="shared" si="342"/>
        <v>2678.81</v>
      </c>
      <c r="FT303" s="4">
        <f t="shared" si="343"/>
        <v>2775.4929999999999</v>
      </c>
      <c r="FU303" s="4"/>
      <c r="FV303" s="4">
        <f t="shared" si="344"/>
        <v>3094.5652173913004</v>
      </c>
      <c r="FW303" s="4">
        <f t="shared" si="345"/>
        <v>3045.5263157894701</v>
      </c>
      <c r="FX303" s="4">
        <f t="shared" si="346"/>
        <v>3131.6470588235302</v>
      </c>
      <c r="FY303" s="4"/>
      <c r="FZ303" s="4">
        <f t="shared" si="347"/>
        <v>3209.9444444444398</v>
      </c>
      <c r="GA303" s="4">
        <f t="shared" si="348"/>
        <v>3156.5</v>
      </c>
      <c r="GB303" s="4">
        <f t="shared" si="349"/>
        <v>3214.4117647058802</v>
      </c>
      <c r="GC303" s="4"/>
      <c r="GD303" s="4">
        <f t="shared" si="350"/>
        <v>3342.2</v>
      </c>
      <c r="GE303" s="4">
        <f t="shared" si="351"/>
        <v>3231.5</v>
      </c>
      <c r="GF303" s="4">
        <f t="shared" si="352"/>
        <v>3290</v>
      </c>
      <c r="GH303" s="16">
        <f t="shared" si="375"/>
        <v>2678.81</v>
      </c>
      <c r="GI303" s="16">
        <f t="shared" si="353"/>
        <v>2775.4929999999999</v>
      </c>
      <c r="GJ303" s="16"/>
      <c r="GK303" s="16">
        <f t="shared" si="376"/>
        <v>3094.5652173913004</v>
      </c>
      <c r="GL303" s="16">
        <f t="shared" si="377"/>
        <v>3045.5263157894701</v>
      </c>
      <c r="GM303" s="16">
        <f t="shared" si="378"/>
        <v>3131.6470588235302</v>
      </c>
      <c r="GN303" s="16"/>
      <c r="GO303" s="16">
        <f t="shared" si="354"/>
        <v>3209.9444444444398</v>
      </c>
      <c r="GP303" s="16">
        <f t="shared" si="355"/>
        <v>3156.5</v>
      </c>
      <c r="GQ303" s="16">
        <f t="shared" si="379"/>
        <v>3214.4117647058802</v>
      </c>
    </row>
    <row r="304" spans="2:199" ht="14.45" customHeight="1" x14ac:dyDescent="0.25">
      <c r="B304" s="28" t="s">
        <v>189</v>
      </c>
      <c r="C304" s="28" t="s">
        <v>779</v>
      </c>
      <c r="D304" s="23" t="str">
        <f>IFERROR(IF(MATCH($B304,Compounders!$A:$A,0),"yes"),"")</f>
        <v/>
      </c>
      <c r="F304" s="66"/>
      <c r="G304" s="66"/>
      <c r="H304" s="66"/>
      <c r="I304" s="66"/>
      <c r="J304" s="121" t="str">
        <f t="shared" si="356"/>
        <v>yes</v>
      </c>
      <c r="K304" s="70">
        <f t="shared" si="380"/>
        <v>6</v>
      </c>
      <c r="L304" s="70">
        <f t="shared" si="381"/>
        <v>47</v>
      </c>
      <c r="M304" s="70">
        <f t="shared" si="382"/>
        <v>4</v>
      </c>
      <c r="N304" s="70">
        <f t="shared" si="383"/>
        <v>6</v>
      </c>
      <c r="O304" s="66"/>
      <c r="P304" s="83"/>
      <c r="Q304" s="70">
        <f t="shared" si="397"/>
        <v>5</v>
      </c>
      <c r="R304" s="70">
        <f t="shared" si="397"/>
        <v>4</v>
      </c>
      <c r="S304" s="70">
        <f t="shared" si="397"/>
        <v>5</v>
      </c>
      <c r="T304" s="70">
        <f t="shared" si="397"/>
        <v>5</v>
      </c>
      <c r="U304" s="70">
        <f t="shared" si="397"/>
        <v>5</v>
      </c>
      <c r="V304" s="70">
        <f t="shared" si="397"/>
        <v>8</v>
      </c>
      <c r="W304" s="70">
        <f t="shared" si="397"/>
        <v>9</v>
      </c>
      <c r="X304" s="70">
        <f t="shared" si="397"/>
        <v>4</v>
      </c>
      <c r="Y304" s="70">
        <f t="shared" si="397"/>
        <v>2</v>
      </c>
      <c r="AA304" s="39">
        <v>44.815620955379991</v>
      </c>
      <c r="AB304" s="39">
        <v>34.144088595749999</v>
      </c>
      <c r="AC304" s="40">
        <v>36.167763991440005</v>
      </c>
      <c r="AE304" s="4">
        <f t="shared" si="323"/>
        <v>-8.6478569639399865</v>
      </c>
      <c r="AF304" s="4">
        <f t="shared" si="324"/>
        <v>2.023675395690006</v>
      </c>
      <c r="AH304" s="11">
        <f t="shared" si="325"/>
        <v>-0.19296523800373311</v>
      </c>
      <c r="AI304" s="11">
        <f t="shared" si="326"/>
        <v>5.9268689805997532E-2</v>
      </c>
      <c r="AK304" s="3">
        <v>377.03399999999999</v>
      </c>
      <c r="AL304" s="7">
        <v>124.65600000000001</v>
      </c>
      <c r="AM304" s="7"/>
      <c r="AN304" s="3">
        <v>202.25</v>
      </c>
      <c r="AO304" s="3">
        <v>196.83750000000001</v>
      </c>
      <c r="AP304" s="7">
        <v>315.5</v>
      </c>
      <c r="AQ304" s="113"/>
      <c r="AR304" s="3">
        <v>409.61538461538498</v>
      </c>
      <c r="AS304" s="3">
        <v>419.8</v>
      </c>
      <c r="AT304" s="7">
        <v>425.5</v>
      </c>
      <c r="AU304" s="7"/>
      <c r="AV304" s="3">
        <v>409</v>
      </c>
      <c r="AW304" s="3">
        <v>547.71428571428601</v>
      </c>
      <c r="AX304" s="7">
        <v>568.75</v>
      </c>
      <c r="AY304" s="113"/>
      <c r="AZ304" s="3">
        <v>466.27499999999998</v>
      </c>
      <c r="BA304" s="7">
        <v>563.99199999999996</v>
      </c>
      <c r="BB304" s="7"/>
      <c r="BC304" s="3">
        <v>654.44444444444389</v>
      </c>
      <c r="BD304" s="3">
        <v>654.83333333333303</v>
      </c>
      <c r="BE304" s="7">
        <v>642.66666666666697</v>
      </c>
      <c r="BF304" s="113"/>
      <c r="BG304" s="3">
        <v>838.86666666666702</v>
      </c>
      <c r="BH304" s="3">
        <v>932</v>
      </c>
      <c r="BI304" s="7">
        <v>915.44444444444389</v>
      </c>
      <c r="BJ304" s="113"/>
      <c r="BK304" s="3">
        <v>1056.5</v>
      </c>
      <c r="BL304" s="3">
        <v>1233.7</v>
      </c>
      <c r="BM304" s="7">
        <v>1230.45454545455</v>
      </c>
      <c r="BO304" s="2">
        <f t="shared" si="388"/>
        <v>466.27499999999998</v>
      </c>
      <c r="BP304" s="2">
        <f t="shared" si="389"/>
        <v>563.99199999999996</v>
      </c>
      <c r="BQ304" s="2"/>
      <c r="BR304" s="2">
        <f t="shared" si="390"/>
        <v>654.44444444444389</v>
      </c>
      <c r="BS304" s="2">
        <f t="shared" si="391"/>
        <v>654.83333333333303</v>
      </c>
      <c r="BT304" s="2">
        <f t="shared" si="392"/>
        <v>642.66666666666697</v>
      </c>
      <c r="BU304" s="2"/>
      <c r="BV304" s="2">
        <f t="shared" si="393"/>
        <v>838.86666666666702</v>
      </c>
      <c r="BW304" s="2">
        <f t="shared" si="394"/>
        <v>932</v>
      </c>
      <c r="BX304" s="2">
        <f t="shared" si="395"/>
        <v>915.44444444444389</v>
      </c>
      <c r="BZ304" s="16">
        <f t="shared" si="384"/>
        <v>97.716999999999985</v>
      </c>
      <c r="CA304" s="16">
        <f t="shared" si="385"/>
        <v>78.674666666667008</v>
      </c>
      <c r="CB304" s="16">
        <f t="shared" si="386"/>
        <v>272.77777777777692</v>
      </c>
      <c r="CD304" s="5">
        <f t="shared" si="327"/>
        <v>0.20956946008256927</v>
      </c>
      <c r="CE304" s="5">
        <f t="shared" si="328"/>
        <v>0.13949606850215424</v>
      </c>
      <c r="CF304" s="5">
        <f t="shared" si="329"/>
        <v>0.42444674965421703</v>
      </c>
      <c r="CH304" s="11">
        <f t="shared" si="358"/>
        <v>5.9422750424475979E-4</v>
      </c>
      <c r="CI304" s="11">
        <f t="shared" si="359"/>
        <v>-1.7996604414260209E-2</v>
      </c>
      <c r="CK304" s="11">
        <f t="shared" si="360"/>
        <v>0.11102280855121949</v>
      </c>
      <c r="CL304" s="11">
        <f t="shared" si="361"/>
        <v>9.1287186415533128E-2</v>
      </c>
      <c r="CN304" s="16">
        <f t="shared" si="330"/>
        <v>0.38888888888914153</v>
      </c>
      <c r="CO304" s="16">
        <f t="shared" si="331"/>
        <v>-11.777777777776919</v>
      </c>
      <c r="CP304" s="11"/>
      <c r="CQ304" s="16">
        <f t="shared" si="332"/>
        <v>93.133333333332985</v>
      </c>
      <c r="CR304" s="16">
        <f t="shared" si="333"/>
        <v>76.577777777776873</v>
      </c>
      <c r="CT304" s="106">
        <v>705.32500000000005</v>
      </c>
      <c r="CU304" s="104">
        <v>654.83333333333303</v>
      </c>
      <c r="CV304" s="104">
        <v>598.64166666666699</v>
      </c>
      <c r="CW304" s="104">
        <v>554.142857142857</v>
      </c>
      <c r="CX304" s="104">
        <v>526.90909090909099</v>
      </c>
      <c r="CY304" s="104">
        <v>500.07142857142901</v>
      </c>
      <c r="CZ304" s="104">
        <v>464.43939393939502</v>
      </c>
      <c r="DA304" s="104">
        <v>410.09242424242433</v>
      </c>
      <c r="DB304" s="104">
        <v>367.45222222222196</v>
      </c>
      <c r="DC304" s="104">
        <v>336.33333333333303</v>
      </c>
      <c r="DD304" s="104">
        <v>306.48</v>
      </c>
      <c r="DE304" s="104">
        <v>262.92</v>
      </c>
      <c r="DF304" s="104">
        <v>229.11</v>
      </c>
      <c r="DG304" s="104">
        <v>209.83333333333297</v>
      </c>
      <c r="DH304" s="104">
        <v>178.34181818181818</v>
      </c>
      <c r="DI304" s="104">
        <v>149.03030303030289</v>
      </c>
      <c r="DJ304" s="104">
        <v>139.4157142857143</v>
      </c>
      <c r="DK304" s="104">
        <v>144.30000000000001</v>
      </c>
      <c r="DL304" s="104">
        <v>108.84460317460319</v>
      </c>
      <c r="DM304" s="104">
        <v>101.2708333333333</v>
      </c>
      <c r="DN304" s="104">
        <v>99.404166666666697</v>
      </c>
      <c r="DO304" s="104">
        <v>93.8888888888889</v>
      </c>
      <c r="DP304" s="104">
        <v>86.204761904761895</v>
      </c>
      <c r="DR304" s="4">
        <f t="shared" si="362"/>
        <v>36.167763991440005</v>
      </c>
      <c r="DS304" s="39">
        <v>34.144088595749999</v>
      </c>
      <c r="DT304" s="39">
        <v>44.815620955379991</v>
      </c>
      <c r="DU304" s="39">
        <v>56.337926321600008</v>
      </c>
      <c r="DV304" s="39">
        <v>64.455801287280011</v>
      </c>
      <c r="DW304" s="39">
        <v>40.300006752700007</v>
      </c>
      <c r="DX304" s="39">
        <v>45.319738472320005</v>
      </c>
      <c r="DY304" s="39">
        <v>30.199507862400001</v>
      </c>
      <c r="DZ304" s="39">
        <v>22.205474812799999</v>
      </c>
      <c r="EA304" s="39">
        <v>23.610964813120003</v>
      </c>
      <c r="EB304" s="39">
        <v>19.357656562229995</v>
      </c>
      <c r="EC304" s="39">
        <v>14.876490211110003</v>
      </c>
      <c r="ED304" s="39">
        <v>14.416500711600003</v>
      </c>
      <c r="EE304" s="39">
        <v>16.383071740950001</v>
      </c>
      <c r="EF304" s="39">
        <v>11.80846718922</v>
      </c>
      <c r="EG304" s="39">
        <v>8.2272561602500005</v>
      </c>
      <c r="EH304" s="39">
        <v>6.6161368896699999</v>
      </c>
      <c r="EI304" s="39">
        <v>9.7781920346399982</v>
      </c>
      <c r="EJ304" s="39">
        <v>10.749408646999999</v>
      </c>
      <c r="EK304" s="39">
        <v>11.494558388700002</v>
      </c>
      <c r="EL304" s="39">
        <v>11.436195555200003</v>
      </c>
      <c r="EM304" s="39">
        <v>9.084095774579998</v>
      </c>
      <c r="EN304" s="39">
        <v>7.7867690019399998</v>
      </c>
      <c r="EP304" s="111">
        <v>46022</v>
      </c>
      <c r="EQ304" s="114">
        <f t="shared" si="387"/>
        <v>0</v>
      </c>
      <c r="ER304" s="114"/>
      <c r="ES304" s="4">
        <f t="shared" si="363"/>
        <v>377.03399999999999</v>
      </c>
      <c r="ET304" s="4">
        <f t="shared" si="364"/>
        <v>124.65600000000001</v>
      </c>
      <c r="EU304" s="4"/>
      <c r="EV304" s="4">
        <f t="shared" si="334"/>
        <v>202.25</v>
      </c>
      <c r="EW304" s="4">
        <f t="shared" si="335"/>
        <v>196.83750000000001</v>
      </c>
      <c r="EX304" s="4">
        <f t="shared" si="336"/>
        <v>315.5</v>
      </c>
      <c r="EY304" s="4"/>
      <c r="EZ304" s="4">
        <f t="shared" si="337"/>
        <v>409.61538461538498</v>
      </c>
      <c r="FA304" s="4">
        <f t="shared" si="338"/>
        <v>419.8</v>
      </c>
      <c r="FB304" s="4">
        <f t="shared" si="339"/>
        <v>425.5</v>
      </c>
      <c r="FC304" s="4"/>
      <c r="FD304" s="4">
        <f t="shared" si="398"/>
        <v>409</v>
      </c>
      <c r="FE304" s="4">
        <f t="shared" si="366"/>
        <v>547.71428571428601</v>
      </c>
      <c r="FF304" s="4">
        <f t="shared" si="367"/>
        <v>568.75</v>
      </c>
      <c r="FH304" s="16">
        <f t="shared" si="368"/>
        <v>377.03399999999999</v>
      </c>
      <c r="FI304" s="16">
        <f t="shared" si="341"/>
        <v>124.65600000000001</v>
      </c>
      <c r="FJ304" s="16"/>
      <c r="FK304" s="16">
        <f t="shared" si="369"/>
        <v>202.25</v>
      </c>
      <c r="FL304" s="16">
        <f t="shared" si="370"/>
        <v>196.83750000000001</v>
      </c>
      <c r="FM304" s="16">
        <f t="shared" si="371"/>
        <v>315.5</v>
      </c>
      <c r="FN304" s="16"/>
      <c r="FO304" s="16">
        <f t="shared" si="372"/>
        <v>409.61538461538498</v>
      </c>
      <c r="FP304" s="16">
        <f t="shared" si="373"/>
        <v>419.8</v>
      </c>
      <c r="FQ304" s="16">
        <f t="shared" si="374"/>
        <v>425.5</v>
      </c>
      <c r="FS304" s="4">
        <f t="shared" si="342"/>
        <v>466.27499999999998</v>
      </c>
      <c r="FT304" s="4">
        <f t="shared" si="343"/>
        <v>563.99199999999996</v>
      </c>
      <c r="FU304" s="4"/>
      <c r="FV304" s="4">
        <f t="shared" si="344"/>
        <v>654.44444444444389</v>
      </c>
      <c r="FW304" s="4">
        <f t="shared" si="345"/>
        <v>654.83333333333303</v>
      </c>
      <c r="FX304" s="4">
        <f t="shared" si="346"/>
        <v>642.66666666666697</v>
      </c>
      <c r="FY304" s="4"/>
      <c r="FZ304" s="4">
        <f t="shared" si="347"/>
        <v>838.86666666666702</v>
      </c>
      <c r="GA304" s="4">
        <f t="shared" si="348"/>
        <v>932</v>
      </c>
      <c r="GB304" s="4">
        <f t="shared" si="349"/>
        <v>915.44444444444389</v>
      </c>
      <c r="GC304" s="4"/>
      <c r="GD304" s="4">
        <f t="shared" si="350"/>
        <v>1056.5</v>
      </c>
      <c r="GE304" s="4">
        <f t="shared" si="351"/>
        <v>1233.7</v>
      </c>
      <c r="GF304" s="4">
        <f t="shared" si="352"/>
        <v>1230.45454545455</v>
      </c>
      <c r="GH304" s="16">
        <f t="shared" si="375"/>
        <v>466.27499999999998</v>
      </c>
      <c r="GI304" s="16">
        <f t="shared" si="353"/>
        <v>563.99199999999996</v>
      </c>
      <c r="GJ304" s="16"/>
      <c r="GK304" s="16">
        <f t="shared" si="376"/>
        <v>654.44444444444389</v>
      </c>
      <c r="GL304" s="16">
        <f t="shared" si="377"/>
        <v>654.83333333333303</v>
      </c>
      <c r="GM304" s="16">
        <f t="shared" si="378"/>
        <v>642.66666666666697</v>
      </c>
      <c r="GN304" s="16"/>
      <c r="GO304" s="16">
        <f t="shared" si="354"/>
        <v>838.86666666666702</v>
      </c>
      <c r="GP304" s="16">
        <f t="shared" si="355"/>
        <v>932</v>
      </c>
      <c r="GQ304" s="16">
        <f t="shared" si="379"/>
        <v>915.44444444444389</v>
      </c>
    </row>
    <row r="305" spans="2:199" ht="14.45" customHeight="1" x14ac:dyDescent="0.25">
      <c r="B305" s="28" t="s">
        <v>528</v>
      </c>
      <c r="C305" s="28" t="s">
        <v>780</v>
      </c>
      <c r="D305" s="23" t="str">
        <f>IFERROR(IF(MATCH($B305,Compounders!$A:$A,0),"yes"),"")</f>
        <v/>
      </c>
      <c r="F305" s="66"/>
      <c r="G305" s="66"/>
      <c r="H305" s="66"/>
      <c r="I305" s="66"/>
      <c r="J305" s="121" t="str">
        <f t="shared" si="356"/>
        <v>yes</v>
      </c>
      <c r="K305" s="70">
        <f t="shared" si="380"/>
        <v>6</v>
      </c>
      <c r="L305" s="70">
        <f t="shared" si="381"/>
        <v>47</v>
      </c>
      <c r="M305" s="70">
        <f t="shared" si="382"/>
        <v>4</v>
      </c>
      <c r="N305" s="70">
        <f t="shared" si="383"/>
        <v>6</v>
      </c>
      <c r="O305" s="66"/>
      <c r="P305" s="83"/>
      <c r="Q305" s="70">
        <f t="shared" si="397"/>
        <v>5</v>
      </c>
      <c r="R305" s="70">
        <f t="shared" si="397"/>
        <v>4</v>
      </c>
      <c r="S305" s="70">
        <f t="shared" si="397"/>
        <v>5</v>
      </c>
      <c r="T305" s="70">
        <f t="shared" si="397"/>
        <v>5</v>
      </c>
      <c r="U305" s="70">
        <f t="shared" si="397"/>
        <v>5</v>
      </c>
      <c r="V305" s="70">
        <f t="shared" si="397"/>
        <v>8</v>
      </c>
      <c r="W305" s="70">
        <f t="shared" si="397"/>
        <v>9</v>
      </c>
      <c r="X305" s="70">
        <f t="shared" si="397"/>
        <v>4</v>
      </c>
      <c r="Y305" s="70">
        <f t="shared" si="397"/>
        <v>2</v>
      </c>
      <c r="AA305" s="39">
        <v>27.638879867600004</v>
      </c>
      <c r="AB305" s="39">
        <v>27.68648292936</v>
      </c>
      <c r="AC305" s="40">
        <v>30.48706567416</v>
      </c>
      <c r="AE305" s="4">
        <f t="shared" si="323"/>
        <v>2.8481858065599965</v>
      </c>
      <c r="AF305" s="4">
        <f t="shared" si="324"/>
        <v>2.8005827447999998</v>
      </c>
      <c r="AH305" s="11">
        <f t="shared" si="325"/>
        <v>0.10304997236515412</v>
      </c>
      <c r="AI305" s="11">
        <f t="shared" si="326"/>
        <v>0.1011534311506983</v>
      </c>
      <c r="AK305" s="3">
        <v>854.68100000000004</v>
      </c>
      <c r="AL305" s="7">
        <v>973.99900000000002</v>
      </c>
      <c r="AM305" s="7"/>
      <c r="AN305" s="3">
        <v>1071.42857142857</v>
      </c>
      <c r="AO305" s="3">
        <v>1007.6</v>
      </c>
      <c r="AP305" s="7">
        <v>995.54545454545496</v>
      </c>
      <c r="AQ305" s="113"/>
      <c r="AR305" s="3">
        <v>1135.5833333333298</v>
      </c>
      <c r="AS305" s="3">
        <v>1062.5999999999999</v>
      </c>
      <c r="AT305" s="7">
        <v>1052.6363636363601</v>
      </c>
      <c r="AU305" s="7"/>
      <c r="AV305" s="3">
        <v>1223.57142857143</v>
      </c>
      <c r="AW305" s="3">
        <v>1152.3333333333298</v>
      </c>
      <c r="AX305" s="7">
        <v>1141</v>
      </c>
      <c r="AY305" s="113"/>
      <c r="AZ305" s="3">
        <v>854.68100000000004</v>
      </c>
      <c r="BA305" s="7">
        <v>973.99900000000002</v>
      </c>
      <c r="BB305" s="7"/>
      <c r="BC305" s="3">
        <v>1070.05555555556</v>
      </c>
      <c r="BD305" s="3">
        <v>1017.5384615384601</v>
      </c>
      <c r="BE305" s="7">
        <v>1003.6666666666699</v>
      </c>
      <c r="BF305" s="113"/>
      <c r="BG305" s="3">
        <v>1132.3333333333298</v>
      </c>
      <c r="BH305" s="3">
        <v>1071.61538461538</v>
      </c>
      <c r="BI305" s="7">
        <v>1059.4000000000001</v>
      </c>
      <c r="BJ305" s="113"/>
      <c r="BK305" s="3">
        <v>1223.57142857143</v>
      </c>
      <c r="BL305" s="3">
        <v>1150.5</v>
      </c>
      <c r="BM305" s="7">
        <v>1131.5</v>
      </c>
      <c r="BO305" s="2">
        <f t="shared" si="388"/>
        <v>854.68100000000004</v>
      </c>
      <c r="BP305" s="2">
        <f t="shared" si="389"/>
        <v>973.99900000000002</v>
      </c>
      <c r="BQ305" s="2"/>
      <c r="BR305" s="2">
        <f t="shared" si="390"/>
        <v>1070.05555555556</v>
      </c>
      <c r="BS305" s="2">
        <f t="shared" si="391"/>
        <v>1017.5384615384601</v>
      </c>
      <c r="BT305" s="2">
        <f t="shared" si="392"/>
        <v>1003.6666666666699</v>
      </c>
      <c r="BU305" s="2"/>
      <c r="BV305" s="2">
        <f t="shared" si="393"/>
        <v>1132.3333333333298</v>
      </c>
      <c r="BW305" s="2">
        <f t="shared" si="394"/>
        <v>1071.61538461538</v>
      </c>
      <c r="BX305" s="2">
        <f t="shared" si="395"/>
        <v>1059.4000000000001</v>
      </c>
      <c r="BZ305" s="16">
        <f t="shared" si="384"/>
        <v>119.31799999999998</v>
      </c>
      <c r="CA305" s="16">
        <f t="shared" si="385"/>
        <v>29.667666666669902</v>
      </c>
      <c r="CB305" s="16">
        <f t="shared" si="386"/>
        <v>55.733333333330165</v>
      </c>
      <c r="CD305" s="5">
        <f t="shared" si="327"/>
        <v>0.13960530303118945</v>
      </c>
      <c r="CE305" s="5">
        <f t="shared" si="328"/>
        <v>3.045964797363232E-2</v>
      </c>
      <c r="CF305" s="5">
        <f t="shared" si="329"/>
        <v>5.5529724344068443E-2</v>
      </c>
      <c r="CH305" s="11">
        <f t="shared" si="358"/>
        <v>-4.9078848050869373E-2</v>
      </c>
      <c r="CI305" s="11">
        <f t="shared" si="359"/>
        <v>-6.20424692383581E-2</v>
      </c>
      <c r="CK305" s="11">
        <f t="shared" si="360"/>
        <v>-5.362197414007952E-2</v>
      </c>
      <c r="CL305" s="11">
        <f t="shared" si="361"/>
        <v>-6.440977332940534E-2</v>
      </c>
      <c r="CN305" s="16">
        <f t="shared" si="330"/>
        <v>-52.517094017099907</v>
      </c>
      <c r="CO305" s="16">
        <f t="shared" si="331"/>
        <v>-66.388888888890051</v>
      </c>
      <c r="CP305" s="11"/>
      <c r="CQ305" s="16">
        <f t="shared" si="332"/>
        <v>-60.717948717949866</v>
      </c>
      <c r="CR305" s="16">
        <f t="shared" si="333"/>
        <v>-72.933333333329756</v>
      </c>
      <c r="CT305" s="106">
        <v>1021.5833333333339</v>
      </c>
      <c r="CU305" s="104">
        <v>1017.4375</v>
      </c>
      <c r="CV305" s="104">
        <v>1058.4000000000001</v>
      </c>
      <c r="CW305" s="104">
        <v>1032.9375</v>
      </c>
      <c r="CX305" s="104">
        <v>1025.533333333334</v>
      </c>
      <c r="CY305" s="104">
        <v>962.5</v>
      </c>
      <c r="CZ305" s="104">
        <v>985.6153846153851</v>
      </c>
      <c r="DA305" s="104">
        <v>969.69780219780205</v>
      </c>
      <c r="DB305" s="104">
        <v>967.78787878787807</v>
      </c>
      <c r="DC305" s="104">
        <v>976.4375</v>
      </c>
      <c r="DD305" s="104">
        <v>1102.6777777777779</v>
      </c>
      <c r="DE305" s="104">
        <v>1107.661818181818</v>
      </c>
      <c r="DF305" s="104">
        <v>935.375</v>
      </c>
      <c r="DG305" s="104">
        <v>844</v>
      </c>
      <c r="DH305" s="104">
        <v>873.42460317460302</v>
      </c>
      <c r="DI305" s="104">
        <v>921.95</v>
      </c>
      <c r="DJ305" s="104">
        <v>870.4</v>
      </c>
      <c r="DK305" s="104">
        <v>824.27272727272702</v>
      </c>
      <c r="DL305" s="104">
        <v>774.73636363636399</v>
      </c>
      <c r="DM305" s="104">
        <v>691.95833333333303</v>
      </c>
      <c r="DN305" s="104">
        <v>597.142857142857</v>
      </c>
      <c r="DO305" s="104">
        <v>566.71428571428601</v>
      </c>
      <c r="DP305" s="104">
        <v>502.91666666666697</v>
      </c>
      <c r="DR305" s="4">
        <f t="shared" si="362"/>
        <v>30.48706567416</v>
      </c>
      <c r="DS305" s="39">
        <v>27.68648292936</v>
      </c>
      <c r="DT305" s="39">
        <v>27.638879867600004</v>
      </c>
      <c r="DU305" s="39">
        <v>29.915023934339999</v>
      </c>
      <c r="DV305" s="39">
        <v>31.288372294639998</v>
      </c>
      <c r="DW305" s="39">
        <v>31.479602175210005</v>
      </c>
      <c r="DX305" s="39">
        <v>31.712741922399999</v>
      </c>
      <c r="DY305" s="39">
        <v>38.187431552050001</v>
      </c>
      <c r="DZ305" s="39">
        <v>32.904220480859998</v>
      </c>
      <c r="EA305" s="39">
        <v>31.101459144</v>
      </c>
      <c r="EB305" s="39">
        <v>33.87417320126</v>
      </c>
      <c r="EC305" s="39">
        <v>25.68699711316</v>
      </c>
      <c r="ED305" s="39">
        <v>20.102122689349997</v>
      </c>
      <c r="EE305" s="39">
        <v>21.993111752550004</v>
      </c>
      <c r="EF305" s="39">
        <v>19.710570491040002</v>
      </c>
      <c r="EG305" s="39">
        <v>23.127947737560003</v>
      </c>
      <c r="EH305" s="39">
        <v>22.843690123440002</v>
      </c>
      <c r="EI305" s="39">
        <v>27.581762223999998</v>
      </c>
      <c r="EJ305" s="39">
        <v>30.357288720920003</v>
      </c>
      <c r="EK305" s="39">
        <v>22.478292022780003</v>
      </c>
      <c r="EL305" s="39">
        <v>21.9073963172</v>
      </c>
      <c r="EM305" s="39">
        <v>17.623577730550004</v>
      </c>
      <c r="EN305" s="39">
        <v>14.973205217940002</v>
      </c>
      <c r="EP305" s="111">
        <v>46022</v>
      </c>
      <c r="EQ305" s="114">
        <f t="shared" si="387"/>
        <v>0</v>
      </c>
      <c r="ER305" s="114"/>
      <c r="ES305" s="4">
        <f t="shared" si="363"/>
        <v>854.68100000000004</v>
      </c>
      <c r="ET305" s="4">
        <f t="shared" si="364"/>
        <v>973.99900000000002</v>
      </c>
      <c r="EU305" s="4"/>
      <c r="EV305" s="4">
        <f t="shared" si="334"/>
        <v>1071.42857142857</v>
      </c>
      <c r="EW305" s="4">
        <f t="shared" si="335"/>
        <v>1007.6</v>
      </c>
      <c r="EX305" s="4">
        <f t="shared" si="336"/>
        <v>995.54545454545496</v>
      </c>
      <c r="EY305" s="4"/>
      <c r="EZ305" s="4">
        <f t="shared" si="337"/>
        <v>1135.5833333333298</v>
      </c>
      <c r="FA305" s="4">
        <f t="shared" si="338"/>
        <v>1062.5999999999999</v>
      </c>
      <c r="FB305" s="4">
        <f t="shared" si="339"/>
        <v>1052.6363636363601</v>
      </c>
      <c r="FC305" s="4"/>
      <c r="FD305" s="4">
        <f t="shared" si="398"/>
        <v>1223.57142857143</v>
      </c>
      <c r="FE305" s="4">
        <f t="shared" si="366"/>
        <v>1152.3333333333298</v>
      </c>
      <c r="FF305" s="4">
        <f t="shared" si="367"/>
        <v>1141</v>
      </c>
      <c r="FH305" s="16">
        <f t="shared" si="368"/>
        <v>854.68100000000004</v>
      </c>
      <c r="FI305" s="16">
        <f t="shared" si="341"/>
        <v>973.99900000000002</v>
      </c>
      <c r="FJ305" s="16"/>
      <c r="FK305" s="16">
        <f t="shared" si="369"/>
        <v>1071.42857142857</v>
      </c>
      <c r="FL305" s="16">
        <f t="shared" si="370"/>
        <v>1007.6</v>
      </c>
      <c r="FM305" s="16">
        <f t="shared" si="371"/>
        <v>995.54545454545496</v>
      </c>
      <c r="FN305" s="16"/>
      <c r="FO305" s="16">
        <f t="shared" si="372"/>
        <v>1135.5833333333298</v>
      </c>
      <c r="FP305" s="16">
        <f t="shared" si="373"/>
        <v>1062.5999999999999</v>
      </c>
      <c r="FQ305" s="16">
        <f t="shared" si="374"/>
        <v>1052.6363636363601</v>
      </c>
      <c r="FS305" s="4">
        <f t="shared" si="342"/>
        <v>854.68100000000004</v>
      </c>
      <c r="FT305" s="4">
        <f t="shared" si="343"/>
        <v>973.99900000000002</v>
      </c>
      <c r="FU305" s="4"/>
      <c r="FV305" s="4">
        <f t="shared" si="344"/>
        <v>1070.05555555556</v>
      </c>
      <c r="FW305" s="4">
        <f t="shared" si="345"/>
        <v>1017.5384615384601</v>
      </c>
      <c r="FX305" s="4">
        <f t="shared" si="346"/>
        <v>1003.6666666666699</v>
      </c>
      <c r="FY305" s="4"/>
      <c r="FZ305" s="4">
        <f t="shared" si="347"/>
        <v>1132.3333333333298</v>
      </c>
      <c r="GA305" s="4">
        <f t="shared" si="348"/>
        <v>1071.61538461538</v>
      </c>
      <c r="GB305" s="4">
        <f t="shared" si="349"/>
        <v>1059.4000000000001</v>
      </c>
      <c r="GC305" s="4"/>
      <c r="GD305" s="4">
        <f t="shared" si="350"/>
        <v>1223.57142857143</v>
      </c>
      <c r="GE305" s="4">
        <f t="shared" si="351"/>
        <v>1150.5</v>
      </c>
      <c r="GF305" s="4">
        <f t="shared" si="352"/>
        <v>1131.5</v>
      </c>
      <c r="GH305" s="16">
        <f t="shared" si="375"/>
        <v>854.68100000000004</v>
      </c>
      <c r="GI305" s="16">
        <f t="shared" si="353"/>
        <v>973.99900000000002</v>
      </c>
      <c r="GJ305" s="16"/>
      <c r="GK305" s="16">
        <f t="shared" si="376"/>
        <v>1070.05555555556</v>
      </c>
      <c r="GL305" s="16">
        <f t="shared" si="377"/>
        <v>1017.5384615384601</v>
      </c>
      <c r="GM305" s="16">
        <f t="shared" si="378"/>
        <v>1003.6666666666699</v>
      </c>
      <c r="GN305" s="16"/>
      <c r="GO305" s="16">
        <f t="shared" si="354"/>
        <v>1132.3333333333298</v>
      </c>
      <c r="GP305" s="16">
        <f t="shared" si="355"/>
        <v>1071.61538461538</v>
      </c>
      <c r="GQ305" s="16">
        <f t="shared" si="379"/>
        <v>1059.4000000000001</v>
      </c>
    </row>
    <row r="306" spans="2:199" ht="14.45" customHeight="1" x14ac:dyDescent="0.25">
      <c r="B306" s="28" t="s">
        <v>424</v>
      </c>
      <c r="C306" s="28" t="s">
        <v>781</v>
      </c>
      <c r="D306" s="23" t="str">
        <f>IFERROR(IF(MATCH($B306,Compounders!$A:$A,0),"yes"),"")</f>
        <v/>
      </c>
      <c r="F306" s="66"/>
      <c r="G306" s="66"/>
      <c r="H306" s="66"/>
      <c r="I306" s="66"/>
      <c r="J306" s="121" t="str">
        <f t="shared" si="356"/>
        <v>yes</v>
      </c>
      <c r="K306" s="70">
        <f t="shared" si="380"/>
        <v>6</v>
      </c>
      <c r="L306" s="70">
        <f t="shared" si="381"/>
        <v>47</v>
      </c>
      <c r="M306" s="70">
        <f t="shared" si="382"/>
        <v>4</v>
      </c>
      <c r="N306" s="70">
        <f t="shared" si="383"/>
        <v>6</v>
      </c>
      <c r="O306" s="66"/>
      <c r="P306" s="83"/>
      <c r="Q306" s="70">
        <f t="shared" si="397"/>
        <v>5</v>
      </c>
      <c r="R306" s="70">
        <f t="shared" si="397"/>
        <v>4</v>
      </c>
      <c r="S306" s="70">
        <f t="shared" si="397"/>
        <v>5</v>
      </c>
      <c r="T306" s="70">
        <f t="shared" si="397"/>
        <v>5</v>
      </c>
      <c r="U306" s="70">
        <f t="shared" si="397"/>
        <v>5</v>
      </c>
      <c r="V306" s="70">
        <f t="shared" si="397"/>
        <v>8</v>
      </c>
      <c r="W306" s="70">
        <f t="shared" si="397"/>
        <v>9</v>
      </c>
      <c r="X306" s="70">
        <f t="shared" si="397"/>
        <v>4</v>
      </c>
      <c r="Y306" s="70">
        <f t="shared" si="397"/>
        <v>2</v>
      </c>
      <c r="AA306" s="39">
        <v>27.012129999999999</v>
      </c>
      <c r="AB306" s="39">
        <v>30.384582688799998</v>
      </c>
      <c r="AC306" s="40">
        <v>29.875298999999998</v>
      </c>
      <c r="AE306" s="4">
        <f t="shared" si="323"/>
        <v>2.8631689999999992</v>
      </c>
      <c r="AF306" s="4">
        <f t="shared" si="324"/>
        <v>-0.50928368880000008</v>
      </c>
      <c r="AH306" s="11">
        <f t="shared" si="325"/>
        <v>0.10599567675707178</v>
      </c>
      <c r="AI306" s="11">
        <f t="shared" si="326"/>
        <v>-1.6761253363789863E-2</v>
      </c>
      <c r="AK306" s="3">
        <v>1182</v>
      </c>
      <c r="AL306" s="7">
        <v>1456</v>
      </c>
      <c r="AM306" s="7"/>
      <c r="AN306" s="3">
        <v>1501.625</v>
      </c>
      <c r="AO306" s="3">
        <v>1499.4444444444398</v>
      </c>
      <c r="AP306" s="7">
        <v>1503.2</v>
      </c>
      <c r="AQ306" s="113"/>
      <c r="AR306" s="3">
        <v>1659.75</v>
      </c>
      <c r="AS306" s="3">
        <v>1663.7777777777801</v>
      </c>
      <c r="AT306" s="7">
        <v>1671.2142857142899</v>
      </c>
      <c r="AU306" s="7"/>
      <c r="AV306" s="3">
        <v>1825.1666666666702</v>
      </c>
      <c r="AW306" s="3">
        <v>1849.4444444444398</v>
      </c>
      <c r="AX306" s="7">
        <v>1859.7142857142899</v>
      </c>
      <c r="AY306" s="113"/>
      <c r="AZ306" s="3">
        <v>1237</v>
      </c>
      <c r="BA306" s="7">
        <v>1370</v>
      </c>
      <c r="BB306" s="7"/>
      <c r="BC306" s="3">
        <v>1501.625</v>
      </c>
      <c r="BD306" s="3">
        <v>1499.4444444444398</v>
      </c>
      <c r="BE306" s="7">
        <v>1503.2</v>
      </c>
      <c r="BF306" s="113"/>
      <c r="BG306" s="3">
        <v>1659.75</v>
      </c>
      <c r="BH306" s="3">
        <v>1663.7777777777801</v>
      </c>
      <c r="BI306" s="7">
        <v>1671.2142857142899</v>
      </c>
      <c r="BJ306" s="113"/>
      <c r="BK306" s="3">
        <v>1825.1666666666702</v>
      </c>
      <c r="BL306" s="3">
        <v>1849.4444444444398</v>
      </c>
      <c r="BM306" s="7">
        <v>1859.7142857142899</v>
      </c>
      <c r="BO306" s="2">
        <f t="shared" si="388"/>
        <v>1237</v>
      </c>
      <c r="BP306" s="2">
        <f t="shared" si="389"/>
        <v>1370</v>
      </c>
      <c r="BQ306" s="2"/>
      <c r="BR306" s="2">
        <f t="shared" si="390"/>
        <v>1501.625</v>
      </c>
      <c r="BS306" s="2">
        <f t="shared" si="391"/>
        <v>1499.4444444444398</v>
      </c>
      <c r="BT306" s="2">
        <f t="shared" si="392"/>
        <v>1503.2</v>
      </c>
      <c r="BU306" s="2"/>
      <c r="BV306" s="2">
        <f t="shared" si="393"/>
        <v>1659.75</v>
      </c>
      <c r="BW306" s="2">
        <f t="shared" si="394"/>
        <v>1663.7777777777801</v>
      </c>
      <c r="BX306" s="2">
        <f t="shared" si="395"/>
        <v>1671.2142857142899</v>
      </c>
      <c r="BZ306" s="16">
        <f t="shared" si="384"/>
        <v>133</v>
      </c>
      <c r="CA306" s="16">
        <f t="shared" si="385"/>
        <v>133.20000000000005</v>
      </c>
      <c r="CB306" s="16">
        <f t="shared" si="386"/>
        <v>168.01428571428983</v>
      </c>
      <c r="CD306" s="5">
        <f t="shared" si="327"/>
        <v>0.10751818916734024</v>
      </c>
      <c r="CE306" s="5">
        <f t="shared" si="328"/>
        <v>9.7226277372262748E-2</v>
      </c>
      <c r="CF306" s="5">
        <f t="shared" si="329"/>
        <v>0.11177107884133175</v>
      </c>
      <c r="CH306" s="11">
        <f t="shared" si="358"/>
        <v>-1.4521305622643421E-3</v>
      </c>
      <c r="CI306" s="11">
        <f t="shared" si="359"/>
        <v>1.0488637309582494E-3</v>
      </c>
      <c r="CK306" s="11">
        <f t="shared" si="360"/>
        <v>2.4267376278235275E-3</v>
      </c>
      <c r="CL306" s="11">
        <f t="shared" si="361"/>
        <v>6.9072364598823377E-3</v>
      </c>
      <c r="CN306" s="16">
        <f t="shared" si="330"/>
        <v>-2.1805555555602041</v>
      </c>
      <c r="CO306" s="16">
        <f t="shared" si="331"/>
        <v>1.5750000000000455</v>
      </c>
      <c r="CP306" s="11"/>
      <c r="CQ306" s="16">
        <f t="shared" si="332"/>
        <v>4.027777777780102</v>
      </c>
      <c r="CR306" s="16">
        <f t="shared" si="333"/>
        <v>11.464285714289872</v>
      </c>
      <c r="CT306" s="106">
        <v>1511.8571428571429</v>
      </c>
      <c r="CU306" s="104">
        <v>1499.4444444444398</v>
      </c>
      <c r="CV306" s="104">
        <v>1383.666666666667</v>
      </c>
      <c r="CW306" s="104">
        <v>1525.3333333333339</v>
      </c>
      <c r="CX306" s="104">
        <v>1445.166666666667</v>
      </c>
      <c r="CY306" s="104">
        <v>1348.8333333333298</v>
      </c>
      <c r="CZ306" s="104">
        <v>1392.4</v>
      </c>
      <c r="DA306" s="104">
        <v>1276</v>
      </c>
      <c r="DB306" s="104">
        <v>1229.9000000000001</v>
      </c>
      <c r="DC306" s="104">
        <v>1236.8888888888901</v>
      </c>
      <c r="DD306" s="104">
        <v>1248.7333333333331</v>
      </c>
      <c r="DE306" s="104">
        <v>1188.583333333333</v>
      </c>
      <c r="DF306" s="104">
        <v>1131.0047619047621</v>
      </c>
      <c r="DG306" s="104">
        <v>1154.1666666666702</v>
      </c>
      <c r="DH306" s="104">
        <v>1166.4761904761911</v>
      </c>
      <c r="DI306" s="104">
        <v>1101.4000000000001</v>
      </c>
      <c r="DJ306" s="104">
        <v>1078.7238095238101</v>
      </c>
      <c r="DK306" s="104">
        <v>1060</v>
      </c>
      <c r="DL306" s="104">
        <v>1059.5</v>
      </c>
      <c r="DM306" s="104">
        <v>983.93333333333305</v>
      </c>
      <c r="DN306" s="104">
        <v>991.1</v>
      </c>
      <c r="DO306" s="104">
        <v>959.875</v>
      </c>
      <c r="DP306" s="104">
        <v>957.8</v>
      </c>
      <c r="DR306" s="4">
        <f t="shared" si="362"/>
        <v>29.875298999999998</v>
      </c>
      <c r="DS306" s="39">
        <v>30.384582688799998</v>
      </c>
      <c r="DT306" s="39">
        <v>27.012129999999999</v>
      </c>
      <c r="DU306" s="39">
        <v>28.22538724084</v>
      </c>
      <c r="DV306" s="39">
        <v>26.547259727240007</v>
      </c>
      <c r="DW306" s="39">
        <v>27.123829566000005</v>
      </c>
      <c r="DX306" s="39">
        <v>23.756750248719996</v>
      </c>
      <c r="DY306" s="39">
        <v>23.309012528079993</v>
      </c>
      <c r="DZ306" s="39">
        <v>18.951565068279997</v>
      </c>
      <c r="EA306" s="39">
        <v>19.711120130079994</v>
      </c>
      <c r="EB306" s="39">
        <v>19.021444772319999</v>
      </c>
      <c r="EC306" s="39">
        <v>19.641037399689999</v>
      </c>
      <c r="ED306" s="39">
        <v>21.436369429809996</v>
      </c>
      <c r="EE306" s="39">
        <v>22.675253520769996</v>
      </c>
      <c r="EF306" s="39">
        <v>22.974314196599998</v>
      </c>
      <c r="EG306" s="39">
        <v>20.789272338749996</v>
      </c>
      <c r="EH306" s="39">
        <v>23.321150199000002</v>
      </c>
      <c r="EI306" s="39">
        <v>24.198661384000001</v>
      </c>
      <c r="EJ306" s="39">
        <v>22.734043832970002</v>
      </c>
      <c r="EK306" s="39">
        <v>20.688209756999999</v>
      </c>
      <c r="EL306" s="39">
        <v>20.443016159880003</v>
      </c>
      <c r="EM306" s="39">
        <v>20.780157355920004</v>
      </c>
      <c r="EN306" s="39">
        <v>19.26030996918</v>
      </c>
      <c r="EP306" s="111">
        <v>46022</v>
      </c>
      <c r="EQ306" s="114">
        <f t="shared" si="387"/>
        <v>0</v>
      </c>
      <c r="ER306" s="114"/>
      <c r="ES306" s="4">
        <f t="shared" si="363"/>
        <v>1182</v>
      </c>
      <c r="ET306" s="4">
        <f t="shared" si="364"/>
        <v>1456</v>
      </c>
      <c r="EU306" s="4"/>
      <c r="EV306" s="4">
        <f t="shared" si="334"/>
        <v>1501.625</v>
      </c>
      <c r="EW306" s="4">
        <f t="shared" si="335"/>
        <v>1499.4444444444398</v>
      </c>
      <c r="EX306" s="4">
        <f t="shared" si="336"/>
        <v>1503.2</v>
      </c>
      <c r="EY306" s="4"/>
      <c r="EZ306" s="4">
        <f t="shared" si="337"/>
        <v>1659.75</v>
      </c>
      <c r="FA306" s="4">
        <f t="shared" si="338"/>
        <v>1663.7777777777801</v>
      </c>
      <c r="FB306" s="4">
        <f t="shared" si="339"/>
        <v>1671.2142857142899</v>
      </c>
      <c r="FC306" s="4"/>
      <c r="FD306" s="4">
        <f t="shared" si="398"/>
        <v>1825.1666666666702</v>
      </c>
      <c r="FE306" s="4">
        <f t="shared" si="366"/>
        <v>1849.4444444444398</v>
      </c>
      <c r="FF306" s="4">
        <f t="shared" si="367"/>
        <v>1859.7142857142899</v>
      </c>
      <c r="FH306" s="16">
        <f t="shared" si="368"/>
        <v>1182</v>
      </c>
      <c r="FI306" s="16">
        <f t="shared" si="341"/>
        <v>1456</v>
      </c>
      <c r="FJ306" s="16"/>
      <c r="FK306" s="16">
        <f t="shared" si="369"/>
        <v>1501.625</v>
      </c>
      <c r="FL306" s="16">
        <f t="shared" si="370"/>
        <v>1499.4444444444398</v>
      </c>
      <c r="FM306" s="16">
        <f t="shared" si="371"/>
        <v>1503.2</v>
      </c>
      <c r="FN306" s="16"/>
      <c r="FO306" s="16">
        <f t="shared" si="372"/>
        <v>1659.75</v>
      </c>
      <c r="FP306" s="16">
        <f t="shared" si="373"/>
        <v>1663.7777777777801</v>
      </c>
      <c r="FQ306" s="16">
        <f t="shared" si="374"/>
        <v>1671.2142857142899</v>
      </c>
      <c r="FS306" s="4">
        <f t="shared" si="342"/>
        <v>1237</v>
      </c>
      <c r="FT306" s="4">
        <f t="shared" si="343"/>
        <v>1370</v>
      </c>
      <c r="FU306" s="4"/>
      <c r="FV306" s="4">
        <f t="shared" si="344"/>
        <v>1501.625</v>
      </c>
      <c r="FW306" s="4">
        <f t="shared" si="345"/>
        <v>1499.4444444444398</v>
      </c>
      <c r="FX306" s="4">
        <f t="shared" si="346"/>
        <v>1503.2</v>
      </c>
      <c r="FY306" s="4"/>
      <c r="FZ306" s="4">
        <f t="shared" si="347"/>
        <v>1659.75</v>
      </c>
      <c r="GA306" s="4">
        <f t="shared" si="348"/>
        <v>1663.7777777777801</v>
      </c>
      <c r="GB306" s="4">
        <f t="shared" si="349"/>
        <v>1671.2142857142899</v>
      </c>
      <c r="GC306" s="4"/>
      <c r="GD306" s="4">
        <f t="shared" si="350"/>
        <v>1825.1666666666702</v>
      </c>
      <c r="GE306" s="4">
        <f t="shared" si="351"/>
        <v>1849.4444444444398</v>
      </c>
      <c r="GF306" s="4">
        <f t="shared" si="352"/>
        <v>1859.7142857142899</v>
      </c>
      <c r="GH306" s="16">
        <f t="shared" si="375"/>
        <v>1237</v>
      </c>
      <c r="GI306" s="16">
        <f t="shared" si="353"/>
        <v>1370</v>
      </c>
      <c r="GJ306" s="16"/>
      <c r="GK306" s="16">
        <f t="shared" si="376"/>
        <v>1501.625</v>
      </c>
      <c r="GL306" s="16">
        <f t="shared" si="377"/>
        <v>1499.4444444444398</v>
      </c>
      <c r="GM306" s="16">
        <f t="shared" si="378"/>
        <v>1503.2</v>
      </c>
      <c r="GN306" s="16"/>
      <c r="GO306" s="16">
        <f t="shared" si="354"/>
        <v>1659.75</v>
      </c>
      <c r="GP306" s="16">
        <f t="shared" si="355"/>
        <v>1663.7777777777801</v>
      </c>
      <c r="GQ306" s="16">
        <f t="shared" si="379"/>
        <v>1671.2142857142899</v>
      </c>
    </row>
    <row r="307" spans="2:199" ht="14.45" customHeight="1" x14ac:dyDescent="0.25">
      <c r="B307" s="28" t="s">
        <v>252</v>
      </c>
      <c r="C307" s="28" t="s">
        <v>782</v>
      </c>
      <c r="D307" s="23" t="str">
        <f>IFERROR(IF(MATCH($B307,Compounders!$A:$A,0),"yes"),"")</f>
        <v/>
      </c>
      <c r="F307" s="66"/>
      <c r="G307" s="66"/>
      <c r="H307" s="66"/>
      <c r="I307" s="66" t="s">
        <v>544</v>
      </c>
      <c r="J307" s="121" t="str">
        <f t="shared" si="356"/>
        <v/>
      </c>
      <c r="K307" s="70">
        <f t="shared" si="380"/>
        <v>6</v>
      </c>
      <c r="L307" s="70">
        <f t="shared" si="381"/>
        <v>47</v>
      </c>
      <c r="M307" s="70">
        <f t="shared" si="382"/>
        <v>4</v>
      </c>
      <c r="N307" s="70">
        <f t="shared" si="383"/>
        <v>7</v>
      </c>
      <c r="O307" s="66"/>
      <c r="P307" s="83"/>
      <c r="Q307" s="70">
        <f t="shared" si="397"/>
        <v>5</v>
      </c>
      <c r="R307" s="70">
        <f t="shared" si="397"/>
        <v>4</v>
      </c>
      <c r="S307" s="70">
        <f t="shared" si="397"/>
        <v>5</v>
      </c>
      <c r="T307" s="70">
        <f t="shared" si="397"/>
        <v>5</v>
      </c>
      <c r="U307" s="70">
        <f t="shared" si="397"/>
        <v>5</v>
      </c>
      <c r="V307" s="70">
        <f t="shared" si="397"/>
        <v>8</v>
      </c>
      <c r="W307" s="70">
        <f t="shared" si="397"/>
        <v>9</v>
      </c>
      <c r="X307" s="70">
        <f t="shared" si="397"/>
        <v>4</v>
      </c>
      <c r="Y307" s="70">
        <f t="shared" si="397"/>
        <v>2</v>
      </c>
      <c r="AA307" s="39">
        <v>40.268968541</v>
      </c>
      <c r="AB307" s="39">
        <v>33.005755957719998</v>
      </c>
      <c r="AC307" s="40">
        <v>34.747049639380002</v>
      </c>
      <c r="AE307" s="4">
        <f t="shared" si="323"/>
        <v>-5.5219189016199977</v>
      </c>
      <c r="AF307" s="4">
        <f t="shared" si="324"/>
        <v>1.7412936816600038</v>
      </c>
      <c r="AH307" s="11">
        <f t="shared" si="325"/>
        <v>-0.13712590865092156</v>
      </c>
      <c r="AI307" s="11">
        <f t="shared" si="326"/>
        <v>5.2757273122014947E-2</v>
      </c>
      <c r="AK307" s="3">
        <v>1690.4</v>
      </c>
      <c r="AL307" s="7">
        <v>1657.3</v>
      </c>
      <c r="AM307" s="7"/>
      <c r="AN307" s="3">
        <v>1810.7692307692298</v>
      </c>
      <c r="AO307" s="3">
        <v>1788.875</v>
      </c>
      <c r="AP307" s="7">
        <v>1788.13333333333</v>
      </c>
      <c r="AQ307" s="113"/>
      <c r="AR307" s="3">
        <v>2032.61538461538</v>
      </c>
      <c r="AS307" s="3">
        <v>2010.8125</v>
      </c>
      <c r="AT307" s="7">
        <v>2008.06666666667</v>
      </c>
      <c r="AU307" s="7"/>
      <c r="AV307" s="3">
        <v>2215.7142857142903</v>
      </c>
      <c r="AW307" s="3">
        <v>2183.9090909090901</v>
      </c>
      <c r="AX307" s="7">
        <v>2170.9</v>
      </c>
      <c r="AY307" s="113"/>
      <c r="AZ307" s="3">
        <v>1709.1</v>
      </c>
      <c r="BA307" s="7">
        <v>1802.9</v>
      </c>
      <c r="BB307" s="7"/>
      <c r="BC307" s="3">
        <v>1978.375</v>
      </c>
      <c r="BD307" s="3">
        <v>1981.2777777777801</v>
      </c>
      <c r="BE307" s="7">
        <v>1980.5294117647099</v>
      </c>
      <c r="BF307" s="113"/>
      <c r="BG307" s="3">
        <v>2127</v>
      </c>
      <c r="BH307" s="3">
        <v>2113.89473684211</v>
      </c>
      <c r="BI307" s="7">
        <v>2110</v>
      </c>
      <c r="BJ307" s="113"/>
      <c r="BK307" s="3">
        <v>2278.3333333333303</v>
      </c>
      <c r="BL307" s="3">
        <v>2264.9230769230799</v>
      </c>
      <c r="BM307" s="7">
        <v>2250.8333333333303</v>
      </c>
      <c r="BO307" s="2">
        <f t="shared" si="388"/>
        <v>1764.0950684931508</v>
      </c>
      <c r="BP307" s="2">
        <f t="shared" si="389"/>
        <v>1907.0443674456108</v>
      </c>
      <c r="BQ307" s="2"/>
      <c r="BR307" s="2">
        <f t="shared" si="390"/>
        <v>2065.5140410958902</v>
      </c>
      <c r="BS307" s="2">
        <f t="shared" si="391"/>
        <v>2059.0312825442638</v>
      </c>
      <c r="BT307" s="2">
        <f t="shared" si="392"/>
        <v>2056.4381950040306</v>
      </c>
      <c r="BU307" s="2"/>
      <c r="BV307" s="2">
        <f t="shared" si="393"/>
        <v>2215.7269406392675</v>
      </c>
      <c r="BW307" s="2">
        <f t="shared" si="394"/>
        <v>2202.4428595197196</v>
      </c>
      <c r="BX307" s="2">
        <f t="shared" si="395"/>
        <v>2192.5707762557058</v>
      </c>
      <c r="BZ307" s="16">
        <f t="shared" si="384"/>
        <v>142.94929895245991</v>
      </c>
      <c r="CA307" s="16">
        <f t="shared" si="385"/>
        <v>149.39382755841984</v>
      </c>
      <c r="CB307" s="16">
        <f t="shared" si="386"/>
        <v>136.13258125167522</v>
      </c>
      <c r="CD307" s="5">
        <f t="shared" si="327"/>
        <v>8.1032650397103501E-2</v>
      </c>
      <c r="CE307" s="5">
        <f t="shared" si="328"/>
        <v>7.8337887732798483E-2</v>
      </c>
      <c r="CF307" s="5">
        <f t="shared" si="329"/>
        <v>6.6198236145583955E-2</v>
      </c>
      <c r="CH307" s="11">
        <f t="shared" si="358"/>
        <v>-3.1385691032081997E-3</v>
      </c>
      <c r="CI307" s="11">
        <f t="shared" si="359"/>
        <v>-4.3939890561306427E-3</v>
      </c>
      <c r="CK307" s="11">
        <f t="shared" si="360"/>
        <v>-5.9953602025144548E-3</v>
      </c>
      <c r="CL307" s="11">
        <f t="shared" si="361"/>
        <v>-1.045082043226897E-2</v>
      </c>
      <c r="CN307" s="16">
        <f t="shared" si="330"/>
        <v>-6.4827585516263753</v>
      </c>
      <c r="CO307" s="16">
        <f t="shared" si="331"/>
        <v>-9.0758460918596029</v>
      </c>
      <c r="CP307" s="11"/>
      <c r="CQ307" s="16">
        <f t="shared" si="332"/>
        <v>-13.284081119547864</v>
      </c>
      <c r="CR307" s="16">
        <f t="shared" si="333"/>
        <v>-23.156164383561645</v>
      </c>
      <c r="CT307" s="106">
        <v>2073.8303571428582</v>
      </c>
      <c r="CU307" s="104">
        <v>2069.9722222222217</v>
      </c>
      <c r="CV307" s="104">
        <v>2040.1743589743589</v>
      </c>
      <c r="CW307" s="104">
        <v>2004.153846153846</v>
      </c>
      <c r="CX307" s="104">
        <v>1976.875</v>
      </c>
      <c r="CY307" s="104">
        <v>1889.1410256410261</v>
      </c>
      <c r="CZ307" s="104">
        <v>1858.0192307692309</v>
      </c>
      <c r="DA307" s="104">
        <v>1797.5333333333299</v>
      </c>
      <c r="DB307" s="104">
        <v>1798.4375</v>
      </c>
      <c r="DC307" s="104">
        <v>1749.430402930403</v>
      </c>
      <c r="DD307" s="104">
        <v>1752.0652680652679</v>
      </c>
      <c r="DE307" s="104">
        <v>1727.733333333334</v>
      </c>
      <c r="DF307" s="104">
        <v>1689.5555555555602</v>
      </c>
      <c r="DG307" s="104">
        <v>1633.6461538461531</v>
      </c>
      <c r="DH307" s="104">
        <v>1585.113636363636</v>
      </c>
      <c r="DI307" s="104">
        <v>1526.8222222222221</v>
      </c>
      <c r="DJ307" s="104">
        <v>1497.4736842105301</v>
      </c>
      <c r="DK307" s="104">
        <v>1427.3806818181829</v>
      </c>
      <c r="DL307" s="104">
        <v>1346.0858957219259</v>
      </c>
      <c r="DM307" s="104">
        <v>1252.3406593406601</v>
      </c>
      <c r="DN307" s="104">
        <v>1220.1500000000001</v>
      </c>
      <c r="DO307" s="104">
        <v>1101.37619047619</v>
      </c>
      <c r="DP307" s="104">
        <v>1104.0721153846159</v>
      </c>
      <c r="DR307" s="4">
        <f t="shared" si="362"/>
        <v>34.747049639380002</v>
      </c>
      <c r="DS307" s="39">
        <v>33.005755957719998</v>
      </c>
      <c r="DT307" s="39">
        <v>40.268968541</v>
      </c>
      <c r="DU307" s="39">
        <v>45.620181566680003</v>
      </c>
      <c r="DV307" s="39">
        <v>52.393334567280007</v>
      </c>
      <c r="DW307" s="39">
        <v>55.570216259040002</v>
      </c>
      <c r="DX307" s="39">
        <v>50.48804423627999</v>
      </c>
      <c r="DY307" s="39">
        <v>48.273739393950002</v>
      </c>
      <c r="DZ307" s="39">
        <v>42.677253708960002</v>
      </c>
      <c r="EA307" s="39">
        <v>44.1861202328</v>
      </c>
      <c r="EB307" s="39">
        <v>42.858377694860003</v>
      </c>
      <c r="EC307" s="39">
        <v>41.660931192710002</v>
      </c>
      <c r="ED307" s="39">
        <v>40.329135000000001</v>
      </c>
      <c r="EE307" s="39">
        <v>41.310712559200006</v>
      </c>
      <c r="EF307" s="39">
        <v>41.655514286880006</v>
      </c>
      <c r="EG307" s="39">
        <v>40.44055166263</v>
      </c>
      <c r="EH307" s="39">
        <v>40.981813000000002</v>
      </c>
      <c r="EI307" s="39">
        <v>49.268043076830004</v>
      </c>
      <c r="EJ307" s="39">
        <v>49.243329135000003</v>
      </c>
      <c r="EK307" s="39">
        <v>40.551766229000002</v>
      </c>
      <c r="EL307" s="39">
        <v>38.606540000000003</v>
      </c>
      <c r="EM307" s="39">
        <v>35.349066695280001</v>
      </c>
      <c r="EN307" s="39">
        <v>33.603611861520001</v>
      </c>
      <c r="EP307" s="111">
        <v>45808</v>
      </c>
      <c r="EQ307" s="114">
        <f t="shared" si="387"/>
        <v>0.58630136986301373</v>
      </c>
      <c r="ER307" s="114"/>
      <c r="ES307" s="4">
        <f t="shared" si="363"/>
        <v>1690.4</v>
      </c>
      <c r="ET307" s="4">
        <f t="shared" si="364"/>
        <v>1657.3</v>
      </c>
      <c r="EU307" s="4"/>
      <c r="EV307" s="4">
        <f t="shared" si="334"/>
        <v>1810.7692307692298</v>
      </c>
      <c r="EW307" s="4">
        <f t="shared" si="335"/>
        <v>1788.875</v>
      </c>
      <c r="EX307" s="4">
        <f t="shared" si="336"/>
        <v>1788.13333333333</v>
      </c>
      <c r="EY307" s="4"/>
      <c r="EZ307" s="4">
        <f t="shared" si="337"/>
        <v>2032.61538461538</v>
      </c>
      <c r="FA307" s="4">
        <f t="shared" si="338"/>
        <v>2010.8125</v>
      </c>
      <c r="FB307" s="4">
        <f t="shared" si="339"/>
        <v>2008.06666666667</v>
      </c>
      <c r="FC307" s="4"/>
      <c r="FD307" s="4">
        <f t="shared" si="398"/>
        <v>2215.7142857142903</v>
      </c>
      <c r="FE307" s="4">
        <f t="shared" si="366"/>
        <v>2183.9090909090901</v>
      </c>
      <c r="FF307" s="4">
        <f t="shared" si="367"/>
        <v>2170.9</v>
      </c>
      <c r="FH307" s="16">
        <f t="shared" si="368"/>
        <v>1670.9934246575342</v>
      </c>
      <c r="FI307" s="16">
        <f t="shared" si="341"/>
        <v>1734.0077625570757</v>
      </c>
      <c r="FJ307" s="16"/>
      <c r="FK307" s="16">
        <f t="shared" si="369"/>
        <v>1940.8379346680686</v>
      </c>
      <c r="FL307" s="16">
        <f t="shared" si="370"/>
        <v>1918.9972602739726</v>
      </c>
      <c r="FM307" s="16">
        <f t="shared" si="371"/>
        <v>1917.080547945206</v>
      </c>
      <c r="FN307" s="16"/>
      <c r="FO307" s="16">
        <f t="shared" si="372"/>
        <v>2139.9665211500833</v>
      </c>
      <c r="FP307" s="16">
        <f t="shared" si="373"/>
        <v>2112.299268368617</v>
      </c>
      <c r="FQ307" s="16">
        <f t="shared" si="374"/>
        <v>2103.536073059362</v>
      </c>
      <c r="FS307" s="4">
        <f t="shared" si="342"/>
        <v>1709.1</v>
      </c>
      <c r="FT307" s="4">
        <f t="shared" si="343"/>
        <v>1802.9</v>
      </c>
      <c r="FU307" s="4"/>
      <c r="FV307" s="4">
        <f t="shared" si="344"/>
        <v>1978.375</v>
      </c>
      <c r="FW307" s="4">
        <f t="shared" si="345"/>
        <v>1981.2777777777801</v>
      </c>
      <c r="FX307" s="4">
        <f t="shared" si="346"/>
        <v>1980.5294117647099</v>
      </c>
      <c r="FY307" s="4"/>
      <c r="FZ307" s="4">
        <f t="shared" si="347"/>
        <v>2127</v>
      </c>
      <c r="GA307" s="4">
        <f t="shared" si="348"/>
        <v>2113.89473684211</v>
      </c>
      <c r="GB307" s="4">
        <f t="shared" si="349"/>
        <v>2110</v>
      </c>
      <c r="GC307" s="4"/>
      <c r="GD307" s="4">
        <f t="shared" si="350"/>
        <v>2278.3333333333303</v>
      </c>
      <c r="GE307" s="4">
        <f t="shared" si="351"/>
        <v>2264.9230769230799</v>
      </c>
      <c r="GF307" s="4">
        <f t="shared" si="352"/>
        <v>2250.8333333333303</v>
      </c>
      <c r="GH307" s="16">
        <f t="shared" si="375"/>
        <v>1764.0950684931508</v>
      </c>
      <c r="GI307" s="16">
        <f t="shared" si="353"/>
        <v>1907.0443674456108</v>
      </c>
      <c r="GJ307" s="16"/>
      <c r="GK307" s="16">
        <f t="shared" si="376"/>
        <v>2065.5140410958902</v>
      </c>
      <c r="GL307" s="16">
        <f t="shared" si="377"/>
        <v>2059.0312825442638</v>
      </c>
      <c r="GM307" s="16">
        <f t="shared" si="378"/>
        <v>2056.4381950040306</v>
      </c>
      <c r="GN307" s="16"/>
      <c r="GO307" s="16">
        <f t="shared" si="354"/>
        <v>2215.7269406392675</v>
      </c>
      <c r="GP307" s="16">
        <f t="shared" si="355"/>
        <v>2202.4428595197196</v>
      </c>
      <c r="GQ307" s="16">
        <f t="shared" si="379"/>
        <v>2192.5707762557058</v>
      </c>
    </row>
    <row r="308" spans="2:199" ht="14.45" customHeight="1" x14ac:dyDescent="0.25">
      <c r="B308" s="28" t="s">
        <v>206</v>
      </c>
      <c r="C308" s="28" t="s">
        <v>783</v>
      </c>
      <c r="D308" s="23" t="str">
        <f>IFERROR(IF(MATCH($B308,Compounders!$A:$A,0),"yes"),"")</f>
        <v>yes</v>
      </c>
      <c r="F308" s="66"/>
      <c r="G308" s="66"/>
      <c r="H308" s="66"/>
      <c r="I308" s="66"/>
      <c r="J308" s="121" t="str">
        <f t="shared" si="356"/>
        <v>yes</v>
      </c>
      <c r="K308" s="70">
        <f t="shared" si="380"/>
        <v>6</v>
      </c>
      <c r="L308" s="70">
        <f t="shared" si="381"/>
        <v>47</v>
      </c>
      <c r="M308" s="70">
        <f t="shared" si="382"/>
        <v>4</v>
      </c>
      <c r="N308" s="70">
        <f t="shared" si="383"/>
        <v>7</v>
      </c>
      <c r="O308" s="66"/>
      <c r="P308" s="83"/>
      <c r="Q308" s="70">
        <f t="shared" si="397"/>
        <v>5</v>
      </c>
      <c r="R308" s="70">
        <f t="shared" si="397"/>
        <v>4</v>
      </c>
      <c r="S308" s="70">
        <f t="shared" si="397"/>
        <v>5</v>
      </c>
      <c r="T308" s="70">
        <f t="shared" si="397"/>
        <v>5</v>
      </c>
      <c r="U308" s="70">
        <f t="shared" si="397"/>
        <v>5</v>
      </c>
      <c r="V308" s="70">
        <f t="shared" si="397"/>
        <v>8</v>
      </c>
      <c r="W308" s="70">
        <f t="shared" si="397"/>
        <v>9</v>
      </c>
      <c r="X308" s="70">
        <f t="shared" si="397"/>
        <v>4</v>
      </c>
      <c r="Y308" s="70">
        <f t="shared" si="397"/>
        <v>2</v>
      </c>
      <c r="AA308" s="39">
        <v>40.08298903914001</v>
      </c>
      <c r="AB308" s="39">
        <v>25.324326930360002</v>
      </c>
      <c r="AC308" s="40">
        <v>29.002315134539998</v>
      </c>
      <c r="AE308" s="4">
        <f t="shared" si="323"/>
        <v>-11.080673904600012</v>
      </c>
      <c r="AF308" s="4">
        <f t="shared" si="324"/>
        <v>3.6779882041799965</v>
      </c>
      <c r="AH308" s="11">
        <f t="shared" si="325"/>
        <v>-0.27644330351162227</v>
      </c>
      <c r="AI308" s="11">
        <f t="shared" si="326"/>
        <v>0.14523537838909562</v>
      </c>
      <c r="AK308" s="3">
        <v>512.81100000000004</v>
      </c>
      <c r="AL308" s="7">
        <v>651.94600000000003</v>
      </c>
      <c r="AM308" s="7"/>
      <c r="AN308" s="3">
        <v>845.0625</v>
      </c>
      <c r="AO308" s="3">
        <v>883.94117647058795</v>
      </c>
      <c r="AP308" s="7">
        <v>902.64705882352905</v>
      </c>
      <c r="AQ308" s="113"/>
      <c r="AR308" s="3">
        <v>1057.1875</v>
      </c>
      <c r="AS308" s="3">
        <v>1094.76470588235</v>
      </c>
      <c r="AT308" s="7">
        <v>1089.2777777777801</v>
      </c>
      <c r="AU308" s="7"/>
      <c r="AV308" s="3">
        <v>1213</v>
      </c>
      <c r="AW308" s="3">
        <v>1287.5384615384601</v>
      </c>
      <c r="AX308" s="7">
        <v>1252.5999999999999</v>
      </c>
      <c r="AY308" s="113"/>
      <c r="AZ308" s="3">
        <v>595.30999999999995</v>
      </c>
      <c r="BA308" s="7">
        <v>733.98299999999995</v>
      </c>
      <c r="BB308" s="7"/>
      <c r="BC308" s="3">
        <v>972.66666666666697</v>
      </c>
      <c r="BD308" s="3">
        <v>994.7</v>
      </c>
      <c r="BE308" s="7">
        <v>1011.6666666666699</v>
      </c>
      <c r="BF308" s="113"/>
      <c r="BG308" s="3">
        <v>1207.3333333333298</v>
      </c>
      <c r="BH308" s="3">
        <v>1235.8</v>
      </c>
      <c r="BI308" s="7">
        <v>1219.80952380952</v>
      </c>
      <c r="BJ308" s="113"/>
      <c r="BK308" s="3">
        <v>1378.2857142857101</v>
      </c>
      <c r="BL308" s="3">
        <v>1454.2142857142899</v>
      </c>
      <c r="BM308" s="7">
        <v>1434.2941176470599</v>
      </c>
      <c r="BO308" s="2">
        <f t="shared" si="388"/>
        <v>630.26319452054781</v>
      </c>
      <c r="BP308" s="2">
        <f t="shared" si="389"/>
        <v>803.97449954337981</v>
      </c>
      <c r="BQ308" s="2"/>
      <c r="BR308" s="2">
        <f t="shared" si="390"/>
        <v>1031.8155251141545</v>
      </c>
      <c r="BS308" s="2">
        <f t="shared" si="391"/>
        <v>1055.470410958904</v>
      </c>
      <c r="BT308" s="2">
        <f t="shared" si="392"/>
        <v>1064.1300717547308</v>
      </c>
      <c r="BU308" s="2"/>
      <c r="BV308" s="2">
        <f t="shared" si="393"/>
        <v>1250.4227005870805</v>
      </c>
      <c r="BW308" s="2">
        <f t="shared" si="394"/>
        <v>1290.8523679060675</v>
      </c>
      <c r="BX308" s="2">
        <f t="shared" si="395"/>
        <v>1273.8713940370642</v>
      </c>
      <c r="BZ308" s="16">
        <f t="shared" si="384"/>
        <v>173.71130502283199</v>
      </c>
      <c r="CA308" s="16">
        <f t="shared" si="385"/>
        <v>260.155572211351</v>
      </c>
      <c r="CB308" s="16">
        <f t="shared" si="386"/>
        <v>209.74132228233339</v>
      </c>
      <c r="CD308" s="5">
        <f t="shared" si="327"/>
        <v>0.27561708589849876</v>
      </c>
      <c r="CE308" s="5">
        <f t="shared" si="328"/>
        <v>0.32358684555182693</v>
      </c>
      <c r="CF308" s="5">
        <f t="shared" si="329"/>
        <v>0.19710120769021566</v>
      </c>
      <c r="CH308" s="11">
        <f t="shared" si="358"/>
        <v>2.292549905384722E-2</v>
      </c>
      <c r="CI308" s="11">
        <f t="shared" si="359"/>
        <v>3.1318143460771442E-2</v>
      </c>
      <c r="CK308" s="11">
        <f t="shared" si="360"/>
        <v>3.2332800180294941E-2</v>
      </c>
      <c r="CL308" s="11">
        <f t="shared" si="361"/>
        <v>1.8752613367443161E-2</v>
      </c>
      <c r="CN308" s="16">
        <f t="shared" si="330"/>
        <v>23.654885844749515</v>
      </c>
      <c r="CO308" s="16">
        <f t="shared" si="331"/>
        <v>32.314546640576282</v>
      </c>
      <c r="CP308" s="11"/>
      <c r="CQ308" s="16">
        <f t="shared" si="332"/>
        <v>40.429667318986958</v>
      </c>
      <c r="CR308" s="16">
        <f t="shared" si="333"/>
        <v>23.448693449983693</v>
      </c>
      <c r="CT308" s="106">
        <v>1127.066756965944</v>
      </c>
      <c r="CU308" s="104">
        <v>1081.1031746031749</v>
      </c>
      <c r="CV308" s="104">
        <v>972.66666666666697</v>
      </c>
      <c r="CW308" s="104">
        <v>812.875</v>
      </c>
      <c r="CX308" s="104">
        <v>789.96666666666704</v>
      </c>
      <c r="CY308" s="104">
        <v>746.88095238095195</v>
      </c>
      <c r="CZ308" s="104">
        <v>741.73333333333301</v>
      </c>
      <c r="DA308" s="104">
        <v>699.5</v>
      </c>
      <c r="DB308" s="104">
        <v>647.91071428571399</v>
      </c>
      <c r="DC308" s="104">
        <v>613.9285714285719</v>
      </c>
      <c r="DD308" s="104">
        <v>576.08333333333303</v>
      </c>
      <c r="DE308" s="104">
        <v>563.49761904762011</v>
      </c>
      <c r="DF308" s="104">
        <v>511.183333333333</v>
      </c>
      <c r="DG308" s="104">
        <v>516.65</v>
      </c>
      <c r="DH308" s="104">
        <v>490.83333333333303</v>
      </c>
      <c r="DI308" s="104">
        <v>453.22</v>
      </c>
      <c r="DJ308" s="104">
        <v>426.2</v>
      </c>
      <c r="DK308" s="104">
        <v>424.86666666666696</v>
      </c>
      <c r="DL308" s="104">
        <v>403.83333333333303</v>
      </c>
      <c r="DM308" s="104">
        <v>382.2166666666667</v>
      </c>
      <c r="DN308" s="104">
        <v>377.44</v>
      </c>
      <c r="DO308" s="104">
        <v>339.80500000000001</v>
      </c>
      <c r="DP308" s="104">
        <v>324</v>
      </c>
      <c r="DR308" s="4">
        <f t="shared" si="362"/>
        <v>29.002315134539998</v>
      </c>
      <c r="DS308" s="39">
        <v>25.324326930360002</v>
      </c>
      <c r="DT308" s="39">
        <v>40.08298903914001</v>
      </c>
      <c r="DU308" s="39">
        <v>35.922191313680003</v>
      </c>
      <c r="DV308" s="39">
        <v>44.495635652400004</v>
      </c>
      <c r="DW308" s="39">
        <v>45.030953374079999</v>
      </c>
      <c r="DX308" s="39">
        <v>48.474970519789991</v>
      </c>
      <c r="DY308" s="39">
        <v>47.652259256160001</v>
      </c>
      <c r="DZ308" s="39">
        <v>36.786184963080004</v>
      </c>
      <c r="EA308" s="39">
        <v>31.055378947769995</v>
      </c>
      <c r="EB308" s="39">
        <v>28.766827483570005</v>
      </c>
      <c r="EC308" s="39">
        <v>21.589236075419997</v>
      </c>
      <c r="ED308" s="39">
        <v>20.224679398359999</v>
      </c>
      <c r="EE308" s="39">
        <v>17.676010250130002</v>
      </c>
      <c r="EF308" s="39">
        <v>14.949905422440001</v>
      </c>
      <c r="EG308" s="39">
        <v>10.404288293139999</v>
      </c>
      <c r="EH308" s="39">
        <v>10.396150827</v>
      </c>
      <c r="EI308" s="39">
        <v>12.258388746439998</v>
      </c>
      <c r="EJ308" s="39">
        <v>11.864496945510002</v>
      </c>
      <c r="EK308" s="39">
        <v>11.296112527049999</v>
      </c>
      <c r="EL308" s="39">
        <v>14.465555503559999</v>
      </c>
      <c r="EM308" s="39">
        <v>14.2102112655</v>
      </c>
      <c r="EN308" s="39">
        <v>14.87033237408</v>
      </c>
      <c r="EP308" s="111">
        <v>45930</v>
      </c>
      <c r="EQ308" s="114">
        <f t="shared" si="387"/>
        <v>0.25205479452054796</v>
      </c>
      <c r="ER308" s="114"/>
      <c r="ES308" s="4">
        <f t="shared" si="363"/>
        <v>512.81100000000004</v>
      </c>
      <c r="ET308" s="4">
        <f t="shared" si="364"/>
        <v>651.94600000000003</v>
      </c>
      <c r="EU308" s="4"/>
      <c r="EV308" s="4">
        <f t="shared" si="334"/>
        <v>845.0625</v>
      </c>
      <c r="EW308" s="4">
        <f t="shared" si="335"/>
        <v>883.94117647058795</v>
      </c>
      <c r="EX308" s="4">
        <f t="shared" si="336"/>
        <v>902.64705882352905</v>
      </c>
      <c r="EY308" s="4"/>
      <c r="EZ308" s="4">
        <f t="shared" si="337"/>
        <v>1057.1875</v>
      </c>
      <c r="FA308" s="4">
        <f t="shared" si="338"/>
        <v>1094.76470588235</v>
      </c>
      <c r="FB308" s="4">
        <f t="shared" si="339"/>
        <v>1089.2777777777801</v>
      </c>
      <c r="FC308" s="4"/>
      <c r="FD308" s="4">
        <f t="shared" si="398"/>
        <v>1213</v>
      </c>
      <c r="FE308" s="4">
        <f t="shared" si="366"/>
        <v>1287.5384615384601</v>
      </c>
      <c r="FF308" s="4">
        <f t="shared" si="367"/>
        <v>1252.5999999999999</v>
      </c>
      <c r="FH308" s="16">
        <f t="shared" si="368"/>
        <v>547.88064383561641</v>
      </c>
      <c r="FI308" s="16">
        <f t="shared" si="341"/>
        <v>715.13640386784846</v>
      </c>
      <c r="FJ308" s="16"/>
      <c r="FK308" s="16">
        <f t="shared" si="369"/>
        <v>898.52962328767114</v>
      </c>
      <c r="FL308" s="16">
        <f t="shared" si="370"/>
        <v>937.08025785656628</v>
      </c>
      <c r="FM308" s="16">
        <f t="shared" si="371"/>
        <v>949.68822634076491</v>
      </c>
      <c r="FN308" s="16"/>
      <c r="FO308" s="16">
        <f t="shared" si="372"/>
        <v>1096.4607876712328</v>
      </c>
      <c r="FP308" s="16">
        <f t="shared" si="373"/>
        <v>1143.3542552532051</v>
      </c>
      <c r="FQ308" s="16">
        <f t="shared" si="374"/>
        <v>1130.4439269406409</v>
      </c>
      <c r="FS308" s="4">
        <f t="shared" si="342"/>
        <v>595.30999999999995</v>
      </c>
      <c r="FT308" s="4">
        <f t="shared" si="343"/>
        <v>733.98299999999995</v>
      </c>
      <c r="FU308" s="4"/>
      <c r="FV308" s="4">
        <f t="shared" si="344"/>
        <v>972.66666666666697</v>
      </c>
      <c r="FW308" s="4">
        <f t="shared" si="345"/>
        <v>994.7</v>
      </c>
      <c r="FX308" s="4">
        <f t="shared" si="346"/>
        <v>1011.6666666666699</v>
      </c>
      <c r="FY308" s="4"/>
      <c r="FZ308" s="4">
        <f t="shared" si="347"/>
        <v>1207.3333333333298</v>
      </c>
      <c r="GA308" s="4">
        <f t="shared" si="348"/>
        <v>1235.8</v>
      </c>
      <c r="GB308" s="4">
        <f t="shared" si="349"/>
        <v>1219.80952380952</v>
      </c>
      <c r="GC308" s="4"/>
      <c r="GD308" s="4">
        <f t="shared" si="350"/>
        <v>1378.2857142857101</v>
      </c>
      <c r="GE308" s="4">
        <f t="shared" si="351"/>
        <v>1454.2142857142899</v>
      </c>
      <c r="GF308" s="4">
        <f t="shared" si="352"/>
        <v>1434.2941176470599</v>
      </c>
      <c r="GH308" s="16">
        <f t="shared" si="375"/>
        <v>630.26319452054781</v>
      </c>
      <c r="GI308" s="16">
        <f t="shared" si="353"/>
        <v>803.97449954337981</v>
      </c>
      <c r="GJ308" s="16"/>
      <c r="GK308" s="16">
        <f t="shared" si="376"/>
        <v>1031.8155251141545</v>
      </c>
      <c r="GL308" s="16">
        <f t="shared" si="377"/>
        <v>1055.470410958904</v>
      </c>
      <c r="GM308" s="16">
        <f t="shared" si="378"/>
        <v>1064.1300717547308</v>
      </c>
      <c r="GN308" s="16"/>
      <c r="GO308" s="16">
        <f t="shared" si="354"/>
        <v>1250.4227005870805</v>
      </c>
      <c r="GP308" s="16">
        <f t="shared" si="355"/>
        <v>1290.8523679060675</v>
      </c>
      <c r="GQ308" s="16">
        <f t="shared" si="379"/>
        <v>1273.8713940370642</v>
      </c>
    </row>
    <row r="309" spans="2:199" ht="14.45" customHeight="1" x14ac:dyDescent="0.25">
      <c r="B309" s="28" t="s">
        <v>407</v>
      </c>
      <c r="C309" s="28" t="s">
        <v>1016</v>
      </c>
      <c r="D309" s="23" t="str">
        <f>IFERROR(IF(MATCH($B309,Compounders!$A:$A,0),"yes"),"")</f>
        <v/>
      </c>
      <c r="F309" s="66"/>
      <c r="G309" s="66"/>
      <c r="H309" s="66"/>
      <c r="I309" s="66"/>
      <c r="J309" s="121" t="str">
        <f t="shared" si="356"/>
        <v>yes</v>
      </c>
      <c r="K309" s="70">
        <f t="shared" si="380"/>
        <v>6</v>
      </c>
      <c r="L309" s="70">
        <f t="shared" si="381"/>
        <v>47</v>
      </c>
      <c r="M309" s="70">
        <f t="shared" si="382"/>
        <v>4</v>
      </c>
      <c r="N309" s="70">
        <f t="shared" si="383"/>
        <v>7</v>
      </c>
      <c r="O309" s="66"/>
      <c r="P309" s="83"/>
      <c r="Q309" s="70">
        <f t="shared" si="397"/>
        <v>5</v>
      </c>
      <c r="R309" s="70">
        <f t="shared" si="397"/>
        <v>4</v>
      </c>
      <c r="S309" s="70">
        <f t="shared" si="397"/>
        <v>5</v>
      </c>
      <c r="T309" s="70">
        <f t="shared" si="397"/>
        <v>5</v>
      </c>
      <c r="U309" s="70">
        <f t="shared" si="397"/>
        <v>5</v>
      </c>
      <c r="V309" s="70">
        <f t="shared" si="397"/>
        <v>8</v>
      </c>
      <c r="W309" s="70">
        <f t="shared" si="397"/>
        <v>9</v>
      </c>
      <c r="X309" s="70">
        <f t="shared" si="397"/>
        <v>4</v>
      </c>
      <c r="Y309" s="70">
        <f t="shared" si="397"/>
        <v>2</v>
      </c>
      <c r="AA309" s="39">
        <v>26.786954887759993</v>
      </c>
      <c r="AB309" s="39">
        <v>30.417871267740001</v>
      </c>
      <c r="AC309" s="40">
        <v>29.72097707579</v>
      </c>
      <c r="AE309" s="4">
        <f t="shared" si="323"/>
        <v>2.9340221880300064</v>
      </c>
      <c r="AF309" s="4">
        <f t="shared" si="324"/>
        <v>-0.69689419195000113</v>
      </c>
      <c r="AH309" s="11">
        <f t="shared" si="325"/>
        <v>0.10953175530118497</v>
      </c>
      <c r="AI309" s="11">
        <f t="shared" si="326"/>
        <v>-2.2910682533169191E-2</v>
      </c>
      <c r="AK309" s="3">
        <v>1404</v>
      </c>
      <c r="AL309" s="7">
        <v>1462</v>
      </c>
      <c r="AM309" s="7"/>
      <c r="AN309" s="3">
        <v>1620.61538461538</v>
      </c>
      <c r="AO309" s="3">
        <v>1620.3</v>
      </c>
      <c r="AP309" s="7">
        <v>1611.4</v>
      </c>
      <c r="AQ309" s="113"/>
      <c r="AR309" s="3">
        <v>1761</v>
      </c>
      <c r="AS309" s="3">
        <v>1780.1</v>
      </c>
      <c r="AT309" s="7">
        <v>1794.6666666666702</v>
      </c>
      <c r="AU309" s="7"/>
      <c r="AV309" s="3">
        <v>1940.5555555555602</v>
      </c>
      <c r="AW309" s="3">
        <v>1963.6666666666702</v>
      </c>
      <c r="AX309" s="7">
        <v>1983.6428571428598</v>
      </c>
      <c r="AY309" s="113"/>
      <c r="AZ309" s="3">
        <v>1416</v>
      </c>
      <c r="BA309" s="7">
        <v>1530</v>
      </c>
      <c r="BB309" s="7"/>
      <c r="BC309" s="3">
        <v>1619.57142857143</v>
      </c>
      <c r="BD309" s="3">
        <v>1618.54545454545</v>
      </c>
      <c r="BE309" s="7">
        <v>1610.5625</v>
      </c>
      <c r="BF309" s="113"/>
      <c r="BG309" s="3">
        <v>1758.61538461538</v>
      </c>
      <c r="BH309" s="3">
        <v>1780.1</v>
      </c>
      <c r="BI309" s="7">
        <v>1790.25</v>
      </c>
      <c r="BJ309" s="113"/>
      <c r="BK309" s="3">
        <v>1940.5555555555602</v>
      </c>
      <c r="BL309" s="3">
        <v>1954</v>
      </c>
      <c r="BM309" s="7">
        <v>1976</v>
      </c>
      <c r="BO309" s="2">
        <f t="shared" si="388"/>
        <v>1416</v>
      </c>
      <c r="BP309" s="2">
        <f t="shared" si="389"/>
        <v>1530</v>
      </c>
      <c r="BQ309" s="2"/>
      <c r="BR309" s="2">
        <f t="shared" si="390"/>
        <v>1619.57142857143</v>
      </c>
      <c r="BS309" s="2">
        <f t="shared" si="391"/>
        <v>1618.54545454545</v>
      </c>
      <c r="BT309" s="2">
        <f t="shared" si="392"/>
        <v>1610.5625</v>
      </c>
      <c r="BU309" s="2"/>
      <c r="BV309" s="2">
        <f t="shared" si="393"/>
        <v>1758.61538461538</v>
      </c>
      <c r="BW309" s="2">
        <f t="shared" si="394"/>
        <v>1780.1</v>
      </c>
      <c r="BX309" s="2">
        <f t="shared" si="395"/>
        <v>1790.25</v>
      </c>
      <c r="BZ309" s="16">
        <f t="shared" si="384"/>
        <v>114</v>
      </c>
      <c r="CA309" s="16">
        <f t="shared" si="385"/>
        <v>80.5625</v>
      </c>
      <c r="CB309" s="16">
        <f t="shared" si="386"/>
        <v>179.6875</v>
      </c>
      <c r="CD309" s="5">
        <f t="shared" si="327"/>
        <v>8.0508474576271194E-2</v>
      </c>
      <c r="CE309" s="5">
        <f t="shared" si="328"/>
        <v>5.2655228758169859E-2</v>
      </c>
      <c r="CF309" s="5">
        <f t="shared" si="329"/>
        <v>0.11156816329698471</v>
      </c>
      <c r="CH309" s="11">
        <f t="shared" si="358"/>
        <v>-6.3348488858261387E-4</v>
      </c>
      <c r="CI309" s="11">
        <f t="shared" si="359"/>
        <v>-5.5625385904569669E-3</v>
      </c>
      <c r="CK309" s="11">
        <f t="shared" si="360"/>
        <v>1.2216778934479144E-2</v>
      </c>
      <c r="CL309" s="11">
        <f t="shared" si="361"/>
        <v>1.7988364972445936E-2</v>
      </c>
      <c r="CN309" s="16">
        <f t="shared" si="330"/>
        <v>-1.0259740259800765</v>
      </c>
      <c r="CO309" s="16">
        <f t="shared" si="331"/>
        <v>-9.0089285714300331</v>
      </c>
      <c r="CP309" s="11"/>
      <c r="CQ309" s="16">
        <f t="shared" si="332"/>
        <v>21.484615384619929</v>
      </c>
      <c r="CR309" s="16">
        <f t="shared" si="333"/>
        <v>31.63461538462002</v>
      </c>
      <c r="CT309" s="106">
        <v>1636.285714285714</v>
      </c>
      <c r="CU309" s="104">
        <v>1618.3333333333298</v>
      </c>
      <c r="CV309" s="104">
        <v>1557.3904761904769</v>
      </c>
      <c r="CW309" s="104">
        <v>1516.4</v>
      </c>
      <c r="CX309" s="104">
        <v>1496.799999999999</v>
      </c>
      <c r="CY309" s="104">
        <v>1495.2142857142899</v>
      </c>
      <c r="CZ309" s="104">
        <v>1427.375</v>
      </c>
      <c r="DA309" s="104">
        <v>1450.666666666667</v>
      </c>
      <c r="DB309" s="104">
        <v>1410.7777777777769</v>
      </c>
      <c r="DC309" s="104">
        <v>1382.75</v>
      </c>
      <c r="DD309" s="104">
        <v>1422.2678571428571</v>
      </c>
      <c r="DE309" s="104">
        <v>1424.4321428571429</v>
      </c>
      <c r="DF309" s="104">
        <v>1382.8248015873019</v>
      </c>
      <c r="DG309" s="104">
        <v>1273.7333333333299</v>
      </c>
      <c r="DH309" s="104">
        <v>1277.5583333333329</v>
      </c>
      <c r="DI309" s="104">
        <v>1190.4236111111109</v>
      </c>
      <c r="DJ309" s="104">
        <v>1156.5321428571428</v>
      </c>
      <c r="DK309" s="104">
        <v>1163.7333333333299</v>
      </c>
      <c r="DL309" s="104">
        <v>1140</v>
      </c>
      <c r="DM309" s="104">
        <v>1055.4333333333329</v>
      </c>
      <c r="DN309" s="104">
        <v>1347.827380952381</v>
      </c>
      <c r="DO309" s="104">
        <v>1392.9090909090901</v>
      </c>
      <c r="DP309" s="104">
        <v>1306.160714285714</v>
      </c>
      <c r="DR309" s="4">
        <f t="shared" si="362"/>
        <v>29.72097707579</v>
      </c>
      <c r="DS309" s="39">
        <v>30.417871267740001</v>
      </c>
      <c r="DT309" s="39">
        <v>26.786954887759993</v>
      </c>
      <c r="DU309" s="39">
        <v>29.349235523930002</v>
      </c>
      <c r="DV309" s="39">
        <v>27.487801297460003</v>
      </c>
      <c r="DW309" s="39">
        <v>28.693479430770005</v>
      </c>
      <c r="DX309" s="39">
        <v>24.986198096999999</v>
      </c>
      <c r="DY309" s="39">
        <v>26.571243872759997</v>
      </c>
      <c r="DZ309" s="39">
        <v>22.970748246360003</v>
      </c>
      <c r="EA309" s="39">
        <v>23.204573537040002</v>
      </c>
      <c r="EB309" s="39">
        <v>22.725597525240001</v>
      </c>
      <c r="EC309" s="39">
        <v>20.462518794719998</v>
      </c>
      <c r="ED309" s="39">
        <v>22.67613132348</v>
      </c>
      <c r="EE309" s="39">
        <v>22.577109644860005</v>
      </c>
      <c r="EF309" s="39">
        <v>22.770481981100001</v>
      </c>
      <c r="EG309" s="39">
        <v>22.290002143500001</v>
      </c>
      <c r="EH309" s="39">
        <v>24.556782022499998</v>
      </c>
      <c r="EI309" s="39">
        <v>25.614612632700002</v>
      </c>
      <c r="EJ309" s="39">
        <v>23.161060765159998</v>
      </c>
      <c r="EK309" s="39">
        <v>21.643986097340001</v>
      </c>
      <c r="EL309" s="39">
        <v>25.107046545600003</v>
      </c>
      <c r="EM309" s="39">
        <v>25.792840872540001</v>
      </c>
      <c r="EN309" s="39">
        <v>23.32347642729</v>
      </c>
      <c r="EP309" s="111">
        <v>46022</v>
      </c>
      <c r="EQ309" s="114">
        <f t="shared" si="387"/>
        <v>0</v>
      </c>
      <c r="ER309" s="114"/>
      <c r="ES309" s="4">
        <f t="shared" si="363"/>
        <v>1404</v>
      </c>
      <c r="ET309" s="4">
        <f t="shared" si="364"/>
        <v>1462</v>
      </c>
      <c r="EU309" s="4"/>
      <c r="EV309" s="4">
        <f t="shared" si="334"/>
        <v>1620.61538461538</v>
      </c>
      <c r="EW309" s="4">
        <f t="shared" si="335"/>
        <v>1620.3</v>
      </c>
      <c r="EX309" s="4">
        <f t="shared" si="336"/>
        <v>1611.4</v>
      </c>
      <c r="EY309" s="4"/>
      <c r="EZ309" s="4">
        <f t="shared" si="337"/>
        <v>1761</v>
      </c>
      <c r="FA309" s="4">
        <f t="shared" si="338"/>
        <v>1780.1</v>
      </c>
      <c r="FB309" s="4">
        <f t="shared" si="339"/>
        <v>1794.6666666666702</v>
      </c>
      <c r="FC309" s="4"/>
      <c r="FD309" s="4">
        <f t="shared" si="398"/>
        <v>1940.5555555555602</v>
      </c>
      <c r="FE309" s="4">
        <f t="shared" si="366"/>
        <v>1963.6666666666702</v>
      </c>
      <c r="FF309" s="4">
        <f t="shared" si="367"/>
        <v>1983.6428571428598</v>
      </c>
      <c r="FH309" s="16">
        <f t="shared" si="368"/>
        <v>1404</v>
      </c>
      <c r="FI309" s="16">
        <f t="shared" si="341"/>
        <v>1462</v>
      </c>
      <c r="FJ309" s="16"/>
      <c r="FK309" s="16">
        <f t="shared" si="369"/>
        <v>1620.61538461538</v>
      </c>
      <c r="FL309" s="16">
        <f t="shared" si="370"/>
        <v>1620.3</v>
      </c>
      <c r="FM309" s="16">
        <f t="shared" si="371"/>
        <v>1611.4</v>
      </c>
      <c r="FN309" s="16"/>
      <c r="FO309" s="16">
        <f t="shared" si="372"/>
        <v>1761</v>
      </c>
      <c r="FP309" s="16">
        <f t="shared" si="373"/>
        <v>1780.1</v>
      </c>
      <c r="FQ309" s="16">
        <f t="shared" si="374"/>
        <v>1794.6666666666702</v>
      </c>
      <c r="FS309" s="4">
        <f t="shared" si="342"/>
        <v>1416</v>
      </c>
      <c r="FT309" s="4">
        <f t="shared" si="343"/>
        <v>1530</v>
      </c>
      <c r="FU309" s="4"/>
      <c r="FV309" s="4">
        <f t="shared" si="344"/>
        <v>1619.57142857143</v>
      </c>
      <c r="FW309" s="4">
        <f t="shared" si="345"/>
        <v>1618.54545454545</v>
      </c>
      <c r="FX309" s="4">
        <f t="shared" si="346"/>
        <v>1610.5625</v>
      </c>
      <c r="FY309" s="4"/>
      <c r="FZ309" s="4">
        <f t="shared" si="347"/>
        <v>1758.61538461538</v>
      </c>
      <c r="GA309" s="4">
        <f t="shared" si="348"/>
        <v>1780.1</v>
      </c>
      <c r="GB309" s="4">
        <f t="shared" si="349"/>
        <v>1790.25</v>
      </c>
      <c r="GC309" s="4"/>
      <c r="GD309" s="4">
        <f t="shared" si="350"/>
        <v>1940.5555555555602</v>
      </c>
      <c r="GE309" s="4">
        <f t="shared" si="351"/>
        <v>1954</v>
      </c>
      <c r="GF309" s="4">
        <f t="shared" si="352"/>
        <v>1976</v>
      </c>
      <c r="GH309" s="16">
        <f t="shared" si="375"/>
        <v>1416</v>
      </c>
      <c r="GI309" s="16">
        <f t="shared" si="353"/>
        <v>1530</v>
      </c>
      <c r="GJ309" s="16"/>
      <c r="GK309" s="16">
        <f t="shared" si="376"/>
        <v>1619.57142857143</v>
      </c>
      <c r="GL309" s="16">
        <f t="shared" si="377"/>
        <v>1618.54545454545</v>
      </c>
      <c r="GM309" s="16">
        <f t="shared" si="378"/>
        <v>1610.5625</v>
      </c>
      <c r="GN309" s="16"/>
      <c r="GO309" s="16">
        <f t="shared" si="354"/>
        <v>1758.61538461538</v>
      </c>
      <c r="GP309" s="16">
        <f t="shared" si="355"/>
        <v>1780.1</v>
      </c>
      <c r="GQ309" s="16">
        <f t="shared" si="379"/>
        <v>1790.25</v>
      </c>
    </row>
    <row r="310" spans="2:199" ht="14.45" customHeight="1" x14ac:dyDescent="0.25">
      <c r="B310" s="28" t="s">
        <v>318</v>
      </c>
      <c r="C310" s="28" t="s">
        <v>1017</v>
      </c>
      <c r="D310" s="23" t="str">
        <f>IFERROR(IF(MATCH($B310,Compounders!$A:$A,0),"yes"),"")</f>
        <v>yes</v>
      </c>
      <c r="F310" s="66"/>
      <c r="G310" s="66"/>
      <c r="H310" s="66"/>
      <c r="I310" s="66"/>
      <c r="J310" s="121" t="str">
        <f t="shared" si="356"/>
        <v>yes</v>
      </c>
      <c r="K310" s="70">
        <f t="shared" si="380"/>
        <v>6</v>
      </c>
      <c r="L310" s="70">
        <f t="shared" si="381"/>
        <v>47</v>
      </c>
      <c r="M310" s="70">
        <f t="shared" si="382"/>
        <v>4</v>
      </c>
      <c r="N310" s="70">
        <f t="shared" si="383"/>
        <v>7</v>
      </c>
      <c r="O310" s="66"/>
      <c r="P310" s="83"/>
      <c r="Q310" s="70">
        <f t="shared" si="397"/>
        <v>5</v>
      </c>
      <c r="R310" s="70">
        <f t="shared" si="397"/>
        <v>4</v>
      </c>
      <c r="S310" s="70">
        <f t="shared" si="397"/>
        <v>5</v>
      </c>
      <c r="T310" s="70">
        <f t="shared" si="397"/>
        <v>5</v>
      </c>
      <c r="U310" s="70">
        <f t="shared" si="397"/>
        <v>5</v>
      </c>
      <c r="V310" s="70">
        <f t="shared" si="397"/>
        <v>8</v>
      </c>
      <c r="W310" s="70">
        <f t="shared" si="397"/>
        <v>9</v>
      </c>
      <c r="X310" s="70">
        <f t="shared" si="397"/>
        <v>4</v>
      </c>
      <c r="Y310" s="70">
        <f t="shared" si="397"/>
        <v>2</v>
      </c>
      <c r="AA310" s="39">
        <v>35.15890123578</v>
      </c>
      <c r="AB310" s="39">
        <v>32.701887456480002</v>
      </c>
      <c r="AC310" s="40">
        <v>27.643395098879996</v>
      </c>
      <c r="AE310" s="4">
        <f t="shared" si="323"/>
        <v>-7.5155061369000045</v>
      </c>
      <c r="AF310" s="4">
        <f t="shared" si="324"/>
        <v>-5.0584923576000058</v>
      </c>
      <c r="AH310" s="11">
        <f t="shared" si="325"/>
        <v>-0.21375827664522495</v>
      </c>
      <c r="AI310" s="11">
        <f t="shared" si="326"/>
        <v>-0.15468502741109047</v>
      </c>
      <c r="AK310" s="3">
        <v>1020.951</v>
      </c>
      <c r="AL310" s="7">
        <v>1400.723</v>
      </c>
      <c r="AM310" s="7"/>
      <c r="AN310" s="3">
        <v>1541.38095238095</v>
      </c>
      <c r="AO310" s="3">
        <v>1549.2380952381</v>
      </c>
      <c r="AP310" s="7">
        <v>1553.3181818181802</v>
      </c>
      <c r="AQ310" s="113"/>
      <c r="AR310" s="3">
        <v>1710.6363636363599</v>
      </c>
      <c r="AS310" s="3">
        <v>1721.38095238095</v>
      </c>
      <c r="AT310" s="7">
        <v>1719.8181818181802</v>
      </c>
      <c r="AU310" s="7"/>
      <c r="AV310" s="3">
        <v>1862.3125</v>
      </c>
      <c r="AW310" s="3">
        <v>1878.625</v>
      </c>
      <c r="AX310" s="7">
        <v>1875.10526315789</v>
      </c>
      <c r="AY310" s="113"/>
      <c r="AZ310" s="3">
        <v>1139.2940000000001</v>
      </c>
      <c r="BA310" s="7">
        <v>1406.777</v>
      </c>
      <c r="BB310" s="7"/>
      <c r="BC310" s="3">
        <v>1598.625</v>
      </c>
      <c r="BD310" s="3">
        <v>1615</v>
      </c>
      <c r="BE310" s="7">
        <v>1621.04</v>
      </c>
      <c r="BF310" s="113"/>
      <c r="BG310" s="3">
        <v>1756.68</v>
      </c>
      <c r="BH310" s="3">
        <v>1776.36</v>
      </c>
      <c r="BI310" s="7">
        <v>1768.64</v>
      </c>
      <c r="BJ310" s="113"/>
      <c r="BK310" s="3">
        <v>1906.80952380952</v>
      </c>
      <c r="BL310" s="3">
        <v>1933.0909090909099</v>
      </c>
      <c r="BM310" s="7">
        <v>1921.2608695652202</v>
      </c>
      <c r="BO310" s="2">
        <f t="shared" si="388"/>
        <v>1274.1347452054797</v>
      </c>
      <c r="BP310" s="2">
        <f t="shared" si="389"/>
        <v>1514.7890328767123</v>
      </c>
      <c r="BQ310" s="2"/>
      <c r="BR310" s="2">
        <f t="shared" si="390"/>
        <v>1678.3020410958907</v>
      </c>
      <c r="BS310" s="2">
        <f t="shared" si="391"/>
        <v>1696.3431232876712</v>
      </c>
      <c r="BT310" s="2">
        <f t="shared" si="392"/>
        <v>1695.4465753424656</v>
      </c>
      <c r="BU310" s="2"/>
      <c r="BV310" s="2">
        <f t="shared" si="393"/>
        <v>1832.3617325505525</v>
      </c>
      <c r="BW310" s="2">
        <f t="shared" si="394"/>
        <v>1855.3695541718557</v>
      </c>
      <c r="BX310" s="2">
        <f t="shared" si="395"/>
        <v>1845.5776438356179</v>
      </c>
      <c r="BZ310" s="16">
        <f t="shared" si="384"/>
        <v>240.65428767123262</v>
      </c>
      <c r="CA310" s="16">
        <f t="shared" si="385"/>
        <v>180.65754246575329</v>
      </c>
      <c r="CB310" s="16">
        <f t="shared" si="386"/>
        <v>150.13106849315227</v>
      </c>
      <c r="CD310" s="5">
        <f t="shared" si="327"/>
        <v>0.18887663850060243</v>
      </c>
      <c r="CE310" s="5">
        <f t="shared" si="328"/>
        <v>0.11926251018775158</v>
      </c>
      <c r="CF310" s="5">
        <f t="shared" si="329"/>
        <v>8.8549571939668503E-2</v>
      </c>
      <c r="CH310" s="11">
        <f t="shared" si="358"/>
        <v>1.0749603915157113E-2</v>
      </c>
      <c r="CI310" s="11">
        <f t="shared" si="359"/>
        <v>1.0215404514064774E-2</v>
      </c>
      <c r="CK310" s="11">
        <f t="shared" si="360"/>
        <v>1.2556375312028356E-2</v>
      </c>
      <c r="CL310" s="11">
        <f t="shared" si="361"/>
        <v>7.2125012492318952E-3</v>
      </c>
      <c r="CN310" s="16">
        <f t="shared" si="330"/>
        <v>18.041082191780561</v>
      </c>
      <c r="CO310" s="16">
        <f t="shared" si="331"/>
        <v>17.144534246574949</v>
      </c>
      <c r="CP310" s="11"/>
      <c r="CQ310" s="16">
        <f t="shared" si="332"/>
        <v>23.007821621303265</v>
      </c>
      <c r="CR310" s="16">
        <f t="shared" si="333"/>
        <v>13.215911285065431</v>
      </c>
      <c r="CT310" s="106">
        <v>1735.7153846153851</v>
      </c>
      <c r="CU310" s="104">
        <v>1704.6634615384619</v>
      </c>
      <c r="CV310" s="104">
        <v>1635.670454545455</v>
      </c>
      <c r="CW310" s="104">
        <v>1596.6086956521699</v>
      </c>
      <c r="CX310" s="104">
        <v>1506.1571428571428</v>
      </c>
      <c r="CY310" s="104">
        <v>1455.838095238096</v>
      </c>
      <c r="CZ310" s="104">
        <v>1425.19696969697</v>
      </c>
      <c r="DA310" s="104">
        <v>1338.1764705882399</v>
      </c>
      <c r="DB310" s="104">
        <v>1265.413636363636</v>
      </c>
      <c r="DC310" s="104">
        <v>1168.6833333333329</v>
      </c>
      <c r="DD310" s="104">
        <v>1098.886363636364</v>
      </c>
      <c r="DE310" s="104">
        <v>1032.72727272727</v>
      </c>
      <c r="DF310" s="104">
        <v>1037.5333333333331</v>
      </c>
      <c r="DG310" s="104">
        <v>1000.6602564102559</v>
      </c>
      <c r="DH310" s="104">
        <v>978.38383838383788</v>
      </c>
      <c r="DI310" s="104">
        <v>968.8</v>
      </c>
      <c r="DJ310" s="104">
        <v>908.14444444444393</v>
      </c>
      <c r="DK310" s="104">
        <v>948.45</v>
      </c>
      <c r="DL310" s="104">
        <v>933.24999999999909</v>
      </c>
      <c r="DM310" s="104">
        <v>905.357142857143</v>
      </c>
      <c r="DN310" s="104">
        <v>809.02499999999998</v>
      </c>
      <c r="DO310" s="104">
        <v>797.92857142857099</v>
      </c>
      <c r="DP310" s="104">
        <v>766</v>
      </c>
      <c r="DR310" s="4">
        <f t="shared" si="362"/>
        <v>27.643395098879996</v>
      </c>
      <c r="DS310" s="39">
        <v>32.701887456480002</v>
      </c>
      <c r="DT310" s="39">
        <v>35.15890123578</v>
      </c>
      <c r="DU310" s="39">
        <v>40.078133879470009</v>
      </c>
      <c r="DV310" s="39">
        <v>37.829868941999997</v>
      </c>
      <c r="DW310" s="39">
        <v>32.876158251200003</v>
      </c>
      <c r="DX310" s="39">
        <v>33.570719152739997</v>
      </c>
      <c r="DY310" s="39">
        <v>35.869068890280005</v>
      </c>
      <c r="DZ310" s="39">
        <v>28.120977563939999</v>
      </c>
      <c r="EA310" s="39">
        <v>29.08682759745</v>
      </c>
      <c r="EB310" s="39">
        <v>25.30103566284</v>
      </c>
      <c r="EC310" s="39">
        <v>21.747448509479998</v>
      </c>
      <c r="ED310" s="39">
        <v>32.104349209999995</v>
      </c>
      <c r="EE310" s="39">
        <v>32.171692352870004</v>
      </c>
      <c r="EF310" s="39">
        <v>30.487642074500005</v>
      </c>
      <c r="EG310" s="39">
        <v>31.964573352300004</v>
      </c>
      <c r="EH310" s="39">
        <v>30.665652227649996</v>
      </c>
      <c r="EI310" s="39">
        <v>35.463266512439994</v>
      </c>
      <c r="EJ310" s="39">
        <v>37.957964028160006</v>
      </c>
      <c r="EK310" s="39">
        <v>38.394276570300001</v>
      </c>
      <c r="EL310" s="39">
        <v>35.873055944640001</v>
      </c>
      <c r="EM310" s="39">
        <v>28.23167247768</v>
      </c>
      <c r="EN310" s="39">
        <v>30.803164921680001</v>
      </c>
      <c r="EP310" s="111">
        <v>45838</v>
      </c>
      <c r="EQ310" s="114">
        <f t="shared" si="387"/>
        <v>0.50410958904109593</v>
      </c>
      <c r="ER310" s="114"/>
      <c r="ES310" s="4">
        <f t="shared" si="363"/>
        <v>1020.951</v>
      </c>
      <c r="ET310" s="4">
        <f t="shared" si="364"/>
        <v>1400.723</v>
      </c>
      <c r="EU310" s="4"/>
      <c r="EV310" s="4">
        <f t="shared" si="334"/>
        <v>1541.38095238095</v>
      </c>
      <c r="EW310" s="4">
        <f t="shared" si="335"/>
        <v>1549.2380952381</v>
      </c>
      <c r="EX310" s="4">
        <f t="shared" si="336"/>
        <v>1553.3181818181802</v>
      </c>
      <c r="EY310" s="4"/>
      <c r="EZ310" s="4">
        <f t="shared" si="337"/>
        <v>1710.6363636363599</v>
      </c>
      <c r="FA310" s="4">
        <f t="shared" si="338"/>
        <v>1721.38095238095</v>
      </c>
      <c r="FB310" s="4">
        <f t="shared" si="339"/>
        <v>1719.8181818181802</v>
      </c>
      <c r="FC310" s="4"/>
      <c r="FD310" s="4">
        <f t="shared" si="398"/>
        <v>1862.3125</v>
      </c>
      <c r="FE310" s="4">
        <f t="shared" si="366"/>
        <v>1878.625</v>
      </c>
      <c r="FF310" s="4">
        <f t="shared" si="367"/>
        <v>1875.10526315789</v>
      </c>
      <c r="FH310" s="16">
        <f t="shared" si="368"/>
        <v>1212.397706849315</v>
      </c>
      <c r="FI310" s="16">
        <f t="shared" si="341"/>
        <v>1477.6476943960142</v>
      </c>
      <c r="FJ310" s="16"/>
      <c r="FK310" s="16">
        <f t="shared" si="369"/>
        <v>1626.7042281918964</v>
      </c>
      <c r="FL310" s="16">
        <f t="shared" si="370"/>
        <v>1636.0169602087421</v>
      </c>
      <c r="FM310" s="16">
        <f t="shared" si="371"/>
        <v>1637.2524283935227</v>
      </c>
      <c r="FN310" s="16"/>
      <c r="FO310" s="16">
        <f t="shared" si="372"/>
        <v>1787.0977584059756</v>
      </c>
      <c r="FP310" s="16">
        <f t="shared" si="373"/>
        <v>1800.6491846053477</v>
      </c>
      <c r="FQ310" s="16">
        <f t="shared" si="374"/>
        <v>1798.0998885757326</v>
      </c>
      <c r="FS310" s="4">
        <f t="shared" si="342"/>
        <v>1139.2940000000001</v>
      </c>
      <c r="FT310" s="4">
        <f t="shared" si="343"/>
        <v>1406.777</v>
      </c>
      <c r="FU310" s="4"/>
      <c r="FV310" s="4">
        <f t="shared" si="344"/>
        <v>1598.625</v>
      </c>
      <c r="FW310" s="4">
        <f t="shared" si="345"/>
        <v>1615</v>
      </c>
      <c r="FX310" s="4">
        <f t="shared" si="346"/>
        <v>1621.04</v>
      </c>
      <c r="FY310" s="4"/>
      <c r="FZ310" s="4">
        <f t="shared" si="347"/>
        <v>1756.68</v>
      </c>
      <c r="GA310" s="4">
        <f t="shared" si="348"/>
        <v>1776.36</v>
      </c>
      <c r="GB310" s="4">
        <f t="shared" si="349"/>
        <v>1768.64</v>
      </c>
      <c r="GC310" s="4"/>
      <c r="GD310" s="4">
        <f t="shared" si="350"/>
        <v>1906.80952380952</v>
      </c>
      <c r="GE310" s="4">
        <f t="shared" si="351"/>
        <v>1933.0909090909099</v>
      </c>
      <c r="GF310" s="4">
        <f t="shared" si="352"/>
        <v>1921.2608695652202</v>
      </c>
      <c r="GH310" s="16">
        <f t="shared" si="375"/>
        <v>1274.1347452054797</v>
      </c>
      <c r="GI310" s="16">
        <f t="shared" si="353"/>
        <v>1514.7890328767123</v>
      </c>
      <c r="GJ310" s="16"/>
      <c r="GK310" s="16">
        <f t="shared" si="376"/>
        <v>1678.3020410958907</v>
      </c>
      <c r="GL310" s="16">
        <f t="shared" si="377"/>
        <v>1696.3431232876712</v>
      </c>
      <c r="GM310" s="16">
        <f t="shared" si="378"/>
        <v>1695.4465753424656</v>
      </c>
      <c r="GN310" s="16"/>
      <c r="GO310" s="16">
        <f t="shared" si="354"/>
        <v>1832.3617325505525</v>
      </c>
      <c r="GP310" s="16">
        <f t="shared" si="355"/>
        <v>1855.3695541718557</v>
      </c>
      <c r="GQ310" s="16">
        <f t="shared" si="379"/>
        <v>1845.5776438356179</v>
      </c>
    </row>
    <row r="311" spans="2:199" ht="14.45" customHeight="1" x14ac:dyDescent="0.25">
      <c r="B311" s="28" t="s">
        <v>125</v>
      </c>
      <c r="C311" s="28" t="s">
        <v>784</v>
      </c>
      <c r="D311" s="23" t="str">
        <f>IFERROR(IF(MATCH($B311,Compounders!$A:$A,0),"yes"),"")</f>
        <v/>
      </c>
      <c r="F311" s="66"/>
      <c r="G311" s="66"/>
      <c r="H311" s="66"/>
      <c r="I311" s="66"/>
      <c r="J311" s="121" t="str">
        <f t="shared" si="356"/>
        <v>yes</v>
      </c>
      <c r="K311" s="70">
        <f t="shared" si="380"/>
        <v>6</v>
      </c>
      <c r="L311" s="70">
        <f t="shared" si="381"/>
        <v>47</v>
      </c>
      <c r="M311" s="70">
        <f t="shared" si="382"/>
        <v>4</v>
      </c>
      <c r="N311" s="70">
        <f t="shared" si="383"/>
        <v>7</v>
      </c>
      <c r="O311" s="66"/>
      <c r="P311" s="83"/>
      <c r="Q311" s="70">
        <f t="shared" si="397"/>
        <v>5</v>
      </c>
      <c r="R311" s="70">
        <f t="shared" si="397"/>
        <v>4</v>
      </c>
      <c r="S311" s="70">
        <f t="shared" si="397"/>
        <v>5</v>
      </c>
      <c r="T311" s="70">
        <f t="shared" si="397"/>
        <v>5</v>
      </c>
      <c r="U311" s="70">
        <f t="shared" si="397"/>
        <v>5</v>
      </c>
      <c r="V311" s="70">
        <f t="shared" si="397"/>
        <v>8</v>
      </c>
      <c r="W311" s="70">
        <f t="shared" si="397"/>
        <v>9</v>
      </c>
      <c r="X311" s="70">
        <f t="shared" si="397"/>
        <v>4</v>
      </c>
      <c r="Y311" s="70">
        <f t="shared" si="397"/>
        <v>2</v>
      </c>
      <c r="AA311" s="39">
        <v>36.127511249790004</v>
      </c>
      <c r="AB311" s="39">
        <v>29.840585169599997</v>
      </c>
      <c r="AC311" s="40">
        <v>30.160845448160007</v>
      </c>
      <c r="AE311" s="4">
        <f t="shared" si="323"/>
        <v>-5.9666658016299969</v>
      </c>
      <c r="AF311" s="4">
        <f t="shared" si="324"/>
        <v>0.32026027856000994</v>
      </c>
      <c r="AH311" s="11">
        <f t="shared" si="325"/>
        <v>-0.16515573852778687</v>
      </c>
      <c r="AI311" s="11">
        <f t="shared" si="326"/>
        <v>1.0732372597246354E-2</v>
      </c>
      <c r="AK311" s="3">
        <v>3131</v>
      </c>
      <c r="AL311" s="7">
        <v>3480</v>
      </c>
      <c r="AM311" s="7"/>
      <c r="AN311" s="3">
        <v>3184.12</v>
      </c>
      <c r="AO311" s="3">
        <v>3134.3333333333303</v>
      </c>
      <c r="AP311" s="7">
        <v>3044.3076923076901</v>
      </c>
      <c r="AQ311" s="113"/>
      <c r="AR311" s="3">
        <v>3466.0454545454504</v>
      </c>
      <c r="AS311" s="3">
        <v>3500.2962962962997</v>
      </c>
      <c r="AT311" s="7">
        <v>3431.1538461538503</v>
      </c>
      <c r="AU311" s="7"/>
      <c r="AV311" s="3">
        <v>3735.8333333333303</v>
      </c>
      <c r="AW311" s="3">
        <v>3814.0769230769201</v>
      </c>
      <c r="AX311" s="7">
        <v>3807.6470588235302</v>
      </c>
      <c r="AY311" s="113"/>
      <c r="AZ311" s="3">
        <v>5123</v>
      </c>
      <c r="BA311" s="7">
        <v>4745</v>
      </c>
      <c r="BB311" s="7"/>
      <c r="BC311" s="3">
        <v>4278.1538461538503</v>
      </c>
      <c r="BD311" s="3">
        <v>4307.4516129032299</v>
      </c>
      <c r="BE311" s="7">
        <v>4304.4482758620697</v>
      </c>
      <c r="BF311" s="113"/>
      <c r="BG311" s="3">
        <v>4490.3913043478296</v>
      </c>
      <c r="BH311" s="3">
        <v>4612.9310344827609</v>
      </c>
      <c r="BI311" s="7">
        <v>4571.1034482758596</v>
      </c>
      <c r="BJ311" s="113"/>
      <c r="BK311" s="3">
        <v>4713.8333333333303</v>
      </c>
      <c r="BL311" s="3">
        <v>4793.8461538461506</v>
      </c>
      <c r="BM311" s="7">
        <v>4897.8421052631602</v>
      </c>
      <c r="BO311" s="2">
        <f t="shared" si="388"/>
        <v>5123</v>
      </c>
      <c r="BP311" s="2">
        <f t="shared" si="389"/>
        <v>4745</v>
      </c>
      <c r="BQ311" s="2"/>
      <c r="BR311" s="2">
        <f t="shared" si="390"/>
        <v>4278.1538461538503</v>
      </c>
      <c r="BS311" s="2">
        <f t="shared" si="391"/>
        <v>4307.4516129032299</v>
      </c>
      <c r="BT311" s="2">
        <f t="shared" si="392"/>
        <v>4304.4482758620697</v>
      </c>
      <c r="BU311" s="2"/>
      <c r="BV311" s="2">
        <f t="shared" si="393"/>
        <v>4490.3913043478296</v>
      </c>
      <c r="BW311" s="2">
        <f t="shared" si="394"/>
        <v>4612.9310344827609</v>
      </c>
      <c r="BX311" s="2">
        <f t="shared" si="395"/>
        <v>4571.1034482758596</v>
      </c>
      <c r="BZ311" s="16">
        <f t="shared" si="384"/>
        <v>-378</v>
      </c>
      <c r="CA311" s="16">
        <f t="shared" si="385"/>
        <v>-440.55172413793025</v>
      </c>
      <c r="CB311" s="16">
        <f t="shared" si="386"/>
        <v>266.65517241378984</v>
      </c>
      <c r="CD311" s="5">
        <f t="shared" si="327"/>
        <v>-7.3784891665039987E-2</v>
      </c>
      <c r="CE311" s="5">
        <f t="shared" si="328"/>
        <v>-9.2845463464263478E-2</v>
      </c>
      <c r="CF311" s="5">
        <f t="shared" si="329"/>
        <v>6.194874588436905E-2</v>
      </c>
      <c r="CH311" s="11">
        <f t="shared" si="358"/>
        <v>6.8482265488696292E-3</v>
      </c>
      <c r="CI311" s="11">
        <f t="shared" si="359"/>
        <v>6.1462094758135688E-3</v>
      </c>
      <c r="CK311" s="11">
        <f t="shared" si="360"/>
        <v>2.7289321092413887E-2</v>
      </c>
      <c r="CL311" s="11">
        <f t="shared" si="361"/>
        <v>1.7974412129713624E-2</v>
      </c>
      <c r="CN311" s="16">
        <f t="shared" si="330"/>
        <v>29.297766749379662</v>
      </c>
      <c r="CO311" s="16">
        <f t="shared" si="331"/>
        <v>26.294429708219468</v>
      </c>
      <c r="CP311" s="11"/>
      <c r="CQ311" s="16">
        <f t="shared" si="332"/>
        <v>122.53973013493123</v>
      </c>
      <c r="CR311" s="16">
        <f t="shared" si="333"/>
        <v>80.712143928029946</v>
      </c>
      <c r="CT311" s="106">
        <v>4275.7071428571298</v>
      </c>
      <c r="CU311" s="104">
        <v>4307.4516129032299</v>
      </c>
      <c r="CV311" s="104">
        <v>4162.6521739130521</v>
      </c>
      <c r="CW311" s="104">
        <v>5827.2324414715795</v>
      </c>
      <c r="CX311" s="104">
        <v>5773.6215106732407</v>
      </c>
      <c r="CY311" s="104">
        <v>5716.1333333333305</v>
      </c>
      <c r="CZ311" s="104">
        <v>5496.9999999999891</v>
      </c>
      <c r="DA311" s="104">
        <v>5332.6384439359299</v>
      </c>
      <c r="DB311" s="104">
        <v>5218.31405279503</v>
      </c>
      <c r="DC311" s="104">
        <v>5075.0384615384601</v>
      </c>
      <c r="DD311" s="104">
        <v>4921.4425120772894</v>
      </c>
      <c r="DE311" s="104">
        <v>4724.7681159420299</v>
      </c>
      <c r="DF311" s="104">
        <v>4679.0338461538504</v>
      </c>
      <c r="DG311" s="104">
        <v>4597.03125</v>
      </c>
      <c r="DH311" s="104">
        <v>4519.9071428571397</v>
      </c>
      <c r="DI311" s="104">
        <v>4439.1243386243405</v>
      </c>
      <c r="DJ311" s="104">
        <v>4311.3518518518504</v>
      </c>
      <c r="DK311" s="104">
        <v>4185.9032258064499</v>
      </c>
      <c r="DL311" s="104">
        <v>4121.5652173913004</v>
      </c>
      <c r="DM311" s="104">
        <v>4007.4025974026022</v>
      </c>
      <c r="DN311" s="104">
        <v>3791.0049689440998</v>
      </c>
      <c r="DO311" s="104">
        <v>3635.1851851851802</v>
      </c>
      <c r="DP311" s="104">
        <v>3509.088235294118</v>
      </c>
      <c r="DR311" s="4">
        <f t="shared" si="362"/>
        <v>30.160845448160007</v>
      </c>
      <c r="DS311" s="39">
        <v>29.840585169599997</v>
      </c>
      <c r="DT311" s="39">
        <v>36.127511249790004</v>
      </c>
      <c r="DU311" s="39">
        <v>70.085468697399989</v>
      </c>
      <c r="DV311" s="39">
        <v>95.589935595839989</v>
      </c>
      <c r="DW311" s="39">
        <v>123.94943750352</v>
      </c>
      <c r="DX311" s="39">
        <v>116.86728654369998</v>
      </c>
      <c r="DY311" s="39">
        <v>103.42903038350002</v>
      </c>
      <c r="DZ311" s="39">
        <v>87.203583151919986</v>
      </c>
      <c r="EA311" s="39">
        <v>94.358133303520006</v>
      </c>
      <c r="EB311" s="39">
        <v>79.728670513440008</v>
      </c>
      <c r="EC311" s="39">
        <v>68.862099442880009</v>
      </c>
      <c r="ED311" s="39">
        <v>77.873645777250019</v>
      </c>
      <c r="EE311" s="39">
        <v>70.997122131709986</v>
      </c>
      <c r="EF311" s="39">
        <v>64.182287641320002</v>
      </c>
      <c r="EG311" s="39">
        <v>59.845907442359994</v>
      </c>
      <c r="EH311" s="39">
        <v>57.509679963049997</v>
      </c>
      <c r="EI311" s="39">
        <v>66.132766167000014</v>
      </c>
      <c r="EJ311" s="39">
        <v>68.525471807119999</v>
      </c>
      <c r="EK311" s="39">
        <v>71.8492115775</v>
      </c>
      <c r="EL311" s="39">
        <v>71.270979241980001</v>
      </c>
      <c r="EM311" s="39">
        <v>79.692503758080008</v>
      </c>
      <c r="EN311" s="39">
        <v>76.336061343479997</v>
      </c>
      <c r="EP311" s="111">
        <v>46022</v>
      </c>
      <c r="EQ311" s="114">
        <f t="shared" si="387"/>
        <v>0</v>
      </c>
      <c r="ER311" s="114"/>
      <c r="ES311" s="4">
        <f t="shared" si="363"/>
        <v>3131</v>
      </c>
      <c r="ET311" s="4">
        <f t="shared" si="364"/>
        <v>3480</v>
      </c>
      <c r="EU311" s="4"/>
      <c r="EV311" s="4">
        <f t="shared" si="334"/>
        <v>3184.12</v>
      </c>
      <c r="EW311" s="4">
        <f t="shared" si="335"/>
        <v>3134.3333333333303</v>
      </c>
      <c r="EX311" s="4">
        <f t="shared" si="336"/>
        <v>3044.3076923076901</v>
      </c>
      <c r="EY311" s="4"/>
      <c r="EZ311" s="4">
        <f t="shared" si="337"/>
        <v>3466.0454545454504</v>
      </c>
      <c r="FA311" s="4">
        <f t="shared" si="338"/>
        <v>3500.2962962962997</v>
      </c>
      <c r="FB311" s="4">
        <f t="shared" si="339"/>
        <v>3431.1538461538503</v>
      </c>
      <c r="FC311" s="4"/>
      <c r="FD311" s="4">
        <f t="shared" si="398"/>
        <v>3735.8333333333303</v>
      </c>
      <c r="FE311" s="4">
        <f t="shared" si="366"/>
        <v>3814.0769230769201</v>
      </c>
      <c r="FF311" s="4">
        <f t="shared" si="367"/>
        <v>3807.6470588235302</v>
      </c>
      <c r="FH311" s="16">
        <f t="shared" si="368"/>
        <v>3131</v>
      </c>
      <c r="FI311" s="16">
        <f t="shared" si="341"/>
        <v>3480</v>
      </c>
      <c r="FJ311" s="16"/>
      <c r="FK311" s="16">
        <f t="shared" si="369"/>
        <v>3184.12</v>
      </c>
      <c r="FL311" s="16">
        <f t="shared" si="370"/>
        <v>3134.3333333333303</v>
      </c>
      <c r="FM311" s="16">
        <f t="shared" si="371"/>
        <v>3044.3076923076901</v>
      </c>
      <c r="FN311" s="16"/>
      <c r="FO311" s="16">
        <f t="shared" si="372"/>
        <v>3466.0454545454504</v>
      </c>
      <c r="FP311" s="16">
        <f t="shared" si="373"/>
        <v>3500.2962962962997</v>
      </c>
      <c r="FQ311" s="16">
        <f t="shared" si="374"/>
        <v>3431.1538461538503</v>
      </c>
      <c r="FS311" s="4">
        <f t="shared" si="342"/>
        <v>5123</v>
      </c>
      <c r="FT311" s="4">
        <f t="shared" si="343"/>
        <v>4745</v>
      </c>
      <c r="FU311" s="4"/>
      <c r="FV311" s="4">
        <f t="shared" si="344"/>
        <v>4278.1538461538503</v>
      </c>
      <c r="FW311" s="4">
        <f t="shared" si="345"/>
        <v>4307.4516129032299</v>
      </c>
      <c r="FX311" s="4">
        <f t="shared" si="346"/>
        <v>4304.4482758620697</v>
      </c>
      <c r="FY311" s="4"/>
      <c r="FZ311" s="4">
        <f t="shared" si="347"/>
        <v>4490.3913043478296</v>
      </c>
      <c r="GA311" s="4">
        <f t="shared" si="348"/>
        <v>4612.9310344827609</v>
      </c>
      <c r="GB311" s="4">
        <f t="shared" si="349"/>
        <v>4571.1034482758596</v>
      </c>
      <c r="GC311" s="4"/>
      <c r="GD311" s="4">
        <f t="shared" si="350"/>
        <v>4713.8333333333303</v>
      </c>
      <c r="GE311" s="4">
        <f t="shared" si="351"/>
        <v>4793.8461538461506</v>
      </c>
      <c r="GF311" s="4">
        <f t="shared" si="352"/>
        <v>4897.8421052631602</v>
      </c>
      <c r="GH311" s="16">
        <f t="shared" si="375"/>
        <v>5123</v>
      </c>
      <c r="GI311" s="16">
        <f t="shared" si="353"/>
        <v>4745</v>
      </c>
      <c r="GJ311" s="16"/>
      <c r="GK311" s="16">
        <f t="shared" si="376"/>
        <v>4278.1538461538503</v>
      </c>
      <c r="GL311" s="16">
        <f t="shared" si="377"/>
        <v>4307.4516129032299</v>
      </c>
      <c r="GM311" s="16">
        <f t="shared" si="378"/>
        <v>4304.4482758620697</v>
      </c>
      <c r="GN311" s="16"/>
      <c r="GO311" s="16">
        <f t="shared" si="354"/>
        <v>4490.3913043478296</v>
      </c>
      <c r="GP311" s="16">
        <f t="shared" si="355"/>
        <v>4612.9310344827609</v>
      </c>
      <c r="GQ311" s="16">
        <f t="shared" si="379"/>
        <v>4571.1034482758596</v>
      </c>
    </row>
    <row r="312" spans="2:199" ht="14.45" customHeight="1" x14ac:dyDescent="0.25">
      <c r="B312" s="28" t="s">
        <v>277</v>
      </c>
      <c r="C312" s="28" t="s">
        <v>1018</v>
      </c>
      <c r="D312" s="23" t="str">
        <f>IFERROR(IF(MATCH($B312,Compounders!$A:$A,0),"yes"),"")</f>
        <v/>
      </c>
      <c r="F312" s="66"/>
      <c r="G312" s="66"/>
      <c r="H312" s="66"/>
      <c r="I312" s="66"/>
      <c r="J312" s="121" t="str">
        <f t="shared" si="356"/>
        <v>yes</v>
      </c>
      <c r="K312" s="70">
        <f t="shared" si="380"/>
        <v>6</v>
      </c>
      <c r="L312" s="70">
        <f t="shared" si="381"/>
        <v>47</v>
      </c>
      <c r="M312" s="70">
        <f t="shared" si="382"/>
        <v>4</v>
      </c>
      <c r="N312" s="70">
        <f t="shared" si="383"/>
        <v>7</v>
      </c>
      <c r="O312" s="66"/>
      <c r="P312" s="83"/>
      <c r="Q312" s="70">
        <f t="shared" si="397"/>
        <v>5</v>
      </c>
      <c r="R312" s="70">
        <f t="shared" si="397"/>
        <v>4</v>
      </c>
      <c r="S312" s="70">
        <f t="shared" si="397"/>
        <v>5</v>
      </c>
      <c r="T312" s="70">
        <f t="shared" si="397"/>
        <v>5</v>
      </c>
      <c r="U312" s="70">
        <f t="shared" si="397"/>
        <v>5</v>
      </c>
      <c r="V312" s="70">
        <f t="shared" si="397"/>
        <v>8</v>
      </c>
      <c r="W312" s="70">
        <f t="shared" si="397"/>
        <v>9</v>
      </c>
      <c r="X312" s="70">
        <f t="shared" si="397"/>
        <v>4</v>
      </c>
      <c r="Y312" s="70">
        <f t="shared" si="397"/>
        <v>2</v>
      </c>
      <c r="AA312" s="39">
        <v>30.516659329920003</v>
      </c>
      <c r="AB312" s="39">
        <v>31.355299916459995</v>
      </c>
      <c r="AC312" s="40">
        <v>28.289065897600004</v>
      </c>
      <c r="AE312" s="4">
        <f t="shared" si="323"/>
        <v>-2.2275934323199991</v>
      </c>
      <c r="AF312" s="4">
        <f t="shared" si="324"/>
        <v>-3.0662340188599906</v>
      </c>
      <c r="AH312" s="11">
        <f t="shared" si="325"/>
        <v>-7.2995979285844004E-2</v>
      </c>
      <c r="AI312" s="11">
        <f t="shared" si="326"/>
        <v>-9.778997576261006E-2</v>
      </c>
      <c r="AK312" s="3">
        <v>1058</v>
      </c>
      <c r="AL312" s="7">
        <v>813</v>
      </c>
      <c r="AM312" s="7"/>
      <c r="AN312" s="3">
        <v>1915.75</v>
      </c>
      <c r="AO312" s="3">
        <v>1976</v>
      </c>
      <c r="AP312" s="7">
        <v>1948.9090909090901</v>
      </c>
      <c r="AQ312" s="113"/>
      <c r="AR312" s="3">
        <v>2093.625</v>
      </c>
      <c r="AS312" s="3">
        <v>2346.7777777777801</v>
      </c>
      <c r="AT312" s="7">
        <v>2400.5454545454504</v>
      </c>
      <c r="AU312" s="7"/>
      <c r="AV312" s="3">
        <v>2252.4</v>
      </c>
      <c r="AW312" s="3">
        <v>2587.75</v>
      </c>
      <c r="AX312" s="7">
        <v>2590.0909090909099</v>
      </c>
      <c r="AY312" s="113"/>
      <c r="AZ312" s="3">
        <v>1408</v>
      </c>
      <c r="BA312" s="7">
        <v>1606</v>
      </c>
      <c r="BB312" s="7"/>
      <c r="BC312" s="3">
        <v>1665.4</v>
      </c>
      <c r="BD312" s="3">
        <v>1884.86666666667</v>
      </c>
      <c r="BE312" s="7">
        <v>1943.76470588235</v>
      </c>
      <c r="BF312" s="113"/>
      <c r="BG312" s="3">
        <v>1993.0909090909099</v>
      </c>
      <c r="BH312" s="3">
        <v>2237.4</v>
      </c>
      <c r="BI312" s="7">
        <v>2350.0625</v>
      </c>
      <c r="BJ312" s="113"/>
      <c r="BK312" s="3">
        <v>2152.1999999999998</v>
      </c>
      <c r="BL312" s="3">
        <v>2456.4615384615404</v>
      </c>
      <c r="BM312" s="7">
        <v>2521.0625</v>
      </c>
      <c r="BO312" s="2">
        <f t="shared" si="388"/>
        <v>1408</v>
      </c>
      <c r="BP312" s="2">
        <f t="shared" si="389"/>
        <v>1606</v>
      </c>
      <c r="BQ312" s="2"/>
      <c r="BR312" s="2">
        <f t="shared" si="390"/>
        <v>1665.4</v>
      </c>
      <c r="BS312" s="2">
        <f t="shared" si="391"/>
        <v>1884.86666666667</v>
      </c>
      <c r="BT312" s="2">
        <f t="shared" si="392"/>
        <v>1943.76470588235</v>
      </c>
      <c r="BU312" s="2"/>
      <c r="BV312" s="2">
        <f t="shared" si="393"/>
        <v>1993.0909090909099</v>
      </c>
      <c r="BW312" s="2">
        <f t="shared" si="394"/>
        <v>2237.4</v>
      </c>
      <c r="BX312" s="2">
        <f t="shared" si="395"/>
        <v>2350.0625</v>
      </c>
      <c r="BZ312" s="16">
        <f t="shared" si="384"/>
        <v>198</v>
      </c>
      <c r="CA312" s="16">
        <f t="shared" si="385"/>
        <v>337.76470588234997</v>
      </c>
      <c r="CB312" s="16">
        <f t="shared" si="386"/>
        <v>406.29779411765003</v>
      </c>
      <c r="CD312" s="5">
        <f t="shared" si="327"/>
        <v>0.140625</v>
      </c>
      <c r="CE312" s="5">
        <f t="shared" si="328"/>
        <v>0.2103142626913761</v>
      </c>
      <c r="CF312" s="5">
        <f t="shared" si="329"/>
        <v>0.20902622261227632</v>
      </c>
      <c r="CH312" s="11">
        <f t="shared" si="358"/>
        <v>0.13178015291621814</v>
      </c>
      <c r="CI312" s="11">
        <f t="shared" si="359"/>
        <v>0.16714585437873786</v>
      </c>
      <c r="CK312" s="11">
        <f t="shared" si="360"/>
        <v>0.12257799671592728</v>
      </c>
      <c r="CL312" s="11">
        <f t="shared" si="361"/>
        <v>0.17910452016055411</v>
      </c>
      <c r="CN312" s="16">
        <f t="shared" si="330"/>
        <v>219.46666666666988</v>
      </c>
      <c r="CO312" s="16">
        <f t="shared" si="331"/>
        <v>278.36470588234988</v>
      </c>
      <c r="CP312" s="11"/>
      <c r="CQ312" s="16">
        <f t="shared" si="332"/>
        <v>244.30909090909017</v>
      </c>
      <c r="CR312" s="16">
        <f t="shared" si="333"/>
        <v>356.97159090909008</v>
      </c>
      <c r="CT312" s="106">
        <v>2256.541666666667</v>
      </c>
      <c r="CU312" s="104">
        <v>1884.86666666667</v>
      </c>
      <c r="CV312" s="104">
        <v>1942.45</v>
      </c>
      <c r="CW312" s="104">
        <v>1558.15</v>
      </c>
      <c r="CX312" s="104">
        <v>2380.5</v>
      </c>
      <c r="CY312" s="104">
        <v>1421</v>
      </c>
      <c r="CZ312" s="104">
        <v>1369.25</v>
      </c>
      <c r="DA312" s="104">
        <v>999.03333333333433</v>
      </c>
      <c r="DB312" s="104">
        <v>1199.5</v>
      </c>
      <c r="DC312" s="104">
        <v>1407.8181818181802</v>
      </c>
      <c r="DD312" s="104">
        <v>1734.95</v>
      </c>
      <c r="DE312" s="104">
        <v>1875.116666666667</v>
      </c>
      <c r="DF312" s="104">
        <v>1830.2666666666669</v>
      </c>
      <c r="DG312" s="104">
        <v>1218</v>
      </c>
      <c r="DH312" s="104">
        <v>2150</v>
      </c>
      <c r="DI312" s="104">
        <v>1838.174999999999</v>
      </c>
      <c r="DJ312" s="104">
        <v>2586.6166666666668</v>
      </c>
      <c r="DK312" s="104">
        <v>830.55555555555611</v>
      </c>
      <c r="DL312" s="104">
        <v>3729.5</v>
      </c>
      <c r="DM312" s="104">
        <v>-30</v>
      </c>
      <c r="DN312" s="104">
        <v>667.66666666666697</v>
      </c>
      <c r="DO312" s="104">
        <v>960.77777777777806</v>
      </c>
      <c r="DP312" s="104">
        <v>1566</v>
      </c>
      <c r="DR312" s="4">
        <f t="shared" si="362"/>
        <v>28.289065897600004</v>
      </c>
      <c r="DS312" s="39">
        <v>31.355299916459995</v>
      </c>
      <c r="DT312" s="39">
        <v>30.516659329920003</v>
      </c>
      <c r="DU312" s="39">
        <v>31.326118383899999</v>
      </c>
      <c r="DV312" s="39">
        <v>31.395064528240002</v>
      </c>
      <c r="DW312" s="39">
        <v>19.44204866982</v>
      </c>
      <c r="DX312" s="39">
        <v>18.275538172059999</v>
      </c>
      <c r="DY312" s="39">
        <v>18.801202695199997</v>
      </c>
      <c r="DZ312" s="39">
        <v>16.231913875420002</v>
      </c>
      <c r="EA312" s="39">
        <v>14.08094230228</v>
      </c>
      <c r="EB312" s="39">
        <v>11.672021341199999</v>
      </c>
      <c r="EC312" s="39">
        <v>8.8256034036000024</v>
      </c>
      <c r="ED312" s="39">
        <v>8.608388463859999</v>
      </c>
      <c r="EE312" s="39">
        <v>7.9645342880699994</v>
      </c>
      <c r="EF312" s="39">
        <v>6.7900325387799993</v>
      </c>
      <c r="EG312" s="39">
        <v>8.99908112434</v>
      </c>
      <c r="EH312" s="39">
        <v>9.0571134851999986</v>
      </c>
      <c r="EI312" s="39">
        <v>9.2890363011599995</v>
      </c>
      <c r="EJ312" s="39">
        <v>10.54764908508</v>
      </c>
      <c r="EK312" s="39">
        <v>9.9942400512299994</v>
      </c>
      <c r="EL312" s="39">
        <v>9.8635847088999995</v>
      </c>
      <c r="EM312" s="39">
        <v>9.2320747311099982</v>
      </c>
      <c r="EN312" s="39">
        <v>9.170492316699999</v>
      </c>
      <c r="EP312" s="111">
        <v>46022</v>
      </c>
      <c r="EQ312" s="114">
        <f t="shared" si="387"/>
        <v>0</v>
      </c>
      <c r="ER312" s="114"/>
      <c r="ES312" s="4">
        <f t="shared" si="363"/>
        <v>1058</v>
      </c>
      <c r="ET312" s="4">
        <f t="shared" si="364"/>
        <v>813</v>
      </c>
      <c r="EU312" s="4"/>
      <c r="EV312" s="4">
        <f t="shared" si="334"/>
        <v>1915.75</v>
      </c>
      <c r="EW312" s="4">
        <f t="shared" si="335"/>
        <v>1976</v>
      </c>
      <c r="EX312" s="4">
        <f t="shared" si="336"/>
        <v>1948.9090909090901</v>
      </c>
      <c r="EY312" s="4"/>
      <c r="EZ312" s="4">
        <f t="shared" si="337"/>
        <v>2093.625</v>
      </c>
      <c r="FA312" s="4">
        <f t="shared" si="338"/>
        <v>2346.7777777777801</v>
      </c>
      <c r="FB312" s="4">
        <f t="shared" si="339"/>
        <v>2400.5454545454504</v>
      </c>
      <c r="FC312" s="4"/>
      <c r="FD312" s="4">
        <f t="shared" si="398"/>
        <v>2252.4</v>
      </c>
      <c r="FE312" s="4">
        <f t="shared" si="366"/>
        <v>2587.75</v>
      </c>
      <c r="FF312" s="4">
        <f t="shared" si="367"/>
        <v>2590.0909090909099</v>
      </c>
      <c r="FH312" s="16">
        <f t="shared" si="368"/>
        <v>1058</v>
      </c>
      <c r="FI312" s="16">
        <f t="shared" si="341"/>
        <v>813</v>
      </c>
      <c r="FJ312" s="16"/>
      <c r="FK312" s="16">
        <f t="shared" si="369"/>
        <v>1915.75</v>
      </c>
      <c r="FL312" s="16">
        <f t="shared" si="370"/>
        <v>1976</v>
      </c>
      <c r="FM312" s="16">
        <f t="shared" si="371"/>
        <v>1948.9090909090901</v>
      </c>
      <c r="FN312" s="16"/>
      <c r="FO312" s="16">
        <f t="shared" si="372"/>
        <v>2093.625</v>
      </c>
      <c r="FP312" s="16">
        <f t="shared" si="373"/>
        <v>2346.7777777777801</v>
      </c>
      <c r="FQ312" s="16">
        <f t="shared" si="374"/>
        <v>2400.5454545454504</v>
      </c>
      <c r="FS312" s="4">
        <f t="shared" si="342"/>
        <v>1408</v>
      </c>
      <c r="FT312" s="4">
        <f t="shared" si="343"/>
        <v>1606</v>
      </c>
      <c r="FU312" s="4"/>
      <c r="FV312" s="4">
        <f t="shared" si="344"/>
        <v>1665.4</v>
      </c>
      <c r="FW312" s="4">
        <f t="shared" si="345"/>
        <v>1884.86666666667</v>
      </c>
      <c r="FX312" s="4">
        <f t="shared" si="346"/>
        <v>1943.76470588235</v>
      </c>
      <c r="FY312" s="4"/>
      <c r="FZ312" s="4">
        <f t="shared" si="347"/>
        <v>1993.0909090909099</v>
      </c>
      <c r="GA312" s="4">
        <f t="shared" si="348"/>
        <v>2237.4</v>
      </c>
      <c r="GB312" s="4">
        <f t="shared" si="349"/>
        <v>2350.0625</v>
      </c>
      <c r="GC312" s="4"/>
      <c r="GD312" s="4">
        <f t="shared" si="350"/>
        <v>2152.1999999999998</v>
      </c>
      <c r="GE312" s="4">
        <f t="shared" si="351"/>
        <v>2456.4615384615404</v>
      </c>
      <c r="GF312" s="4">
        <f t="shared" si="352"/>
        <v>2521.0625</v>
      </c>
      <c r="GH312" s="16">
        <f t="shared" si="375"/>
        <v>1408</v>
      </c>
      <c r="GI312" s="16">
        <f t="shared" si="353"/>
        <v>1606</v>
      </c>
      <c r="GJ312" s="16"/>
      <c r="GK312" s="16">
        <f t="shared" si="376"/>
        <v>1665.4</v>
      </c>
      <c r="GL312" s="16">
        <f t="shared" si="377"/>
        <v>1884.86666666667</v>
      </c>
      <c r="GM312" s="16">
        <f t="shared" si="378"/>
        <v>1943.76470588235</v>
      </c>
      <c r="GN312" s="16"/>
      <c r="GO312" s="16">
        <f t="shared" si="354"/>
        <v>1993.0909090909099</v>
      </c>
      <c r="GP312" s="16">
        <f t="shared" si="355"/>
        <v>2237.4</v>
      </c>
      <c r="GQ312" s="16">
        <f t="shared" si="379"/>
        <v>2350.0625</v>
      </c>
    </row>
    <row r="313" spans="2:199" ht="14.45" customHeight="1" x14ac:dyDescent="0.25">
      <c r="B313" s="28" t="s">
        <v>165</v>
      </c>
      <c r="C313" s="28" t="s">
        <v>785</v>
      </c>
      <c r="D313" s="23" t="str">
        <f>IFERROR(IF(MATCH($B313,Compounders!$A:$A,0),"yes"),"")</f>
        <v/>
      </c>
      <c r="F313" s="66"/>
      <c r="G313" s="66"/>
      <c r="H313" s="66"/>
      <c r="I313" s="66"/>
      <c r="J313" s="121" t="str">
        <f t="shared" si="356"/>
        <v>yes</v>
      </c>
      <c r="K313" s="70">
        <f t="shared" si="380"/>
        <v>6</v>
      </c>
      <c r="L313" s="70">
        <f t="shared" si="381"/>
        <v>47</v>
      </c>
      <c r="M313" s="70">
        <f t="shared" si="382"/>
        <v>4</v>
      </c>
      <c r="N313" s="70">
        <f t="shared" si="383"/>
        <v>7</v>
      </c>
      <c r="O313" s="66"/>
      <c r="P313" s="83"/>
      <c r="Q313" s="70">
        <f t="shared" si="397"/>
        <v>5</v>
      </c>
      <c r="R313" s="70">
        <f t="shared" si="397"/>
        <v>4</v>
      </c>
      <c r="S313" s="70">
        <f t="shared" si="397"/>
        <v>5</v>
      </c>
      <c r="T313" s="70">
        <f t="shared" si="397"/>
        <v>5</v>
      </c>
      <c r="U313" s="70">
        <f t="shared" si="397"/>
        <v>5</v>
      </c>
      <c r="V313" s="70">
        <f t="shared" si="397"/>
        <v>8</v>
      </c>
      <c r="W313" s="70">
        <f t="shared" si="397"/>
        <v>9</v>
      </c>
      <c r="X313" s="70">
        <f t="shared" si="397"/>
        <v>4</v>
      </c>
      <c r="Y313" s="70">
        <f t="shared" si="397"/>
        <v>2</v>
      </c>
      <c r="AA313" s="39">
        <v>28.032105673430003</v>
      </c>
      <c r="AB313" s="39">
        <v>21.168166676439995</v>
      </c>
      <c r="AC313" s="40">
        <v>32.965617234769994</v>
      </c>
      <c r="AE313" s="4">
        <f t="shared" si="323"/>
        <v>4.9335115613399907</v>
      </c>
      <c r="AF313" s="4">
        <f t="shared" si="324"/>
        <v>11.797450558329999</v>
      </c>
      <c r="AH313" s="11">
        <f t="shared" si="325"/>
        <v>0.17599504007350331</v>
      </c>
      <c r="AI313" s="11">
        <f t="shared" si="326"/>
        <v>0.55732037349556918</v>
      </c>
      <c r="AK313" s="3">
        <v>1292.0440000000001</v>
      </c>
      <c r="AL313" s="7">
        <v>1528.229</v>
      </c>
      <c r="AM313" s="7"/>
      <c r="AN313" s="3">
        <v>2421.3333333333303</v>
      </c>
      <c r="AO313" s="3">
        <v>1857.2173913043498</v>
      </c>
      <c r="AP313" s="7">
        <v>1863.2307692307702</v>
      </c>
      <c r="AQ313" s="113"/>
      <c r="AR313" s="3">
        <v>3000.44</v>
      </c>
      <c r="AS313" s="3">
        <v>2492.8000000000002</v>
      </c>
      <c r="AT313" s="7">
        <v>2493.1153846153798</v>
      </c>
      <c r="AU313" s="7"/>
      <c r="AV313" s="3">
        <v>3330</v>
      </c>
      <c r="AW313" s="3">
        <v>3003.9</v>
      </c>
      <c r="AX313" s="7">
        <v>3010.5454545454504</v>
      </c>
      <c r="AY313" s="113"/>
      <c r="AZ313" s="3">
        <v>1292.0440000000001</v>
      </c>
      <c r="BA313" s="7">
        <v>1528.229</v>
      </c>
      <c r="BB313" s="7"/>
      <c r="BC313" s="3">
        <v>2362.5</v>
      </c>
      <c r="BD313" s="3">
        <v>1887.8888888888901</v>
      </c>
      <c r="BE313" s="7">
        <v>1898.125</v>
      </c>
      <c r="BF313" s="113"/>
      <c r="BG313" s="3">
        <v>3006.6956521739103</v>
      </c>
      <c r="BH313" s="3">
        <v>2502.8181818181802</v>
      </c>
      <c r="BI313" s="7">
        <v>2587.75</v>
      </c>
      <c r="BJ313" s="113"/>
      <c r="BK313" s="3">
        <v>2928.1818181818198</v>
      </c>
      <c r="BL313" s="3">
        <v>3076.7368421052597</v>
      </c>
      <c r="BM313" s="7">
        <v>3131.0476190476197</v>
      </c>
      <c r="BO313" s="2">
        <f t="shared" si="388"/>
        <v>1292.0440000000001</v>
      </c>
      <c r="BP313" s="2">
        <f t="shared" si="389"/>
        <v>1528.229</v>
      </c>
      <c r="BQ313" s="2"/>
      <c r="BR313" s="2">
        <f t="shared" si="390"/>
        <v>2362.5</v>
      </c>
      <c r="BS313" s="2">
        <f t="shared" si="391"/>
        <v>1887.8888888888901</v>
      </c>
      <c r="BT313" s="2">
        <f t="shared" si="392"/>
        <v>1898.125</v>
      </c>
      <c r="BU313" s="2"/>
      <c r="BV313" s="2">
        <f t="shared" si="393"/>
        <v>3006.6956521739103</v>
      </c>
      <c r="BW313" s="2">
        <f t="shared" si="394"/>
        <v>2502.8181818181802</v>
      </c>
      <c r="BX313" s="2">
        <f t="shared" si="395"/>
        <v>2587.75</v>
      </c>
      <c r="BZ313" s="16">
        <f t="shared" si="384"/>
        <v>236.18499999999995</v>
      </c>
      <c r="CA313" s="16">
        <f t="shared" si="385"/>
        <v>369.89599999999996</v>
      </c>
      <c r="CB313" s="16">
        <f t="shared" si="386"/>
        <v>689.625</v>
      </c>
      <c r="CD313" s="5">
        <f t="shared" si="327"/>
        <v>0.18279950218413599</v>
      </c>
      <c r="CE313" s="5">
        <f t="shared" si="328"/>
        <v>0.24204225937343149</v>
      </c>
      <c r="CF313" s="5">
        <f t="shared" si="329"/>
        <v>0.36331906486664467</v>
      </c>
      <c r="CH313" s="11">
        <f t="shared" si="358"/>
        <v>-0.20089359200470258</v>
      </c>
      <c r="CI313" s="11">
        <f t="shared" si="359"/>
        <v>-0.1965608465608466</v>
      </c>
      <c r="CK313" s="11">
        <f t="shared" si="360"/>
        <v>-0.16758512621369415</v>
      </c>
      <c r="CL313" s="11">
        <f t="shared" si="361"/>
        <v>-0.13933756543366904</v>
      </c>
      <c r="CN313" s="16">
        <f t="shared" si="330"/>
        <v>-474.61111111110995</v>
      </c>
      <c r="CO313" s="16">
        <f t="shared" si="331"/>
        <v>-464.375</v>
      </c>
      <c r="CP313" s="11"/>
      <c r="CQ313" s="16">
        <f t="shared" si="332"/>
        <v>-503.87747035573011</v>
      </c>
      <c r="CR313" s="16">
        <f t="shared" si="333"/>
        <v>-418.94565217391028</v>
      </c>
      <c r="CT313" s="106">
        <v>2006.417424242424</v>
      </c>
      <c r="CU313" s="104">
        <v>1887.8888888888901</v>
      </c>
      <c r="CV313" s="104">
        <v>2154.3475033738177</v>
      </c>
      <c r="CW313" s="104">
        <v>2030.8116013071901</v>
      </c>
      <c r="CX313" s="104">
        <v>1737.402834008097</v>
      </c>
      <c r="CY313" s="104">
        <v>1967</v>
      </c>
      <c r="CZ313" s="104">
        <v>2009.993333333334</v>
      </c>
      <c r="DA313" s="104">
        <v>1785.563333333333</v>
      </c>
      <c r="DB313" s="104">
        <v>1539.1572199730092</v>
      </c>
      <c r="DC313" s="104">
        <v>1460.2608695652202</v>
      </c>
      <c r="DD313" s="104">
        <v>1101.883408748115</v>
      </c>
      <c r="DE313" s="104">
        <v>1082.111805555556</v>
      </c>
      <c r="DF313" s="104">
        <v>888.49083591331191</v>
      </c>
      <c r="DG313" s="104">
        <v>694.48</v>
      </c>
      <c r="DH313" s="104">
        <v>304.35749019607874</v>
      </c>
      <c r="DI313" s="104">
        <v>9.8720897435897843</v>
      </c>
      <c r="DJ313" s="104">
        <v>23.428859523809603</v>
      </c>
      <c r="DK313" s="104">
        <v>14.676470588235301</v>
      </c>
      <c r="DL313" s="104">
        <v>269.64701298701334</v>
      </c>
      <c r="DM313" s="104">
        <v>290.81089743589746</v>
      </c>
      <c r="DN313" s="104">
        <v>330.62727272727238</v>
      </c>
      <c r="DO313" s="104">
        <v>432.2</v>
      </c>
      <c r="DP313" s="104">
        <v>394.25555555555525</v>
      </c>
      <c r="DR313" s="4">
        <f t="shared" si="362"/>
        <v>32.965617234769994</v>
      </c>
      <c r="DS313" s="39">
        <v>21.168166676439995</v>
      </c>
      <c r="DT313" s="39">
        <v>28.032105673430003</v>
      </c>
      <c r="DU313" s="39">
        <v>23.651324475029998</v>
      </c>
      <c r="DV313" s="39">
        <v>17.753251053660001</v>
      </c>
      <c r="DW313" s="39">
        <v>13.535861935150001</v>
      </c>
      <c r="DX313" s="39">
        <v>18.867854687680005</v>
      </c>
      <c r="DY313" s="39">
        <v>26.70178197872</v>
      </c>
      <c r="DZ313" s="39">
        <v>24.1335585532</v>
      </c>
      <c r="EA313" s="39">
        <v>18.065911827200001</v>
      </c>
      <c r="EB313" s="39">
        <v>18.407120843360001</v>
      </c>
      <c r="EC313" s="39">
        <v>17.262884956460002</v>
      </c>
      <c r="ED313" s="39">
        <v>20.306492370660003</v>
      </c>
      <c r="EE313" s="39">
        <v>23.233937902499999</v>
      </c>
      <c r="EF313" s="39">
        <v>15.968454321899999</v>
      </c>
      <c r="EG313" s="39">
        <v>14.09926284801</v>
      </c>
      <c r="EH313" s="39">
        <v>7.2615808647000009</v>
      </c>
      <c r="EI313" s="39">
        <v>8.9043893973599992</v>
      </c>
      <c r="EJ313" s="39">
        <v>9.2674351720000008</v>
      </c>
      <c r="EK313" s="39">
        <v>10.149240568919998</v>
      </c>
      <c r="EL313" s="39">
        <v>9.6222836427900003</v>
      </c>
      <c r="EM313" s="39">
        <v>9.2526125453999999</v>
      </c>
      <c r="EN313" s="39">
        <v>10.48316263748</v>
      </c>
      <c r="EP313" s="111">
        <v>46022</v>
      </c>
      <c r="EQ313" s="114">
        <f t="shared" si="387"/>
        <v>0</v>
      </c>
      <c r="ER313" s="114"/>
      <c r="ES313" s="4">
        <f t="shared" si="363"/>
        <v>1292.0440000000001</v>
      </c>
      <c r="ET313" s="4">
        <f t="shared" si="364"/>
        <v>1528.229</v>
      </c>
      <c r="EU313" s="4"/>
      <c r="EV313" s="4">
        <f t="shared" si="334"/>
        <v>2421.3333333333303</v>
      </c>
      <c r="EW313" s="4">
        <f t="shared" si="335"/>
        <v>1857.2173913043498</v>
      </c>
      <c r="EX313" s="4">
        <f t="shared" si="336"/>
        <v>1863.2307692307702</v>
      </c>
      <c r="EY313" s="4"/>
      <c r="EZ313" s="4">
        <f t="shared" si="337"/>
        <v>3000.44</v>
      </c>
      <c r="FA313" s="4">
        <f t="shared" si="338"/>
        <v>2492.8000000000002</v>
      </c>
      <c r="FB313" s="4">
        <f t="shared" si="339"/>
        <v>2493.1153846153798</v>
      </c>
      <c r="FC313" s="4"/>
      <c r="FD313" s="4">
        <f t="shared" si="398"/>
        <v>3330</v>
      </c>
      <c r="FE313" s="4">
        <f t="shared" si="366"/>
        <v>3003.9</v>
      </c>
      <c r="FF313" s="4">
        <f t="shared" si="367"/>
        <v>3010.5454545454504</v>
      </c>
      <c r="FH313" s="16">
        <f t="shared" si="368"/>
        <v>1292.0440000000001</v>
      </c>
      <c r="FI313" s="16">
        <f t="shared" si="341"/>
        <v>1528.229</v>
      </c>
      <c r="FJ313" s="16"/>
      <c r="FK313" s="16">
        <f t="shared" si="369"/>
        <v>2421.3333333333303</v>
      </c>
      <c r="FL313" s="16">
        <f t="shared" si="370"/>
        <v>1857.2173913043498</v>
      </c>
      <c r="FM313" s="16">
        <f t="shared" si="371"/>
        <v>1863.2307692307702</v>
      </c>
      <c r="FN313" s="16"/>
      <c r="FO313" s="16">
        <f t="shared" si="372"/>
        <v>3000.44</v>
      </c>
      <c r="FP313" s="16">
        <f t="shared" si="373"/>
        <v>2492.8000000000002</v>
      </c>
      <c r="FQ313" s="16">
        <f t="shared" si="374"/>
        <v>2493.1153846153798</v>
      </c>
      <c r="FS313" s="4">
        <f t="shared" si="342"/>
        <v>1292.0440000000001</v>
      </c>
      <c r="FT313" s="4">
        <f t="shared" si="343"/>
        <v>1528.229</v>
      </c>
      <c r="FU313" s="4"/>
      <c r="FV313" s="4">
        <f t="shared" si="344"/>
        <v>2362.5</v>
      </c>
      <c r="FW313" s="4">
        <f t="shared" si="345"/>
        <v>1887.8888888888901</v>
      </c>
      <c r="FX313" s="4">
        <f t="shared" si="346"/>
        <v>1898.125</v>
      </c>
      <c r="FY313" s="4"/>
      <c r="FZ313" s="4">
        <f t="shared" si="347"/>
        <v>3006.6956521739103</v>
      </c>
      <c r="GA313" s="4">
        <f t="shared" si="348"/>
        <v>2502.8181818181802</v>
      </c>
      <c r="GB313" s="4">
        <f t="shared" si="349"/>
        <v>2587.75</v>
      </c>
      <c r="GC313" s="4"/>
      <c r="GD313" s="4">
        <f t="shared" si="350"/>
        <v>2928.1818181818198</v>
      </c>
      <c r="GE313" s="4">
        <f t="shared" si="351"/>
        <v>3076.7368421052597</v>
      </c>
      <c r="GF313" s="4">
        <f t="shared" si="352"/>
        <v>3131.0476190476197</v>
      </c>
      <c r="GH313" s="16">
        <f t="shared" si="375"/>
        <v>1292.0440000000001</v>
      </c>
      <c r="GI313" s="16">
        <f t="shared" si="353"/>
        <v>1528.229</v>
      </c>
      <c r="GJ313" s="16"/>
      <c r="GK313" s="16">
        <f t="shared" si="376"/>
        <v>2362.5</v>
      </c>
      <c r="GL313" s="16">
        <f t="shared" si="377"/>
        <v>1887.8888888888901</v>
      </c>
      <c r="GM313" s="16">
        <f t="shared" si="378"/>
        <v>1898.125</v>
      </c>
      <c r="GN313" s="16"/>
      <c r="GO313" s="16">
        <f t="shared" si="354"/>
        <v>3006.6956521739103</v>
      </c>
      <c r="GP313" s="16">
        <f t="shared" si="355"/>
        <v>2502.8181818181802</v>
      </c>
      <c r="GQ313" s="16">
        <f t="shared" si="379"/>
        <v>2587.75</v>
      </c>
    </row>
    <row r="314" spans="2:199" ht="14.45" customHeight="1" x14ac:dyDescent="0.25">
      <c r="B314" s="28" t="s">
        <v>283</v>
      </c>
      <c r="C314" s="28" t="s">
        <v>786</v>
      </c>
      <c r="D314" s="23" t="str">
        <f>IFERROR(IF(MATCH($B314,Compounders!$A:$A,0),"yes"),"")</f>
        <v/>
      </c>
      <c r="F314" s="66"/>
      <c r="G314" s="66"/>
      <c r="H314" s="66"/>
      <c r="I314" s="66"/>
      <c r="J314" s="121" t="str">
        <f t="shared" si="356"/>
        <v>yes</v>
      </c>
      <c r="K314" s="70">
        <f t="shared" si="380"/>
        <v>6</v>
      </c>
      <c r="L314" s="70">
        <f t="shared" si="381"/>
        <v>47</v>
      </c>
      <c r="M314" s="70">
        <f t="shared" si="382"/>
        <v>4</v>
      </c>
      <c r="N314" s="70">
        <f t="shared" si="383"/>
        <v>7</v>
      </c>
      <c r="O314" s="66"/>
      <c r="P314" s="83"/>
      <c r="Q314" s="70">
        <f t="shared" si="397"/>
        <v>5</v>
      </c>
      <c r="R314" s="70">
        <f t="shared" si="397"/>
        <v>4</v>
      </c>
      <c r="S314" s="70">
        <f t="shared" si="397"/>
        <v>5</v>
      </c>
      <c r="T314" s="70">
        <f t="shared" si="397"/>
        <v>5</v>
      </c>
      <c r="U314" s="70">
        <f t="shared" si="397"/>
        <v>5</v>
      </c>
      <c r="V314" s="70">
        <f t="shared" si="397"/>
        <v>8</v>
      </c>
      <c r="W314" s="70">
        <f t="shared" si="397"/>
        <v>9</v>
      </c>
      <c r="X314" s="70">
        <f t="shared" si="397"/>
        <v>4</v>
      </c>
      <c r="Y314" s="70">
        <f t="shared" si="397"/>
        <v>2</v>
      </c>
      <c r="AA314" s="39">
        <v>36.902836501559996</v>
      </c>
      <c r="AB314" s="39">
        <v>42.137422011280002</v>
      </c>
      <c r="AC314" s="40">
        <v>39.357699469160004</v>
      </c>
      <c r="AE314" s="4">
        <f t="shared" si="323"/>
        <v>2.4548629676000076</v>
      </c>
      <c r="AF314" s="4">
        <f t="shared" si="324"/>
        <v>-2.7797225421199983</v>
      </c>
      <c r="AH314" s="11">
        <f t="shared" si="325"/>
        <v>6.6522338126941305E-2</v>
      </c>
      <c r="AI314" s="11">
        <f t="shared" si="326"/>
        <v>-6.596802579369665E-2</v>
      </c>
      <c r="AK314" s="3">
        <v>2221.239</v>
      </c>
      <c r="AL314" s="7">
        <v>883.25900000000001</v>
      </c>
      <c r="AM314" s="7"/>
      <c r="AN314" s="3">
        <v>1368.1875</v>
      </c>
      <c r="AO314" s="3">
        <v>1663.06666666667</v>
      </c>
      <c r="AP314" s="7">
        <v>1657.1428571428598</v>
      </c>
      <c r="AQ314" s="113"/>
      <c r="AR314" s="3">
        <v>1557</v>
      </c>
      <c r="AS314" s="3">
        <v>1963.2</v>
      </c>
      <c r="AT314" s="7">
        <v>1978.7857142857101</v>
      </c>
      <c r="AU314" s="7"/>
      <c r="AV314" s="3">
        <v>1704.6</v>
      </c>
      <c r="AW314" s="3">
        <v>2111.6</v>
      </c>
      <c r="AX314" s="7">
        <v>2103.8181818181802</v>
      </c>
      <c r="AY314" s="113"/>
      <c r="AZ314" s="3">
        <v>1907.018</v>
      </c>
      <c r="BA314" s="7">
        <v>1283.4059999999999</v>
      </c>
      <c r="BB314" s="7"/>
      <c r="BC314" s="3">
        <v>1401.54545454545</v>
      </c>
      <c r="BD314" s="3">
        <v>1711.54545454545</v>
      </c>
      <c r="BE314" s="7">
        <v>1727.1818181818198</v>
      </c>
      <c r="BF314" s="113"/>
      <c r="BG314" s="3">
        <v>1619.3684210526299</v>
      </c>
      <c r="BH314" s="3">
        <v>2000.0909090909099</v>
      </c>
      <c r="BI314" s="7">
        <v>2014.6363636363599</v>
      </c>
      <c r="BJ314" s="113"/>
      <c r="BK314" s="3">
        <v>1780.2857142857101</v>
      </c>
      <c r="BL314" s="3">
        <v>2162.6</v>
      </c>
      <c r="BM314" s="7">
        <v>2157</v>
      </c>
      <c r="BO314" s="2">
        <f t="shared" si="388"/>
        <v>1907.018</v>
      </c>
      <c r="BP314" s="2">
        <f t="shared" si="389"/>
        <v>1283.4059999999999</v>
      </c>
      <c r="BQ314" s="2"/>
      <c r="BR314" s="2">
        <f t="shared" si="390"/>
        <v>1401.54545454545</v>
      </c>
      <c r="BS314" s="2">
        <f t="shared" si="391"/>
        <v>1711.54545454545</v>
      </c>
      <c r="BT314" s="2">
        <f t="shared" si="392"/>
        <v>1727.1818181818198</v>
      </c>
      <c r="BU314" s="2"/>
      <c r="BV314" s="2">
        <f t="shared" si="393"/>
        <v>1619.3684210526299</v>
      </c>
      <c r="BW314" s="2">
        <f t="shared" si="394"/>
        <v>2000.0909090909099</v>
      </c>
      <c r="BX314" s="2">
        <f t="shared" si="395"/>
        <v>2014.6363636363599</v>
      </c>
      <c r="BZ314" s="16">
        <f t="shared" si="384"/>
        <v>-623.61200000000008</v>
      </c>
      <c r="CA314" s="16">
        <f t="shared" si="385"/>
        <v>443.77581818181989</v>
      </c>
      <c r="CB314" s="16">
        <f t="shared" si="386"/>
        <v>287.45454545454004</v>
      </c>
      <c r="CD314" s="5">
        <f t="shared" si="327"/>
        <v>-0.32700897422048458</v>
      </c>
      <c r="CE314" s="5">
        <f t="shared" si="328"/>
        <v>0.34577975962541863</v>
      </c>
      <c r="CF314" s="5">
        <f t="shared" si="329"/>
        <v>0.16642981209537022</v>
      </c>
      <c r="CH314" s="11">
        <f t="shared" si="358"/>
        <v>0.22118440682363705</v>
      </c>
      <c r="CI314" s="11">
        <f t="shared" si="359"/>
        <v>0.23234092235844073</v>
      </c>
      <c r="CK314" s="11">
        <f t="shared" si="360"/>
        <v>0.23510554058526156</v>
      </c>
      <c r="CL314" s="11">
        <f t="shared" si="361"/>
        <v>0.24408771805417562</v>
      </c>
      <c r="CN314" s="16">
        <f t="shared" si="330"/>
        <v>310</v>
      </c>
      <c r="CO314" s="16">
        <f t="shared" si="331"/>
        <v>325.63636363636988</v>
      </c>
      <c r="CP314" s="11"/>
      <c r="CQ314" s="16">
        <f t="shared" si="332"/>
        <v>380.72248803828006</v>
      </c>
      <c r="CR314" s="16">
        <f t="shared" si="333"/>
        <v>395.26794258373002</v>
      </c>
      <c r="CT314" s="106">
        <v>1812.4624060150379</v>
      </c>
      <c r="CU314" s="104">
        <v>1711.54545454545</v>
      </c>
      <c r="CV314" s="104">
        <v>1277.6541353383459</v>
      </c>
      <c r="CW314" s="104">
        <v>1162.0476190476199</v>
      </c>
      <c r="CX314" s="104">
        <v>1175.3888888888891</v>
      </c>
      <c r="CY314" s="104">
        <v>1237.72</v>
      </c>
      <c r="CZ314" s="104">
        <v>1665.852631578947</v>
      </c>
      <c r="DA314" s="104">
        <v>1910.9444444444441</v>
      </c>
      <c r="DB314" s="104">
        <v>1928.7142857142858</v>
      </c>
      <c r="DC314" s="104">
        <v>1948.6818181818198</v>
      </c>
      <c r="DD314" s="104">
        <v>2016.2478991596643</v>
      </c>
      <c r="DE314" s="104">
        <v>2032.05</v>
      </c>
      <c r="DF314" s="104">
        <v>1998.223809523809</v>
      </c>
      <c r="DG314" s="104">
        <v>1927.6315789473701</v>
      </c>
      <c r="DH314" s="104">
        <v>1819.4761904761901</v>
      </c>
      <c r="DI314" s="104">
        <v>1756.416666666667</v>
      </c>
      <c r="DJ314" s="104">
        <v>1693.7606837606829</v>
      </c>
      <c r="DK314" s="104">
        <v>1638.3125</v>
      </c>
      <c r="DL314" s="104">
        <v>1551.704545454545</v>
      </c>
      <c r="DM314" s="104">
        <v>1505.4431818181811</v>
      </c>
      <c r="DN314" s="104">
        <v>1450.701298701299</v>
      </c>
      <c r="DO314" s="104">
        <v>1401.07142857143</v>
      </c>
      <c r="DP314" s="104">
        <v>1365.7777777777778</v>
      </c>
      <c r="DR314" s="4">
        <f t="shared" si="362"/>
        <v>39.357699469160004</v>
      </c>
      <c r="DS314" s="39">
        <v>42.137422011280002</v>
      </c>
      <c r="DT314" s="39">
        <v>36.902836501559996</v>
      </c>
      <c r="DU314" s="39">
        <v>37.919567034450004</v>
      </c>
      <c r="DV314" s="39">
        <v>33.622098950499996</v>
      </c>
      <c r="DW314" s="39">
        <v>34.644345785280009</v>
      </c>
      <c r="DX314" s="39">
        <v>34.2687772512</v>
      </c>
      <c r="DY314" s="39">
        <v>38.794751982640001</v>
      </c>
      <c r="DZ314" s="39">
        <v>37.175793836000011</v>
      </c>
      <c r="EA314" s="39">
        <v>39.719145113499998</v>
      </c>
      <c r="EB314" s="39">
        <v>38.126641424959999</v>
      </c>
      <c r="EC314" s="39">
        <v>40.909936431599995</v>
      </c>
      <c r="ED314" s="39">
        <v>51.038370621699997</v>
      </c>
      <c r="EE314" s="39">
        <v>51.908787565959997</v>
      </c>
      <c r="EF314" s="39">
        <v>47.490972124320002</v>
      </c>
      <c r="EG314" s="39">
        <v>45.192696591629996</v>
      </c>
      <c r="EH314" s="39">
        <v>44.237895633359997</v>
      </c>
      <c r="EI314" s="39">
        <v>44.461542615390002</v>
      </c>
      <c r="EJ314" s="39">
        <v>39.855541256159995</v>
      </c>
      <c r="EK314" s="39">
        <v>34.872192822000002</v>
      </c>
      <c r="EL314" s="39">
        <v>36.054642183540004</v>
      </c>
      <c r="EM314" s="39">
        <v>32.76530228088</v>
      </c>
      <c r="EN314" s="39">
        <v>31.706500268980005</v>
      </c>
      <c r="EP314" s="111">
        <v>46022</v>
      </c>
      <c r="EQ314" s="114">
        <f t="shared" si="387"/>
        <v>0</v>
      </c>
      <c r="ER314" s="114"/>
      <c r="ES314" s="4">
        <f t="shared" si="363"/>
        <v>2221.239</v>
      </c>
      <c r="ET314" s="4">
        <f t="shared" si="364"/>
        <v>883.25900000000001</v>
      </c>
      <c r="EU314" s="4"/>
      <c r="EV314" s="4">
        <f t="shared" si="334"/>
        <v>1368.1875</v>
      </c>
      <c r="EW314" s="4">
        <f t="shared" si="335"/>
        <v>1663.06666666667</v>
      </c>
      <c r="EX314" s="4">
        <f t="shared" si="336"/>
        <v>1657.1428571428598</v>
      </c>
      <c r="EY314" s="4"/>
      <c r="EZ314" s="4">
        <f t="shared" si="337"/>
        <v>1557</v>
      </c>
      <c r="FA314" s="4">
        <f t="shared" si="338"/>
        <v>1963.2</v>
      </c>
      <c r="FB314" s="4">
        <f t="shared" si="339"/>
        <v>1978.7857142857101</v>
      </c>
      <c r="FC314" s="4"/>
      <c r="FD314" s="4">
        <f t="shared" si="398"/>
        <v>1704.6</v>
      </c>
      <c r="FE314" s="4">
        <f t="shared" si="366"/>
        <v>2111.6</v>
      </c>
      <c r="FF314" s="4">
        <f t="shared" si="367"/>
        <v>2103.8181818181802</v>
      </c>
      <c r="FH314" s="16">
        <f t="shared" si="368"/>
        <v>2221.239</v>
      </c>
      <c r="FI314" s="16">
        <f t="shared" si="341"/>
        <v>883.25900000000001</v>
      </c>
      <c r="FJ314" s="16"/>
      <c r="FK314" s="16">
        <f t="shared" si="369"/>
        <v>1368.1875</v>
      </c>
      <c r="FL314" s="16">
        <f t="shared" si="370"/>
        <v>1663.06666666667</v>
      </c>
      <c r="FM314" s="16">
        <f t="shared" si="371"/>
        <v>1657.1428571428598</v>
      </c>
      <c r="FN314" s="16"/>
      <c r="FO314" s="16">
        <f t="shared" si="372"/>
        <v>1557</v>
      </c>
      <c r="FP314" s="16">
        <f t="shared" si="373"/>
        <v>1963.2</v>
      </c>
      <c r="FQ314" s="16">
        <f t="shared" si="374"/>
        <v>1978.7857142857101</v>
      </c>
      <c r="FS314" s="4">
        <f t="shared" si="342"/>
        <v>1907.018</v>
      </c>
      <c r="FT314" s="4">
        <f t="shared" si="343"/>
        <v>1283.4059999999999</v>
      </c>
      <c r="FU314" s="4"/>
      <c r="FV314" s="4">
        <f t="shared" si="344"/>
        <v>1401.54545454545</v>
      </c>
      <c r="FW314" s="4">
        <f t="shared" si="345"/>
        <v>1711.54545454545</v>
      </c>
      <c r="FX314" s="4">
        <f t="shared" si="346"/>
        <v>1727.1818181818198</v>
      </c>
      <c r="FY314" s="4"/>
      <c r="FZ314" s="4">
        <f t="shared" si="347"/>
        <v>1619.3684210526299</v>
      </c>
      <c r="GA314" s="4">
        <f t="shared" si="348"/>
        <v>2000.0909090909099</v>
      </c>
      <c r="GB314" s="4">
        <f t="shared" si="349"/>
        <v>2014.6363636363599</v>
      </c>
      <c r="GC314" s="4"/>
      <c r="GD314" s="4">
        <f t="shared" si="350"/>
        <v>1780.2857142857101</v>
      </c>
      <c r="GE314" s="4">
        <f t="shared" si="351"/>
        <v>2162.6</v>
      </c>
      <c r="GF314" s="4">
        <f t="shared" si="352"/>
        <v>2157</v>
      </c>
      <c r="GH314" s="16">
        <f t="shared" si="375"/>
        <v>1907.018</v>
      </c>
      <c r="GI314" s="16">
        <f t="shared" si="353"/>
        <v>1283.4059999999999</v>
      </c>
      <c r="GJ314" s="16"/>
      <c r="GK314" s="16">
        <f t="shared" si="376"/>
        <v>1401.54545454545</v>
      </c>
      <c r="GL314" s="16">
        <f t="shared" si="377"/>
        <v>1711.54545454545</v>
      </c>
      <c r="GM314" s="16">
        <f t="shared" si="378"/>
        <v>1727.1818181818198</v>
      </c>
      <c r="GN314" s="16"/>
      <c r="GO314" s="16">
        <f t="shared" si="354"/>
        <v>1619.3684210526299</v>
      </c>
      <c r="GP314" s="16">
        <f t="shared" si="355"/>
        <v>2000.0909090909099</v>
      </c>
      <c r="GQ314" s="16">
        <f t="shared" si="379"/>
        <v>2014.6363636363599</v>
      </c>
    </row>
    <row r="315" spans="2:199" ht="14.45" customHeight="1" x14ac:dyDescent="0.25">
      <c r="B315" s="28" t="s">
        <v>319</v>
      </c>
      <c r="C315" s="28" t="s">
        <v>1019</v>
      </c>
      <c r="D315" s="23" t="str">
        <f>IFERROR(IF(MATCH($B315,Compounders!$A:$A,0),"yes"),"")</f>
        <v/>
      </c>
      <c r="F315" s="66"/>
      <c r="G315" s="66"/>
      <c r="H315" s="66"/>
      <c r="I315" s="66"/>
      <c r="J315" s="121" t="str">
        <f t="shared" si="356"/>
        <v>yes</v>
      </c>
      <c r="K315" s="70">
        <f t="shared" si="380"/>
        <v>6</v>
      </c>
      <c r="L315" s="70">
        <f t="shared" si="381"/>
        <v>47</v>
      </c>
      <c r="M315" s="70">
        <f t="shared" si="382"/>
        <v>4</v>
      </c>
      <c r="N315" s="70">
        <f t="shared" si="383"/>
        <v>7</v>
      </c>
      <c r="O315" s="66"/>
      <c r="P315" s="83"/>
      <c r="Q315" s="70">
        <f t="shared" si="397"/>
        <v>5</v>
      </c>
      <c r="R315" s="70">
        <f t="shared" si="397"/>
        <v>4</v>
      </c>
      <c r="S315" s="70">
        <f t="shared" si="397"/>
        <v>5</v>
      </c>
      <c r="T315" s="70">
        <f t="shared" si="397"/>
        <v>5</v>
      </c>
      <c r="U315" s="70">
        <f t="shared" si="397"/>
        <v>5</v>
      </c>
      <c r="V315" s="70">
        <f t="shared" si="397"/>
        <v>8</v>
      </c>
      <c r="W315" s="70">
        <f t="shared" si="397"/>
        <v>9</v>
      </c>
      <c r="X315" s="70">
        <f t="shared" si="397"/>
        <v>4</v>
      </c>
      <c r="Y315" s="70">
        <f t="shared" si="397"/>
        <v>2</v>
      </c>
      <c r="AA315" s="39">
        <v>37.361880975839995</v>
      </c>
      <c r="AB315" s="39">
        <v>32.478732378739998</v>
      </c>
      <c r="AC315" s="40">
        <v>28.357953939240005</v>
      </c>
      <c r="AE315" s="4">
        <f t="shared" si="323"/>
        <v>-9.0039270365999897</v>
      </c>
      <c r="AF315" s="4">
        <f t="shared" si="324"/>
        <v>-4.1207784394999933</v>
      </c>
      <c r="AH315" s="11">
        <f t="shared" si="325"/>
        <v>-0.24099233768295458</v>
      </c>
      <c r="AI315" s="11">
        <f t="shared" si="326"/>
        <v>-0.12687620906650232</v>
      </c>
      <c r="AK315" s="3">
        <v>1993</v>
      </c>
      <c r="AL315" s="7">
        <v>2084</v>
      </c>
      <c r="AM315" s="7"/>
      <c r="AN315" s="3">
        <v>2173.1875</v>
      </c>
      <c r="AO315" s="3">
        <v>2235.3125</v>
      </c>
      <c r="AP315" s="7">
        <v>2139.6</v>
      </c>
      <c r="AQ315" s="113"/>
      <c r="AR315" s="3">
        <v>2427.2142857142903</v>
      </c>
      <c r="AS315" s="3">
        <v>2474</v>
      </c>
      <c r="AT315" s="7">
        <v>2370.1999999999998</v>
      </c>
      <c r="AU315" s="7"/>
      <c r="AV315" s="3">
        <v>2743.2222222222199</v>
      </c>
      <c r="AW315" s="3">
        <v>2721.5</v>
      </c>
      <c r="AX315" s="7">
        <v>2621.3846153846202</v>
      </c>
      <c r="AY315" s="113"/>
      <c r="AZ315" s="3">
        <v>2060</v>
      </c>
      <c r="BA315" s="7">
        <v>2100</v>
      </c>
      <c r="BB315" s="7"/>
      <c r="BC315" s="3">
        <v>2235.9473684210502</v>
      </c>
      <c r="BD315" s="3">
        <v>2315.0555555555602</v>
      </c>
      <c r="BE315" s="7">
        <v>2223.3529411764698</v>
      </c>
      <c r="BF315" s="113"/>
      <c r="BG315" s="3">
        <v>2501.9411764705901</v>
      </c>
      <c r="BH315" s="3">
        <v>2540.2777777777801</v>
      </c>
      <c r="BI315" s="7">
        <v>2441.9411764705901</v>
      </c>
      <c r="BJ315" s="113"/>
      <c r="BK315" s="3">
        <v>2772.2222222222199</v>
      </c>
      <c r="BL315" s="3">
        <v>2797.5714285714303</v>
      </c>
      <c r="BM315" s="7">
        <v>2705.86666666667</v>
      </c>
      <c r="BO315" s="2">
        <f t="shared" si="388"/>
        <v>2060</v>
      </c>
      <c r="BP315" s="2">
        <f t="shared" si="389"/>
        <v>2100</v>
      </c>
      <c r="BQ315" s="2"/>
      <c r="BR315" s="2">
        <f t="shared" si="390"/>
        <v>2235.9473684210502</v>
      </c>
      <c r="BS315" s="2">
        <f t="shared" si="391"/>
        <v>2315.0555555555602</v>
      </c>
      <c r="BT315" s="2">
        <f t="shared" si="392"/>
        <v>2223.3529411764698</v>
      </c>
      <c r="BU315" s="2"/>
      <c r="BV315" s="2">
        <f t="shared" si="393"/>
        <v>2501.9411764705901</v>
      </c>
      <c r="BW315" s="2">
        <f t="shared" si="394"/>
        <v>2540.2777777777801</v>
      </c>
      <c r="BX315" s="2">
        <f t="shared" si="395"/>
        <v>2441.9411764705901</v>
      </c>
      <c r="BZ315" s="16">
        <f t="shared" si="384"/>
        <v>40</v>
      </c>
      <c r="CA315" s="16">
        <f t="shared" si="385"/>
        <v>123.35294117646981</v>
      </c>
      <c r="CB315" s="16">
        <f t="shared" si="386"/>
        <v>218.5882352941203</v>
      </c>
      <c r="CD315" s="5">
        <f t="shared" si="327"/>
        <v>1.9417475728155331E-2</v>
      </c>
      <c r="CE315" s="5">
        <f t="shared" si="328"/>
        <v>5.8739495798318941E-2</v>
      </c>
      <c r="CF315" s="5">
        <f t="shared" si="329"/>
        <v>9.8314681059344489E-2</v>
      </c>
      <c r="CH315" s="11">
        <f t="shared" si="358"/>
        <v>3.5380165137953723E-2</v>
      </c>
      <c r="CI315" s="11">
        <f t="shared" si="359"/>
        <v>-5.6327029081520985E-3</v>
      </c>
      <c r="CK315" s="11">
        <f t="shared" si="360"/>
        <v>1.5322742863711269E-2</v>
      </c>
      <c r="CL315" s="11">
        <f t="shared" si="361"/>
        <v>-2.3981379164413452E-2</v>
      </c>
      <c r="CN315" s="16">
        <f t="shared" si="330"/>
        <v>79.10818713450999</v>
      </c>
      <c r="CO315" s="16">
        <f t="shared" si="331"/>
        <v>-12.594427244580402</v>
      </c>
      <c r="CP315" s="11"/>
      <c r="CQ315" s="16">
        <f t="shared" si="332"/>
        <v>38.336601307189994</v>
      </c>
      <c r="CR315" s="16">
        <f t="shared" si="333"/>
        <v>-60</v>
      </c>
      <c r="CT315" s="106">
        <v>2300.1428571428569</v>
      </c>
      <c r="CU315" s="104">
        <v>2315.0555555555602</v>
      </c>
      <c r="CV315" s="104">
        <v>2190.7401960784309</v>
      </c>
      <c r="CW315" s="104">
        <v>2111.25</v>
      </c>
      <c r="CX315" s="104">
        <v>1807.6875</v>
      </c>
      <c r="CY315" s="104">
        <v>2160.23529411765</v>
      </c>
      <c r="CZ315" s="104">
        <v>2066.0333333333338</v>
      </c>
      <c r="DA315" s="104">
        <v>2048.6</v>
      </c>
      <c r="DB315" s="104">
        <v>1998.6111111111109</v>
      </c>
      <c r="DC315" s="104">
        <v>1965.4</v>
      </c>
      <c r="DD315" s="104">
        <v>1855.35</v>
      </c>
      <c r="DE315" s="104">
        <v>1815.3928571428571</v>
      </c>
      <c r="DF315" s="104">
        <v>1745.5</v>
      </c>
      <c r="DG315" s="104">
        <v>1680.5</v>
      </c>
      <c r="DH315" s="104" t="s">
        <v>503</v>
      </c>
      <c r="DI315" s="104" t="s">
        <v>503</v>
      </c>
      <c r="DJ315" s="104" t="s">
        <v>503</v>
      </c>
      <c r="DK315" s="104" t="s">
        <v>503</v>
      </c>
      <c r="DL315" s="104" t="s">
        <v>503</v>
      </c>
      <c r="DM315" s="104" t="s">
        <v>503</v>
      </c>
      <c r="DN315" s="104" t="s">
        <v>503</v>
      </c>
      <c r="DO315" s="104" t="s">
        <v>503</v>
      </c>
      <c r="DP315" s="104" t="s">
        <v>503</v>
      </c>
      <c r="DR315" s="4">
        <f t="shared" si="362"/>
        <v>28.357953939240005</v>
      </c>
      <c r="DS315" s="39">
        <v>32.478732378739998</v>
      </c>
      <c r="DT315" s="39">
        <v>37.361880975839995</v>
      </c>
      <c r="DU315" s="39">
        <v>34.287808978699999</v>
      </c>
      <c r="DV315" s="39">
        <v>33.915541801859995</v>
      </c>
      <c r="DW315" s="39">
        <v>36.908546600099996</v>
      </c>
      <c r="DX315" s="39">
        <v>35.718329498220001</v>
      </c>
      <c r="DY315" s="39">
        <v>42.857752444049993</v>
      </c>
      <c r="DZ315" s="39">
        <v>35.567781552480007</v>
      </c>
      <c r="EA315" s="39">
        <v>41.39652568839</v>
      </c>
      <c r="EB315" s="39">
        <v>35.199386749679995</v>
      </c>
      <c r="EC315" s="39">
        <v>30.947192012520002</v>
      </c>
      <c r="ED315" s="39">
        <v>36.937978652639998</v>
      </c>
      <c r="EE315" s="39">
        <v>37.235561182169995</v>
      </c>
      <c r="EF315" s="39"/>
      <c r="EG315" s="39"/>
      <c r="EH315" s="39"/>
      <c r="EI315" s="39"/>
      <c r="EJ315" s="39"/>
      <c r="EK315" s="39"/>
      <c r="EL315" s="39"/>
      <c r="EM315" s="39"/>
      <c r="EN315" s="39"/>
      <c r="EP315" s="111">
        <v>46022</v>
      </c>
      <c r="EQ315" s="114">
        <f t="shared" si="387"/>
        <v>0</v>
      </c>
      <c r="ER315" s="114"/>
      <c r="ES315" s="4">
        <f t="shared" si="363"/>
        <v>1993</v>
      </c>
      <c r="ET315" s="4">
        <f t="shared" si="364"/>
        <v>2084</v>
      </c>
      <c r="EU315" s="4"/>
      <c r="EV315" s="4">
        <f t="shared" si="334"/>
        <v>2173.1875</v>
      </c>
      <c r="EW315" s="4">
        <f t="shared" si="335"/>
        <v>2235.3125</v>
      </c>
      <c r="EX315" s="4">
        <f t="shared" si="336"/>
        <v>2139.6</v>
      </c>
      <c r="EY315" s="4"/>
      <c r="EZ315" s="4">
        <f t="shared" si="337"/>
        <v>2427.2142857142903</v>
      </c>
      <c r="FA315" s="4">
        <f t="shared" si="338"/>
        <v>2474</v>
      </c>
      <c r="FB315" s="4">
        <f t="shared" si="339"/>
        <v>2370.1999999999998</v>
      </c>
      <c r="FC315" s="4"/>
      <c r="FD315" s="4">
        <f t="shared" si="398"/>
        <v>2743.2222222222199</v>
      </c>
      <c r="FE315" s="4">
        <f t="shared" si="366"/>
        <v>2721.5</v>
      </c>
      <c r="FF315" s="4">
        <f t="shared" si="367"/>
        <v>2621.3846153846202</v>
      </c>
      <c r="FH315" s="16">
        <f t="shared" si="368"/>
        <v>1993</v>
      </c>
      <c r="FI315" s="16">
        <f t="shared" si="341"/>
        <v>2084</v>
      </c>
      <c r="FJ315" s="16"/>
      <c r="FK315" s="16">
        <f t="shared" si="369"/>
        <v>2173.1875</v>
      </c>
      <c r="FL315" s="16">
        <f t="shared" si="370"/>
        <v>2235.3125</v>
      </c>
      <c r="FM315" s="16">
        <f t="shared" si="371"/>
        <v>2139.6</v>
      </c>
      <c r="FN315" s="16"/>
      <c r="FO315" s="16">
        <f t="shared" si="372"/>
        <v>2427.2142857142903</v>
      </c>
      <c r="FP315" s="16">
        <f t="shared" si="373"/>
        <v>2474</v>
      </c>
      <c r="FQ315" s="16">
        <f t="shared" si="374"/>
        <v>2370.1999999999998</v>
      </c>
      <c r="FS315" s="4">
        <f t="shared" si="342"/>
        <v>2060</v>
      </c>
      <c r="FT315" s="4">
        <f t="shared" si="343"/>
        <v>2100</v>
      </c>
      <c r="FU315" s="4"/>
      <c r="FV315" s="4">
        <f t="shared" si="344"/>
        <v>2235.9473684210502</v>
      </c>
      <c r="FW315" s="4">
        <f t="shared" si="345"/>
        <v>2315.0555555555602</v>
      </c>
      <c r="FX315" s="4">
        <f t="shared" si="346"/>
        <v>2223.3529411764698</v>
      </c>
      <c r="FY315" s="4"/>
      <c r="FZ315" s="4">
        <f t="shared" si="347"/>
        <v>2501.9411764705901</v>
      </c>
      <c r="GA315" s="4">
        <f t="shared" si="348"/>
        <v>2540.2777777777801</v>
      </c>
      <c r="GB315" s="4">
        <f t="shared" si="349"/>
        <v>2441.9411764705901</v>
      </c>
      <c r="GC315" s="4"/>
      <c r="GD315" s="4">
        <f t="shared" si="350"/>
        <v>2772.2222222222199</v>
      </c>
      <c r="GE315" s="4">
        <f t="shared" si="351"/>
        <v>2797.5714285714303</v>
      </c>
      <c r="GF315" s="4">
        <f t="shared" si="352"/>
        <v>2705.86666666667</v>
      </c>
      <c r="GH315" s="16">
        <f t="shared" si="375"/>
        <v>2060</v>
      </c>
      <c r="GI315" s="16">
        <f t="shared" si="353"/>
        <v>2100</v>
      </c>
      <c r="GJ315" s="16"/>
      <c r="GK315" s="16">
        <f t="shared" si="376"/>
        <v>2235.9473684210502</v>
      </c>
      <c r="GL315" s="16">
        <f t="shared" si="377"/>
        <v>2315.0555555555602</v>
      </c>
      <c r="GM315" s="16">
        <f t="shared" si="378"/>
        <v>2223.3529411764698</v>
      </c>
      <c r="GN315" s="16"/>
      <c r="GO315" s="16">
        <f t="shared" si="354"/>
        <v>2501.9411764705901</v>
      </c>
      <c r="GP315" s="16">
        <f t="shared" si="355"/>
        <v>2540.2777777777801</v>
      </c>
      <c r="GQ315" s="16">
        <f t="shared" si="379"/>
        <v>2441.9411764705901</v>
      </c>
    </row>
    <row r="316" spans="2:199" ht="14.45" customHeight="1" x14ac:dyDescent="0.25">
      <c r="B316" s="28" t="s">
        <v>265</v>
      </c>
      <c r="C316" s="28" t="s">
        <v>787</v>
      </c>
      <c r="D316" s="23" t="str">
        <f>IFERROR(IF(MATCH($B316,Compounders!$A:$A,0),"yes"),"")</f>
        <v>yes</v>
      </c>
      <c r="F316" s="66"/>
      <c r="G316" s="66"/>
      <c r="H316" s="66"/>
      <c r="I316" s="66"/>
      <c r="J316" s="121" t="str">
        <f t="shared" si="356"/>
        <v>yes</v>
      </c>
      <c r="K316" s="70">
        <f t="shared" si="380"/>
        <v>6</v>
      </c>
      <c r="L316" s="70">
        <f t="shared" si="381"/>
        <v>47</v>
      </c>
      <c r="M316" s="70">
        <f t="shared" si="382"/>
        <v>4</v>
      </c>
      <c r="N316" s="70">
        <f t="shared" si="383"/>
        <v>7</v>
      </c>
      <c r="O316" s="66"/>
      <c r="P316" s="83"/>
      <c r="Q316" s="70">
        <f t="shared" ref="Q316:Y331" si="399">Q315+IF(Q$10=$P316,1)</f>
        <v>5</v>
      </c>
      <c r="R316" s="70">
        <f t="shared" si="399"/>
        <v>4</v>
      </c>
      <c r="S316" s="70">
        <f t="shared" si="399"/>
        <v>5</v>
      </c>
      <c r="T316" s="70">
        <f t="shared" si="399"/>
        <v>5</v>
      </c>
      <c r="U316" s="70">
        <f t="shared" si="399"/>
        <v>5</v>
      </c>
      <c r="V316" s="70">
        <f t="shared" si="399"/>
        <v>8</v>
      </c>
      <c r="W316" s="70">
        <f t="shared" si="399"/>
        <v>9</v>
      </c>
      <c r="X316" s="70">
        <f t="shared" si="399"/>
        <v>4</v>
      </c>
      <c r="Y316" s="70">
        <f t="shared" si="399"/>
        <v>2</v>
      </c>
      <c r="AA316" s="39">
        <v>37.897892328600001</v>
      </c>
      <c r="AB316" s="39">
        <v>31.981838481600001</v>
      </c>
      <c r="AC316" s="40">
        <v>30.338842265139998</v>
      </c>
      <c r="AE316" s="4">
        <f t="shared" si="323"/>
        <v>-7.5590500634600026</v>
      </c>
      <c r="AF316" s="4">
        <f t="shared" si="324"/>
        <v>-1.642996216460002</v>
      </c>
      <c r="AH316" s="11">
        <f t="shared" si="325"/>
        <v>-0.19945832337898894</v>
      </c>
      <c r="AI316" s="11">
        <f t="shared" si="326"/>
        <v>-5.1372788259351099E-2</v>
      </c>
      <c r="AK316" s="3">
        <v>1363.02</v>
      </c>
      <c r="AL316" s="7">
        <v>1552.4490000000001</v>
      </c>
      <c r="AM316" s="7"/>
      <c r="AN316" s="3">
        <v>1632.57142857143</v>
      </c>
      <c r="AO316" s="3">
        <v>1515.42857142857</v>
      </c>
      <c r="AP316" s="7">
        <v>1507.2857142857101</v>
      </c>
      <c r="AQ316" s="113"/>
      <c r="AR316" s="3">
        <v>1775.7142857142899</v>
      </c>
      <c r="AS316" s="3">
        <v>1593.57142857143</v>
      </c>
      <c r="AT316" s="7">
        <v>1547.7142857142899</v>
      </c>
      <c r="AU316" s="7"/>
      <c r="AV316" s="3">
        <v>2109</v>
      </c>
      <c r="AW316" s="3">
        <v>1717.5</v>
      </c>
      <c r="AX316" s="7">
        <v>1691.5</v>
      </c>
      <c r="AY316" s="113"/>
      <c r="AZ316" s="3">
        <v>1362.347</v>
      </c>
      <c r="BA316" s="7">
        <v>1548.3630000000001</v>
      </c>
      <c r="BB316" s="7"/>
      <c r="BC316" s="3">
        <v>1620.7142857142899</v>
      </c>
      <c r="BD316" s="3">
        <v>1520.7</v>
      </c>
      <c r="BE316" s="7">
        <v>1515</v>
      </c>
      <c r="BF316" s="113"/>
      <c r="BG316" s="3">
        <v>1765.8571428571402</v>
      </c>
      <c r="BH316" s="3">
        <v>1602.3</v>
      </c>
      <c r="BI316" s="7">
        <v>1569.8</v>
      </c>
      <c r="BJ316" s="113"/>
      <c r="BK316" s="3">
        <v>2015.3333333333298</v>
      </c>
      <c r="BL316" s="3">
        <v>1758</v>
      </c>
      <c r="BM316" s="7">
        <v>1740.6666666666702</v>
      </c>
      <c r="BO316" s="2">
        <f t="shared" si="388"/>
        <v>1440.3208301369864</v>
      </c>
      <c r="BP316" s="2">
        <f t="shared" si="389"/>
        <v>1534.3779616438358</v>
      </c>
      <c r="BQ316" s="2"/>
      <c r="BR316" s="2">
        <f t="shared" si="390"/>
        <v>1681.5549902152657</v>
      </c>
      <c r="BS316" s="2">
        <f t="shared" si="391"/>
        <v>1554.9049315068496</v>
      </c>
      <c r="BT316" s="2">
        <f t="shared" si="392"/>
        <v>1537.9709589041097</v>
      </c>
      <c r="BU316" s="2"/>
      <c r="BV316" s="2">
        <f t="shared" si="393"/>
        <v>1870.4320939334607</v>
      </c>
      <c r="BW316" s="2">
        <f t="shared" si="394"/>
        <v>1667.5660273972603</v>
      </c>
      <c r="BX316" s="2">
        <f t="shared" si="395"/>
        <v>1641.4235616438373</v>
      </c>
      <c r="BZ316" s="16">
        <f t="shared" si="384"/>
        <v>94.057131506849373</v>
      </c>
      <c r="CA316" s="16">
        <f t="shared" si="385"/>
        <v>3.5929972602739326</v>
      </c>
      <c r="CB316" s="16">
        <f t="shared" si="386"/>
        <v>103.45260273972758</v>
      </c>
      <c r="CD316" s="5">
        <f t="shared" si="327"/>
        <v>6.5302903033002568E-2</v>
      </c>
      <c r="CE316" s="5">
        <f t="shared" si="328"/>
        <v>2.3416637556659126E-3</v>
      </c>
      <c r="CF316" s="5">
        <f t="shared" si="329"/>
        <v>6.7265641227350237E-2</v>
      </c>
      <c r="CH316" s="11">
        <f t="shared" si="358"/>
        <v>-7.5317226879510368E-2</v>
      </c>
      <c r="CI316" s="11">
        <f t="shared" si="359"/>
        <v>-8.5387651398052045E-2</v>
      </c>
      <c r="CK316" s="11">
        <f t="shared" si="360"/>
        <v>-0.10845946623465985</v>
      </c>
      <c r="CL316" s="11">
        <f t="shared" si="361"/>
        <v>-0.12243616490135478</v>
      </c>
      <c r="CN316" s="16">
        <f t="shared" si="330"/>
        <v>-126.65005870841605</v>
      </c>
      <c r="CO316" s="16">
        <f t="shared" si="331"/>
        <v>-143.58403131115597</v>
      </c>
      <c r="CP316" s="11"/>
      <c r="CQ316" s="16">
        <f t="shared" si="332"/>
        <v>-202.86606653620038</v>
      </c>
      <c r="CR316" s="16">
        <f t="shared" si="333"/>
        <v>-229.00853228962342</v>
      </c>
      <c r="CT316" s="106">
        <v>1517.625</v>
      </c>
      <c r="CU316" s="104">
        <v>1535.4222222222231</v>
      </c>
      <c r="CV316" s="104">
        <v>1620.9333333333341</v>
      </c>
      <c r="CW316" s="104">
        <v>1673.1111111111099</v>
      </c>
      <c r="CX316" s="104">
        <v>1611.166666666667</v>
      </c>
      <c r="CY316" s="104">
        <v>1617.7392857142861</v>
      </c>
      <c r="CZ316" s="104">
        <v>1568.45</v>
      </c>
      <c r="DA316" s="104">
        <v>1513.125</v>
      </c>
      <c r="DB316" s="104">
        <v>1538.25</v>
      </c>
      <c r="DC316" s="104">
        <v>1455.7333333333331</v>
      </c>
      <c r="DD316" s="104">
        <v>1455.25</v>
      </c>
      <c r="DE316" s="104">
        <v>1372</v>
      </c>
      <c r="DF316" s="104">
        <v>1299.7357142857138</v>
      </c>
      <c r="DG316" s="104">
        <v>1193.2083333333339</v>
      </c>
      <c r="DH316" s="104">
        <v>1144.541666666667</v>
      </c>
      <c r="DI316" s="104">
        <v>1129.57142857143</v>
      </c>
      <c r="DJ316" s="104">
        <v>1145.166666666667</v>
      </c>
      <c r="DK316" s="104">
        <v>1094.95</v>
      </c>
      <c r="DL316" s="104">
        <v>1049.375</v>
      </c>
      <c r="DM316" s="104">
        <v>989.5</v>
      </c>
      <c r="DN316" s="104">
        <v>933.40833333333296</v>
      </c>
      <c r="DO316" s="104">
        <v>804.25</v>
      </c>
      <c r="DP316" s="104">
        <v>769.25</v>
      </c>
      <c r="DR316" s="4">
        <f t="shared" si="362"/>
        <v>30.338842265139998</v>
      </c>
      <c r="DS316" s="39">
        <v>31.981838481600001</v>
      </c>
      <c r="DT316" s="39">
        <v>37.897892328600001</v>
      </c>
      <c r="DU316" s="39">
        <v>43.518886814160005</v>
      </c>
      <c r="DV316" s="39">
        <v>47.447560020979999</v>
      </c>
      <c r="DW316" s="39">
        <v>54.671200380039998</v>
      </c>
      <c r="DX316" s="39">
        <v>55.296894990780004</v>
      </c>
      <c r="DY316" s="39">
        <v>50.4762585024</v>
      </c>
      <c r="DZ316" s="39">
        <v>52.118038178479999</v>
      </c>
      <c r="EA316" s="39">
        <v>55.687869193600001</v>
      </c>
      <c r="EB316" s="39">
        <v>47.051340658000001</v>
      </c>
      <c r="EC316" s="39">
        <v>41.252454225969998</v>
      </c>
      <c r="ED316" s="39">
        <v>43.547287441560002</v>
      </c>
      <c r="EE316" s="39">
        <v>35.844523128359995</v>
      </c>
      <c r="EF316" s="39">
        <v>29.001907669789997</v>
      </c>
      <c r="EG316" s="39">
        <v>25.329238838400002</v>
      </c>
      <c r="EH316" s="39">
        <v>25.825502108159998</v>
      </c>
      <c r="EI316" s="39">
        <v>29.798786607410001</v>
      </c>
      <c r="EJ316" s="39">
        <v>35.962514456820003</v>
      </c>
      <c r="EK316" s="39">
        <v>32.890583995679997</v>
      </c>
      <c r="EL316" s="39">
        <v>31.188143391340002</v>
      </c>
      <c r="EM316" s="39">
        <v>25.666385568649996</v>
      </c>
      <c r="EN316" s="39">
        <v>30.047908725500001</v>
      </c>
      <c r="EP316" s="111">
        <v>45869</v>
      </c>
      <c r="EQ316" s="114">
        <f t="shared" si="387"/>
        <v>0.41917808219178082</v>
      </c>
      <c r="ER316" s="114"/>
      <c r="ES316" s="4">
        <f t="shared" si="363"/>
        <v>1363.02</v>
      </c>
      <c r="ET316" s="4">
        <f t="shared" si="364"/>
        <v>1552.4490000000001</v>
      </c>
      <c r="EU316" s="4"/>
      <c r="EV316" s="4">
        <f t="shared" si="334"/>
        <v>1632.57142857143</v>
      </c>
      <c r="EW316" s="4">
        <f t="shared" si="335"/>
        <v>1515.42857142857</v>
      </c>
      <c r="EX316" s="4">
        <f t="shared" si="336"/>
        <v>1507.2857142857101</v>
      </c>
      <c r="EY316" s="4"/>
      <c r="EZ316" s="4">
        <f t="shared" si="337"/>
        <v>1775.7142857142899</v>
      </c>
      <c r="FA316" s="4">
        <f t="shared" si="338"/>
        <v>1593.57142857143</v>
      </c>
      <c r="FB316" s="4">
        <f t="shared" si="339"/>
        <v>1547.7142857142899</v>
      </c>
      <c r="FC316" s="4"/>
      <c r="FD316" s="4">
        <f t="shared" si="398"/>
        <v>2109</v>
      </c>
      <c r="FE316" s="4">
        <f t="shared" si="366"/>
        <v>1717.5</v>
      </c>
      <c r="FF316" s="4">
        <f t="shared" si="367"/>
        <v>1691.5</v>
      </c>
      <c r="FH316" s="16">
        <f t="shared" si="368"/>
        <v>1442.4244849315069</v>
      </c>
      <c r="FI316" s="16">
        <f t="shared" si="341"/>
        <v>1533.5175405088048</v>
      </c>
      <c r="FJ316" s="16"/>
      <c r="FK316" s="16">
        <f t="shared" si="369"/>
        <v>1692.573776908026</v>
      </c>
      <c r="FL316" s="16">
        <f t="shared" si="370"/>
        <v>1548.1843444227004</v>
      </c>
      <c r="FM316" s="16">
        <f t="shared" si="371"/>
        <v>1524.2324853228956</v>
      </c>
      <c r="FN316" s="16"/>
      <c r="FO316" s="16">
        <f t="shared" si="372"/>
        <v>1915.4203522504918</v>
      </c>
      <c r="FP316" s="16">
        <f t="shared" si="373"/>
        <v>1645.5195694716253</v>
      </c>
      <c r="FQ316" s="16">
        <f t="shared" si="374"/>
        <v>1607.9861056751492</v>
      </c>
      <c r="FS316" s="4">
        <f t="shared" si="342"/>
        <v>1362.347</v>
      </c>
      <c r="FT316" s="4">
        <f t="shared" si="343"/>
        <v>1548.3630000000001</v>
      </c>
      <c r="FU316" s="4"/>
      <c r="FV316" s="4">
        <f t="shared" si="344"/>
        <v>1620.7142857142899</v>
      </c>
      <c r="FW316" s="4">
        <f t="shared" si="345"/>
        <v>1520.7</v>
      </c>
      <c r="FX316" s="4">
        <f t="shared" si="346"/>
        <v>1515</v>
      </c>
      <c r="FY316" s="4"/>
      <c r="FZ316" s="4">
        <f t="shared" si="347"/>
        <v>1765.8571428571402</v>
      </c>
      <c r="GA316" s="4">
        <f t="shared" si="348"/>
        <v>1602.3</v>
      </c>
      <c r="GB316" s="4">
        <f t="shared" si="349"/>
        <v>1569.8</v>
      </c>
      <c r="GC316" s="4"/>
      <c r="GD316" s="4">
        <f t="shared" si="350"/>
        <v>2015.3333333333298</v>
      </c>
      <c r="GE316" s="4">
        <f t="shared" si="351"/>
        <v>1758</v>
      </c>
      <c r="GF316" s="4">
        <f t="shared" si="352"/>
        <v>1740.6666666666702</v>
      </c>
      <c r="GH316" s="16">
        <f t="shared" si="375"/>
        <v>1440.3208301369864</v>
      </c>
      <c r="GI316" s="16">
        <f t="shared" si="353"/>
        <v>1534.3779616438358</v>
      </c>
      <c r="GJ316" s="16"/>
      <c r="GK316" s="16">
        <f t="shared" si="376"/>
        <v>1681.5549902152657</v>
      </c>
      <c r="GL316" s="16">
        <f t="shared" si="377"/>
        <v>1554.9049315068496</v>
      </c>
      <c r="GM316" s="16">
        <f t="shared" si="378"/>
        <v>1537.9709589041097</v>
      </c>
      <c r="GN316" s="16"/>
      <c r="GO316" s="16">
        <f t="shared" si="354"/>
        <v>1870.4320939334607</v>
      </c>
      <c r="GP316" s="16">
        <f t="shared" si="355"/>
        <v>1667.5660273972603</v>
      </c>
      <c r="GQ316" s="16">
        <f t="shared" si="379"/>
        <v>1641.4235616438373</v>
      </c>
    </row>
    <row r="317" spans="2:199" ht="14.45" customHeight="1" x14ac:dyDescent="0.25">
      <c r="B317" s="28" t="s">
        <v>412</v>
      </c>
      <c r="C317" s="28" t="s">
        <v>788</v>
      </c>
      <c r="D317" s="23" t="str">
        <f>IFERROR(IF(MATCH($B317,Compounders!$A:$A,0),"yes"),"")</f>
        <v/>
      </c>
      <c r="F317" s="66"/>
      <c r="G317" s="66"/>
      <c r="H317" s="66"/>
      <c r="I317" s="66"/>
      <c r="J317" s="121" t="str">
        <f t="shared" si="356"/>
        <v>yes</v>
      </c>
      <c r="K317" s="70">
        <f t="shared" si="380"/>
        <v>6</v>
      </c>
      <c r="L317" s="70">
        <f t="shared" si="381"/>
        <v>47</v>
      </c>
      <c r="M317" s="70">
        <f t="shared" si="382"/>
        <v>4</v>
      </c>
      <c r="N317" s="70">
        <f t="shared" si="383"/>
        <v>7</v>
      </c>
      <c r="O317" s="66"/>
      <c r="P317" s="83"/>
      <c r="Q317" s="70">
        <f t="shared" si="399"/>
        <v>5</v>
      </c>
      <c r="R317" s="70">
        <f t="shared" si="399"/>
        <v>4</v>
      </c>
      <c r="S317" s="70">
        <f t="shared" si="399"/>
        <v>5</v>
      </c>
      <c r="T317" s="70">
        <f t="shared" si="399"/>
        <v>5</v>
      </c>
      <c r="U317" s="70">
        <f t="shared" si="399"/>
        <v>5</v>
      </c>
      <c r="V317" s="70">
        <f t="shared" si="399"/>
        <v>8</v>
      </c>
      <c r="W317" s="70">
        <f t="shared" si="399"/>
        <v>9</v>
      </c>
      <c r="X317" s="70">
        <f t="shared" si="399"/>
        <v>4</v>
      </c>
      <c r="Y317" s="70">
        <f t="shared" si="399"/>
        <v>2</v>
      </c>
      <c r="AA317" s="39">
        <v>27.11381673711</v>
      </c>
      <c r="AB317" s="39">
        <v>30.559882105119996</v>
      </c>
      <c r="AC317" s="40">
        <v>28.231149494860002</v>
      </c>
      <c r="AE317" s="4">
        <f t="shared" si="323"/>
        <v>1.1173327577500025</v>
      </c>
      <c r="AF317" s="4">
        <f t="shared" si="324"/>
        <v>-2.3287326102599941</v>
      </c>
      <c r="AH317" s="11">
        <f t="shared" si="325"/>
        <v>4.1208980962858632E-2</v>
      </c>
      <c r="AI317" s="11">
        <f t="shared" si="326"/>
        <v>-7.6202277294448062E-2</v>
      </c>
      <c r="AK317" s="3">
        <v>1043</v>
      </c>
      <c r="AL317" s="7">
        <v>1199</v>
      </c>
      <c r="AM317" s="7"/>
      <c r="AN317" s="3">
        <v>1389.6</v>
      </c>
      <c r="AO317" s="3">
        <v>1388.5</v>
      </c>
      <c r="AP317" s="7">
        <v>1411.0909090909099</v>
      </c>
      <c r="AQ317" s="113"/>
      <c r="AR317" s="3">
        <v>1554.7142857142899</v>
      </c>
      <c r="AS317" s="3">
        <v>1555.1428571428598</v>
      </c>
      <c r="AT317" s="7">
        <v>1564.45454545455</v>
      </c>
      <c r="AU317" s="7"/>
      <c r="AV317" s="3">
        <v>1760.6666666666702</v>
      </c>
      <c r="AW317" s="3">
        <v>2089.8333333333298</v>
      </c>
      <c r="AX317" s="7">
        <v>1759.7</v>
      </c>
      <c r="AY317" s="113"/>
      <c r="AZ317" s="3">
        <v>1043</v>
      </c>
      <c r="BA317" s="7">
        <v>1199</v>
      </c>
      <c r="BB317" s="7"/>
      <c r="BC317" s="3">
        <v>1389.6</v>
      </c>
      <c r="BD317" s="3">
        <v>1382.57142857143</v>
      </c>
      <c r="BE317" s="7">
        <v>1410.3333333333298</v>
      </c>
      <c r="BF317" s="113"/>
      <c r="BG317" s="3">
        <v>1554.7142857142899</v>
      </c>
      <c r="BH317" s="3">
        <v>1542.25</v>
      </c>
      <c r="BI317" s="7">
        <v>1558.0833333333298</v>
      </c>
      <c r="BJ317" s="113"/>
      <c r="BK317" s="3">
        <v>1760.6666666666702</v>
      </c>
      <c r="BL317" s="3">
        <v>2016.1428571428598</v>
      </c>
      <c r="BM317" s="7">
        <v>1747.54545454545</v>
      </c>
      <c r="BO317" s="2">
        <f t="shared" si="388"/>
        <v>1082.3205479452054</v>
      </c>
      <c r="BP317" s="2">
        <f t="shared" si="389"/>
        <v>1252.2675799086749</v>
      </c>
      <c r="BQ317" s="2"/>
      <c r="BR317" s="2">
        <f t="shared" si="390"/>
        <v>1431.2178473581223</v>
      </c>
      <c r="BS317" s="2">
        <f t="shared" si="391"/>
        <v>1422.8191780821928</v>
      </c>
      <c r="BT317" s="2">
        <f t="shared" si="392"/>
        <v>1447.5744292237409</v>
      </c>
      <c r="BU317" s="2"/>
      <c r="BV317" s="2">
        <f t="shared" si="393"/>
        <v>1606.6255707762596</v>
      </c>
      <c r="BW317" s="2">
        <f t="shared" si="394"/>
        <v>1661.696966731899</v>
      </c>
      <c r="BX317" s="2">
        <f t="shared" si="395"/>
        <v>1605.8381693648778</v>
      </c>
      <c r="BZ317" s="16">
        <f t="shared" si="384"/>
        <v>169.9470319634695</v>
      </c>
      <c r="CA317" s="16">
        <f t="shared" si="385"/>
        <v>195.30684931506607</v>
      </c>
      <c r="CB317" s="16">
        <f t="shared" si="386"/>
        <v>158.26374014113685</v>
      </c>
      <c r="CD317" s="5">
        <f t="shared" si="327"/>
        <v>0.1570209789383703</v>
      </c>
      <c r="CE317" s="5">
        <f t="shared" si="328"/>
        <v>0.15596255340995846</v>
      </c>
      <c r="CF317" s="5">
        <f t="shared" si="329"/>
        <v>0.10933029552477347</v>
      </c>
      <c r="CH317" s="11">
        <f t="shared" si="358"/>
        <v>-5.8681976971098893E-3</v>
      </c>
      <c r="CI317" s="11">
        <f t="shared" si="359"/>
        <v>1.1428436206138093E-2</v>
      </c>
      <c r="CK317" s="11">
        <f t="shared" si="360"/>
        <v>3.4277679228664981E-2</v>
      </c>
      <c r="CL317" s="11">
        <f t="shared" si="361"/>
        <v>-4.9009640186503667E-4</v>
      </c>
      <c r="CN317" s="16">
        <f t="shared" si="330"/>
        <v>-8.3986692759294783</v>
      </c>
      <c r="CO317" s="16">
        <f t="shared" si="331"/>
        <v>16.356581865618637</v>
      </c>
      <c r="CP317" s="11"/>
      <c r="CQ317" s="16">
        <f t="shared" si="332"/>
        <v>55.071395955639446</v>
      </c>
      <c r="CR317" s="16">
        <f t="shared" si="333"/>
        <v>-0.78740141138177933</v>
      </c>
      <c r="CT317" s="106">
        <v>1541.8214285714287</v>
      </c>
      <c r="CU317" s="104">
        <v>1414.9</v>
      </c>
      <c r="CV317" s="104">
        <v>1389.6</v>
      </c>
      <c r="CW317" s="104">
        <v>1289.3333333333339</v>
      </c>
      <c r="CX317" s="104">
        <v>1221.0999999999999</v>
      </c>
      <c r="CY317" s="104">
        <v>1190.666666666667</v>
      </c>
      <c r="CZ317" s="104">
        <v>1145.8333333333298</v>
      </c>
      <c r="DA317" s="104">
        <v>1117.833333333333</v>
      </c>
      <c r="DB317" s="104">
        <v>1096.5</v>
      </c>
      <c r="DC317" s="104">
        <v>1035</v>
      </c>
      <c r="DD317" s="104">
        <v>993</v>
      </c>
      <c r="DE317" s="104">
        <v>975.55833333333396</v>
      </c>
      <c r="DF317" s="104">
        <v>936.55</v>
      </c>
      <c r="DG317" s="104">
        <v>885.13333333333401</v>
      </c>
      <c r="DH317" s="104">
        <v>858.75</v>
      </c>
      <c r="DI317" s="104">
        <v>973.91666666666697</v>
      </c>
      <c r="DJ317" s="104">
        <v>816.34666666666703</v>
      </c>
      <c r="DK317" s="104">
        <v>788.31666666666604</v>
      </c>
      <c r="DL317" s="104">
        <v>749.375</v>
      </c>
      <c r="DM317" s="104">
        <v>687.125</v>
      </c>
      <c r="DN317" s="104">
        <v>666.54166666666606</v>
      </c>
      <c r="DO317" s="104">
        <v>670.20666666666693</v>
      </c>
      <c r="DP317" s="104">
        <v>651.28571428571399</v>
      </c>
      <c r="DR317" s="4">
        <f t="shared" si="362"/>
        <v>28.231149494860002</v>
      </c>
      <c r="DS317" s="39">
        <v>30.559882105119996</v>
      </c>
      <c r="DT317" s="39">
        <v>27.11381673711</v>
      </c>
      <c r="DU317" s="39">
        <v>27.409399748249999</v>
      </c>
      <c r="DV317" s="39">
        <v>24.47834911104</v>
      </c>
      <c r="DW317" s="39">
        <v>24.536204692260004</v>
      </c>
      <c r="DX317" s="39">
        <v>21.645606202490001</v>
      </c>
      <c r="DY317" s="39">
        <v>21.532345433169997</v>
      </c>
      <c r="DZ317" s="39">
        <v>17.599808582400001</v>
      </c>
      <c r="EA317" s="39">
        <v>17.930316208830003</v>
      </c>
      <c r="EB317" s="39">
        <v>17.481607054200001</v>
      </c>
      <c r="EC317" s="39">
        <v>15.72663061233</v>
      </c>
      <c r="ED317" s="39">
        <v>16.809653180040002</v>
      </c>
      <c r="EE317" s="39">
        <v>16.085740747199999</v>
      </c>
      <c r="EF317" s="39">
        <v>15.803660206179998</v>
      </c>
      <c r="EG317" s="39">
        <v>14.2479918483</v>
      </c>
      <c r="EH317" s="39">
        <v>15.5835828452</v>
      </c>
      <c r="EI317" s="39">
        <v>16.18280277873</v>
      </c>
      <c r="EJ317" s="39">
        <v>13.903527680489999</v>
      </c>
      <c r="EK317" s="39">
        <v>11.535749706600003</v>
      </c>
      <c r="EL317" s="39">
        <v>12.5699347256</v>
      </c>
      <c r="EM317" s="39">
        <v>12.668684700749999</v>
      </c>
      <c r="EN317" s="39">
        <v>12.027675219180001</v>
      </c>
      <c r="EP317" s="111">
        <v>45930</v>
      </c>
      <c r="EQ317" s="114">
        <f t="shared" si="387"/>
        <v>0.25205479452054796</v>
      </c>
      <c r="ER317" s="114"/>
      <c r="ES317" s="4">
        <f t="shared" si="363"/>
        <v>1043</v>
      </c>
      <c r="ET317" s="4">
        <f t="shared" si="364"/>
        <v>1199</v>
      </c>
      <c r="EU317" s="4"/>
      <c r="EV317" s="4">
        <f t="shared" si="334"/>
        <v>1389.6</v>
      </c>
      <c r="EW317" s="4">
        <f t="shared" si="335"/>
        <v>1388.5</v>
      </c>
      <c r="EX317" s="4">
        <f t="shared" si="336"/>
        <v>1411.0909090909099</v>
      </c>
      <c r="EY317" s="4"/>
      <c r="EZ317" s="4">
        <f t="shared" si="337"/>
        <v>1554.7142857142899</v>
      </c>
      <c r="FA317" s="4">
        <f t="shared" si="338"/>
        <v>1555.1428571428598</v>
      </c>
      <c r="FB317" s="4">
        <f t="shared" si="339"/>
        <v>1564.45454545455</v>
      </c>
      <c r="FC317" s="4"/>
      <c r="FD317" s="4">
        <f t="shared" si="398"/>
        <v>1760.6666666666702</v>
      </c>
      <c r="FE317" s="4">
        <f t="shared" si="366"/>
        <v>2089.8333333333298</v>
      </c>
      <c r="FF317" s="4">
        <f t="shared" si="367"/>
        <v>1759.7</v>
      </c>
      <c r="FH317" s="16">
        <f t="shared" si="368"/>
        <v>1082.3205479452054</v>
      </c>
      <c r="FI317" s="16">
        <f t="shared" si="341"/>
        <v>1252.4585305105854</v>
      </c>
      <c r="FJ317" s="16"/>
      <c r="FK317" s="16">
        <f t="shared" si="369"/>
        <v>1431.2178473581223</v>
      </c>
      <c r="FL317" s="16">
        <f t="shared" si="370"/>
        <v>1430.5031311154605</v>
      </c>
      <c r="FM317" s="16">
        <f t="shared" si="371"/>
        <v>1449.7469489414714</v>
      </c>
      <c r="FN317" s="16"/>
      <c r="FO317" s="16">
        <f t="shared" si="372"/>
        <v>1606.6255707762596</v>
      </c>
      <c r="FP317" s="16">
        <f t="shared" si="373"/>
        <v>1689.9141552511428</v>
      </c>
      <c r="FQ317" s="16">
        <f t="shared" si="374"/>
        <v>1613.6670983810743</v>
      </c>
      <c r="FS317" s="4">
        <f t="shared" si="342"/>
        <v>1043</v>
      </c>
      <c r="FT317" s="4">
        <f t="shared" si="343"/>
        <v>1199</v>
      </c>
      <c r="FU317" s="4"/>
      <c r="FV317" s="4">
        <f t="shared" si="344"/>
        <v>1389.6</v>
      </c>
      <c r="FW317" s="4">
        <f t="shared" si="345"/>
        <v>1382.57142857143</v>
      </c>
      <c r="FX317" s="4">
        <f t="shared" si="346"/>
        <v>1410.3333333333298</v>
      </c>
      <c r="FY317" s="4"/>
      <c r="FZ317" s="4">
        <f t="shared" si="347"/>
        <v>1554.7142857142899</v>
      </c>
      <c r="GA317" s="4">
        <f t="shared" si="348"/>
        <v>1542.25</v>
      </c>
      <c r="GB317" s="4">
        <f t="shared" si="349"/>
        <v>1558.0833333333298</v>
      </c>
      <c r="GC317" s="4"/>
      <c r="GD317" s="4">
        <f t="shared" si="350"/>
        <v>1760.6666666666702</v>
      </c>
      <c r="GE317" s="4">
        <f t="shared" si="351"/>
        <v>2016.1428571428598</v>
      </c>
      <c r="GF317" s="4">
        <f t="shared" si="352"/>
        <v>1747.54545454545</v>
      </c>
      <c r="GH317" s="16">
        <f t="shared" si="375"/>
        <v>1082.3205479452054</v>
      </c>
      <c r="GI317" s="16">
        <f t="shared" si="353"/>
        <v>1252.2675799086749</v>
      </c>
      <c r="GJ317" s="16"/>
      <c r="GK317" s="16">
        <f t="shared" si="376"/>
        <v>1431.2178473581223</v>
      </c>
      <c r="GL317" s="16">
        <f t="shared" si="377"/>
        <v>1422.8191780821928</v>
      </c>
      <c r="GM317" s="16">
        <f t="shared" si="378"/>
        <v>1447.5744292237409</v>
      </c>
      <c r="GN317" s="16"/>
      <c r="GO317" s="16">
        <f t="shared" si="354"/>
        <v>1606.6255707762596</v>
      </c>
      <c r="GP317" s="16">
        <f t="shared" si="355"/>
        <v>1661.696966731899</v>
      </c>
      <c r="GQ317" s="16">
        <f t="shared" si="379"/>
        <v>1605.8381693648778</v>
      </c>
    </row>
    <row r="318" spans="2:199" ht="14.45" customHeight="1" x14ac:dyDescent="0.25">
      <c r="B318" s="28" t="s">
        <v>305</v>
      </c>
      <c r="C318" s="28" t="s">
        <v>789</v>
      </c>
      <c r="D318" s="23" t="str">
        <f>IFERROR(IF(MATCH($B318,Compounders!$A:$A,0),"yes"),"")</f>
        <v/>
      </c>
      <c r="F318" s="66"/>
      <c r="G318" s="66"/>
      <c r="H318" s="66"/>
      <c r="I318" s="66"/>
      <c r="J318" s="121" t="str">
        <f t="shared" si="356"/>
        <v>yes</v>
      </c>
      <c r="K318" s="70">
        <f t="shared" si="380"/>
        <v>6</v>
      </c>
      <c r="L318" s="70">
        <f t="shared" si="381"/>
        <v>47</v>
      </c>
      <c r="M318" s="70">
        <f t="shared" si="382"/>
        <v>4</v>
      </c>
      <c r="N318" s="70">
        <f t="shared" si="383"/>
        <v>7</v>
      </c>
      <c r="O318" s="66"/>
      <c r="P318" s="83"/>
      <c r="Q318" s="70">
        <f t="shared" si="399"/>
        <v>5</v>
      </c>
      <c r="R318" s="70">
        <f t="shared" si="399"/>
        <v>4</v>
      </c>
      <c r="S318" s="70">
        <f t="shared" si="399"/>
        <v>5</v>
      </c>
      <c r="T318" s="70">
        <f t="shared" si="399"/>
        <v>5</v>
      </c>
      <c r="U318" s="70">
        <f t="shared" si="399"/>
        <v>5</v>
      </c>
      <c r="V318" s="70">
        <f t="shared" si="399"/>
        <v>8</v>
      </c>
      <c r="W318" s="70">
        <f t="shared" si="399"/>
        <v>9</v>
      </c>
      <c r="X318" s="70">
        <f t="shared" si="399"/>
        <v>4</v>
      </c>
      <c r="Y318" s="70">
        <f t="shared" si="399"/>
        <v>2</v>
      </c>
      <c r="AA318" s="39">
        <v>25.818132849279998</v>
      </c>
      <c r="AB318" s="39">
        <v>26.905240938240006</v>
      </c>
      <c r="AC318" s="40">
        <v>28.936874931999998</v>
      </c>
      <c r="AE318" s="4">
        <f t="shared" si="323"/>
        <v>3.1187420827200008</v>
      </c>
      <c r="AF318" s="4">
        <f t="shared" si="324"/>
        <v>2.0316339937599928</v>
      </c>
      <c r="AH318" s="11">
        <f t="shared" si="325"/>
        <v>0.12079657738715888</v>
      </c>
      <c r="AI318" s="11">
        <f t="shared" si="326"/>
        <v>7.5510715493071867E-2</v>
      </c>
      <c r="AK318" s="3">
        <v>1632.2</v>
      </c>
      <c r="AL318" s="7">
        <v>1292.9000000000001</v>
      </c>
      <c r="AM318" s="7"/>
      <c r="AN318" s="3">
        <v>1868.6956521739098</v>
      </c>
      <c r="AO318" s="3">
        <v>1856.5833333333298</v>
      </c>
      <c r="AP318" s="7">
        <v>1464.5909090909099</v>
      </c>
      <c r="AQ318" s="113"/>
      <c r="AR318" s="3">
        <v>2004.9130434782601</v>
      </c>
      <c r="AS318" s="3">
        <v>2020.52</v>
      </c>
      <c r="AT318" s="7">
        <v>2015.3636363636401</v>
      </c>
      <c r="AU318" s="7"/>
      <c r="AV318" s="3">
        <v>2111</v>
      </c>
      <c r="AW318" s="3">
        <v>2177.2083333333303</v>
      </c>
      <c r="AX318" s="7">
        <v>2214.7619047619</v>
      </c>
      <c r="AY318" s="113"/>
      <c r="AZ318" s="3">
        <v>2403.9</v>
      </c>
      <c r="BA318" s="7">
        <v>2246.9</v>
      </c>
      <c r="BB318" s="7"/>
      <c r="BC318" s="3">
        <v>2221.4827586206898</v>
      </c>
      <c r="BD318" s="3">
        <v>2302.2142857142903</v>
      </c>
      <c r="BE318" s="7">
        <v>2147.0357142857101</v>
      </c>
      <c r="BF318" s="113"/>
      <c r="BG318" s="3">
        <v>2276.8928571428601</v>
      </c>
      <c r="BH318" s="3">
        <v>2386.5</v>
      </c>
      <c r="BI318" s="7">
        <v>2397</v>
      </c>
      <c r="BJ318" s="113"/>
      <c r="BK318" s="3">
        <v>2357.96</v>
      </c>
      <c r="BL318" s="3">
        <v>2533.5769230769201</v>
      </c>
      <c r="BM318" s="7">
        <v>2615.62962962963</v>
      </c>
      <c r="BO318" s="2">
        <f t="shared" si="388"/>
        <v>2403.9</v>
      </c>
      <c r="BP318" s="2">
        <f t="shared" si="389"/>
        <v>2246.9</v>
      </c>
      <c r="BQ318" s="2"/>
      <c r="BR318" s="2">
        <f t="shared" si="390"/>
        <v>2221.4827586206898</v>
      </c>
      <c r="BS318" s="2">
        <f t="shared" si="391"/>
        <v>2302.2142857142903</v>
      </c>
      <c r="BT318" s="2">
        <f t="shared" si="392"/>
        <v>2147.0357142857101</v>
      </c>
      <c r="BU318" s="2"/>
      <c r="BV318" s="2">
        <f t="shared" si="393"/>
        <v>2276.8928571428601</v>
      </c>
      <c r="BW318" s="2">
        <f t="shared" si="394"/>
        <v>2386.5</v>
      </c>
      <c r="BX318" s="2">
        <f t="shared" si="395"/>
        <v>2397</v>
      </c>
      <c r="BZ318" s="16">
        <f t="shared" si="384"/>
        <v>-157</v>
      </c>
      <c r="CA318" s="16">
        <f t="shared" si="385"/>
        <v>-99.864285714289963</v>
      </c>
      <c r="CB318" s="16">
        <f t="shared" si="386"/>
        <v>249.96428571428987</v>
      </c>
      <c r="CD318" s="5">
        <f t="shared" si="327"/>
        <v>-6.5310537043970163E-2</v>
      </c>
      <c r="CE318" s="5">
        <f t="shared" si="328"/>
        <v>-4.4445362817343903E-2</v>
      </c>
      <c r="CF318" s="5">
        <f t="shared" si="329"/>
        <v>0.11642297519836542</v>
      </c>
      <c r="CH318" s="11">
        <f t="shared" si="358"/>
        <v>3.634128006634918E-2</v>
      </c>
      <c r="CI318" s="11">
        <f t="shared" si="359"/>
        <v>-3.3512321464607475E-2</v>
      </c>
      <c r="CK318" s="11">
        <f t="shared" si="360"/>
        <v>4.8138911110064075E-2</v>
      </c>
      <c r="CL318" s="11">
        <f t="shared" si="361"/>
        <v>5.2750458801937405E-2</v>
      </c>
      <c r="CN318" s="16">
        <f t="shared" si="330"/>
        <v>80.731527093600562</v>
      </c>
      <c r="CO318" s="16">
        <f t="shared" si="331"/>
        <v>-74.447044334979637</v>
      </c>
      <c r="CP318" s="11"/>
      <c r="CQ318" s="16">
        <f t="shared" si="332"/>
        <v>109.60714285713993</v>
      </c>
      <c r="CR318" s="16">
        <f t="shared" si="333"/>
        <v>120.10714285713993</v>
      </c>
      <c r="CT318" s="106">
        <v>2172.4755555555562</v>
      </c>
      <c r="CU318" s="104">
        <v>2302.2142857142903</v>
      </c>
      <c r="CV318" s="104">
        <v>1905.3846153846152</v>
      </c>
      <c r="CW318" s="104">
        <v>2282.2685714285708</v>
      </c>
      <c r="CX318" s="104">
        <v>2316.9675000000002</v>
      </c>
      <c r="CY318" s="104">
        <v>2278.75</v>
      </c>
      <c r="CZ318" s="104">
        <v>2268.083333333333</v>
      </c>
      <c r="DA318" s="104">
        <v>2282.96</v>
      </c>
      <c r="DB318" s="104">
        <v>2317.0769230769229</v>
      </c>
      <c r="DC318" s="104">
        <v>2251.8888888888896</v>
      </c>
      <c r="DD318" s="104">
        <v>2095.5978835978831</v>
      </c>
      <c r="DE318" s="104">
        <v>2297.7582417582416</v>
      </c>
      <c r="DF318" s="104">
        <v>2332.9982702482698</v>
      </c>
      <c r="DG318" s="104">
        <v>2234.8709677419401</v>
      </c>
      <c r="DH318" s="104">
        <v>2241.935897435897</v>
      </c>
      <c r="DI318" s="104">
        <v>2376.8626373626371</v>
      </c>
      <c r="DJ318" s="104">
        <v>2426.9743589743598</v>
      </c>
      <c r="DK318" s="104">
        <v>2266.75</v>
      </c>
      <c r="DL318" s="104">
        <v>2551.3199023199031</v>
      </c>
      <c r="DM318" s="104">
        <v>2541.345238095239</v>
      </c>
      <c r="DN318" s="104">
        <v>2675.6276115189153</v>
      </c>
      <c r="DO318" s="104">
        <v>2780.7777777777801</v>
      </c>
      <c r="DP318" s="104">
        <v>3520.75</v>
      </c>
      <c r="DR318" s="4">
        <f t="shared" si="362"/>
        <v>28.936874931999998</v>
      </c>
      <c r="DS318" s="39">
        <v>26.905240938240006</v>
      </c>
      <c r="DT318" s="39">
        <v>25.818132849279998</v>
      </c>
      <c r="DU318" s="39">
        <v>20.537772887839999</v>
      </c>
      <c r="DV318" s="39">
        <v>18.402430420879998</v>
      </c>
      <c r="DW318" s="39">
        <v>20.029946379080002</v>
      </c>
      <c r="DX318" s="39">
        <v>22.283401472799994</v>
      </c>
      <c r="DY318" s="39">
        <v>28.235052685279999</v>
      </c>
      <c r="DZ318" s="39">
        <v>33.752272198899995</v>
      </c>
      <c r="EA318" s="39">
        <v>31.344148872739993</v>
      </c>
      <c r="EB318" s="39">
        <v>37.495284442239992</v>
      </c>
      <c r="EC318" s="39">
        <v>37.221045328350002</v>
      </c>
      <c r="ED318" s="39">
        <v>41.229863524800002</v>
      </c>
      <c r="EE318" s="39">
        <v>40.171344157379998</v>
      </c>
      <c r="EF318" s="39">
        <v>39.876868795680011</v>
      </c>
      <c r="EG318" s="39">
        <v>38.745183548999997</v>
      </c>
      <c r="EH318" s="39">
        <v>29.867423531220002</v>
      </c>
      <c r="EI318" s="39">
        <v>30.9503642058</v>
      </c>
      <c r="EJ318" s="39">
        <v>35.242499463039991</v>
      </c>
      <c r="EK318" s="39">
        <v>42.174974034570006</v>
      </c>
      <c r="EL318" s="39">
        <v>52.132593282499997</v>
      </c>
      <c r="EM318" s="39">
        <v>42.615920747250009</v>
      </c>
      <c r="EN318" s="39">
        <v>37.67944784142</v>
      </c>
      <c r="EP318" s="111">
        <v>46022</v>
      </c>
      <c r="EQ318" s="114">
        <f t="shared" si="387"/>
        <v>0</v>
      </c>
      <c r="ER318" s="114"/>
      <c r="ES318" s="4">
        <f t="shared" si="363"/>
        <v>1632.2</v>
      </c>
      <c r="ET318" s="4">
        <f t="shared" si="364"/>
        <v>1292.9000000000001</v>
      </c>
      <c r="EU318" s="4"/>
      <c r="EV318" s="4">
        <f t="shared" si="334"/>
        <v>1868.6956521739098</v>
      </c>
      <c r="EW318" s="4">
        <f t="shared" si="335"/>
        <v>1856.5833333333298</v>
      </c>
      <c r="EX318" s="4">
        <f t="shared" si="336"/>
        <v>1464.5909090909099</v>
      </c>
      <c r="EY318" s="4"/>
      <c r="EZ318" s="4">
        <f t="shared" si="337"/>
        <v>2004.9130434782601</v>
      </c>
      <c r="FA318" s="4">
        <f t="shared" si="338"/>
        <v>2020.52</v>
      </c>
      <c r="FB318" s="4">
        <f t="shared" si="339"/>
        <v>2015.3636363636401</v>
      </c>
      <c r="FC318" s="4"/>
      <c r="FD318" s="4">
        <f t="shared" si="398"/>
        <v>2111</v>
      </c>
      <c r="FE318" s="4">
        <f t="shared" si="366"/>
        <v>2177.2083333333303</v>
      </c>
      <c r="FF318" s="4">
        <f t="shared" si="367"/>
        <v>2214.7619047619</v>
      </c>
      <c r="FH318" s="16">
        <f t="shared" si="368"/>
        <v>1632.2</v>
      </c>
      <c r="FI318" s="16">
        <f t="shared" si="341"/>
        <v>1292.9000000000001</v>
      </c>
      <c r="FJ318" s="16"/>
      <c r="FK318" s="16">
        <f t="shared" si="369"/>
        <v>1868.6956521739098</v>
      </c>
      <c r="FL318" s="16">
        <f t="shared" si="370"/>
        <v>1856.5833333333298</v>
      </c>
      <c r="FM318" s="16">
        <f t="shared" si="371"/>
        <v>1464.5909090909099</v>
      </c>
      <c r="FN318" s="16"/>
      <c r="FO318" s="16">
        <f t="shared" si="372"/>
        <v>2004.9130434782601</v>
      </c>
      <c r="FP318" s="16">
        <f t="shared" si="373"/>
        <v>2020.52</v>
      </c>
      <c r="FQ318" s="16">
        <f t="shared" si="374"/>
        <v>2015.3636363636401</v>
      </c>
      <c r="FS318" s="4">
        <f t="shared" si="342"/>
        <v>2403.9</v>
      </c>
      <c r="FT318" s="4">
        <f t="shared" si="343"/>
        <v>2246.9</v>
      </c>
      <c r="FU318" s="4"/>
      <c r="FV318" s="4">
        <f t="shared" si="344"/>
        <v>2221.4827586206898</v>
      </c>
      <c r="FW318" s="4">
        <f t="shared" si="345"/>
        <v>2302.2142857142903</v>
      </c>
      <c r="FX318" s="4">
        <f t="shared" si="346"/>
        <v>2147.0357142857101</v>
      </c>
      <c r="FY318" s="4"/>
      <c r="FZ318" s="4">
        <f t="shared" si="347"/>
        <v>2276.8928571428601</v>
      </c>
      <c r="GA318" s="4">
        <f t="shared" si="348"/>
        <v>2386.5</v>
      </c>
      <c r="GB318" s="4">
        <f t="shared" si="349"/>
        <v>2397</v>
      </c>
      <c r="GC318" s="4"/>
      <c r="GD318" s="4">
        <f t="shared" si="350"/>
        <v>2357.96</v>
      </c>
      <c r="GE318" s="4">
        <f t="shared" si="351"/>
        <v>2533.5769230769201</v>
      </c>
      <c r="GF318" s="4">
        <f t="shared" si="352"/>
        <v>2615.62962962963</v>
      </c>
      <c r="GH318" s="16">
        <f t="shared" si="375"/>
        <v>2403.9</v>
      </c>
      <c r="GI318" s="16">
        <f t="shared" si="353"/>
        <v>2246.9</v>
      </c>
      <c r="GJ318" s="16"/>
      <c r="GK318" s="16">
        <f t="shared" si="376"/>
        <v>2221.4827586206898</v>
      </c>
      <c r="GL318" s="16">
        <f t="shared" si="377"/>
        <v>2302.2142857142903</v>
      </c>
      <c r="GM318" s="16">
        <f t="shared" si="378"/>
        <v>2147.0357142857101</v>
      </c>
      <c r="GN318" s="16"/>
      <c r="GO318" s="16">
        <f t="shared" si="354"/>
        <v>2276.8928571428601</v>
      </c>
      <c r="GP318" s="16">
        <f t="shared" si="355"/>
        <v>2386.5</v>
      </c>
      <c r="GQ318" s="16">
        <f t="shared" si="379"/>
        <v>2397</v>
      </c>
    </row>
    <row r="319" spans="2:199" ht="14.45" customHeight="1" x14ac:dyDescent="0.25">
      <c r="B319" s="28" t="s">
        <v>410</v>
      </c>
      <c r="C319" s="28" t="s">
        <v>1020</v>
      </c>
      <c r="D319" s="23" t="str">
        <f>IFERROR(IF(MATCH($B319,Compounders!$A:$A,0),"yes"),"")</f>
        <v/>
      </c>
      <c r="F319" s="66"/>
      <c r="G319" s="66"/>
      <c r="H319" s="66"/>
      <c r="I319" s="66"/>
      <c r="J319" s="121" t="str">
        <f t="shared" si="356"/>
        <v>yes</v>
      </c>
      <c r="K319" s="70">
        <f t="shared" si="380"/>
        <v>6</v>
      </c>
      <c r="L319" s="70">
        <f t="shared" si="381"/>
        <v>47</v>
      </c>
      <c r="M319" s="70">
        <f t="shared" si="382"/>
        <v>4</v>
      </c>
      <c r="N319" s="70">
        <f t="shared" si="383"/>
        <v>7</v>
      </c>
      <c r="O319" s="66"/>
      <c r="P319" s="83"/>
      <c r="Q319" s="70">
        <f t="shared" si="399"/>
        <v>5</v>
      </c>
      <c r="R319" s="70">
        <f t="shared" si="399"/>
        <v>4</v>
      </c>
      <c r="S319" s="70">
        <f t="shared" si="399"/>
        <v>5</v>
      </c>
      <c r="T319" s="70">
        <f t="shared" si="399"/>
        <v>5</v>
      </c>
      <c r="U319" s="70">
        <f t="shared" si="399"/>
        <v>5</v>
      </c>
      <c r="V319" s="70">
        <f t="shared" si="399"/>
        <v>8</v>
      </c>
      <c r="W319" s="70">
        <f t="shared" si="399"/>
        <v>9</v>
      </c>
      <c r="X319" s="70">
        <f t="shared" si="399"/>
        <v>4</v>
      </c>
      <c r="Y319" s="70">
        <f t="shared" si="399"/>
        <v>2</v>
      </c>
      <c r="AA319" s="39">
        <v>20.487264538430001</v>
      </c>
      <c r="AB319" s="39">
        <v>26.9009995758</v>
      </c>
      <c r="AC319" s="40">
        <v>28.352750274200002</v>
      </c>
      <c r="AE319" s="4">
        <f t="shared" si="323"/>
        <v>7.865485735770001</v>
      </c>
      <c r="AF319" s="4">
        <f t="shared" si="324"/>
        <v>1.4517506984000015</v>
      </c>
      <c r="AH319" s="11">
        <f t="shared" si="325"/>
        <v>0.38392073871140409</v>
      </c>
      <c r="AI319" s="11">
        <f t="shared" si="326"/>
        <v>5.3966422114142931E-2</v>
      </c>
      <c r="AK319" s="3">
        <v>501.97199999999998</v>
      </c>
      <c r="AL319" s="7">
        <v>546.52</v>
      </c>
      <c r="AM319" s="7"/>
      <c r="AN319" s="3">
        <v>641.69230769230796</v>
      </c>
      <c r="AO319" s="3">
        <v>673.11764705882399</v>
      </c>
      <c r="AP319" s="7">
        <v>673.94444444444389</v>
      </c>
      <c r="AQ319" s="113"/>
      <c r="AR319" s="3">
        <v>701.357142857143</v>
      </c>
      <c r="AS319" s="3">
        <v>736.77777777777806</v>
      </c>
      <c r="AT319" s="7">
        <v>748.35</v>
      </c>
      <c r="AU319" s="7"/>
      <c r="AV319" s="3">
        <v>775.3</v>
      </c>
      <c r="AW319" s="3">
        <v>817.3846153846149</v>
      </c>
      <c r="AX319" s="7">
        <v>825.66666666666697</v>
      </c>
      <c r="AY319" s="113"/>
      <c r="AZ319" s="3">
        <v>501.97199999999998</v>
      </c>
      <c r="BA319" s="7">
        <v>546.52</v>
      </c>
      <c r="BB319" s="7"/>
      <c r="BC319" s="3">
        <v>641.69230769230796</v>
      </c>
      <c r="BD319" s="3">
        <v>673.11764705882399</v>
      </c>
      <c r="BE319" s="7">
        <v>673.94444444444389</v>
      </c>
      <c r="BF319" s="113"/>
      <c r="BG319" s="3">
        <v>701.357142857143</v>
      </c>
      <c r="BH319" s="3">
        <v>736.77777777777806</v>
      </c>
      <c r="BI319" s="7">
        <v>748.35</v>
      </c>
      <c r="BJ319" s="113"/>
      <c r="BK319" s="3">
        <v>775.3</v>
      </c>
      <c r="BL319" s="3">
        <v>817.3846153846149</v>
      </c>
      <c r="BM319" s="7">
        <v>825.66666666666697</v>
      </c>
      <c r="BO319" s="2">
        <f t="shared" si="388"/>
        <v>531.87408219178076</v>
      </c>
      <c r="BP319" s="2">
        <f t="shared" si="389"/>
        <v>632.05147640791438</v>
      </c>
      <c r="BQ319" s="2"/>
      <c r="BR319" s="2">
        <f t="shared" si="390"/>
        <v>681.74130663856704</v>
      </c>
      <c r="BS319" s="2">
        <f t="shared" si="391"/>
        <v>715.84841973319044</v>
      </c>
      <c r="BT319" s="2">
        <f t="shared" si="392"/>
        <v>723.88789954337881</v>
      </c>
      <c r="BU319" s="2"/>
      <c r="BV319" s="2">
        <f t="shared" si="393"/>
        <v>750.99001956947166</v>
      </c>
      <c r="BW319" s="2">
        <f t="shared" si="394"/>
        <v>790.88373726729867</v>
      </c>
      <c r="BX319" s="2">
        <f t="shared" si="395"/>
        <v>800.24748858447504</v>
      </c>
      <c r="BZ319" s="16">
        <f t="shared" si="384"/>
        <v>100.17739421613362</v>
      </c>
      <c r="CA319" s="16">
        <f t="shared" si="385"/>
        <v>91.836423135464429</v>
      </c>
      <c r="CB319" s="16">
        <f t="shared" si="386"/>
        <v>76.359589041096228</v>
      </c>
      <c r="CD319" s="5">
        <f t="shared" si="327"/>
        <v>0.1883479522132685</v>
      </c>
      <c r="CE319" s="5">
        <f t="shared" si="328"/>
        <v>0.14529896149818478</v>
      </c>
      <c r="CF319" s="5">
        <f t="shared" si="329"/>
        <v>0.10548537845329786</v>
      </c>
      <c r="CH319" s="11">
        <f t="shared" si="358"/>
        <v>5.0029406700899282E-2</v>
      </c>
      <c r="CI319" s="11">
        <f t="shared" si="359"/>
        <v>6.1821973370840944E-2</v>
      </c>
      <c r="CK319" s="11">
        <f t="shared" si="360"/>
        <v>5.3121501828609308E-2</v>
      </c>
      <c r="CL319" s="11">
        <f t="shared" si="361"/>
        <v>6.5590044782807944E-2</v>
      </c>
      <c r="CN319" s="16">
        <f t="shared" si="330"/>
        <v>34.107113094623401</v>
      </c>
      <c r="CO319" s="16">
        <f t="shared" si="331"/>
        <v>42.146592904811769</v>
      </c>
      <c r="CP319" s="11"/>
      <c r="CQ319" s="16">
        <f t="shared" si="332"/>
        <v>39.893717697827014</v>
      </c>
      <c r="CR319" s="16">
        <f t="shared" si="333"/>
        <v>49.25746901500338</v>
      </c>
      <c r="CT319" s="106">
        <v>730.73611111111109</v>
      </c>
      <c r="CU319" s="104">
        <v>723.81960784313708</v>
      </c>
      <c r="CV319" s="104">
        <v>675.22307692307697</v>
      </c>
      <c r="CW319" s="104">
        <v>621.42692307692266</v>
      </c>
      <c r="CX319" s="104">
        <v>591.78571428571399</v>
      </c>
      <c r="CY319" s="104">
        <v>555.02499999999998</v>
      </c>
      <c r="CZ319" s="104">
        <v>542.67499999999995</v>
      </c>
      <c r="DA319" s="104">
        <v>537.68730158730182</v>
      </c>
      <c r="DB319" s="104">
        <v>526.69230769230796</v>
      </c>
      <c r="DC319" s="104">
        <v>501.66868686868702</v>
      </c>
      <c r="DD319" s="104">
        <v>464.49285714285804</v>
      </c>
      <c r="DE319" s="104">
        <v>445.29722222222199</v>
      </c>
      <c r="DF319" s="104">
        <v>402.5</v>
      </c>
      <c r="DG319" s="104">
        <v>381.67083333333329</v>
      </c>
      <c r="DH319" s="104">
        <v>362.9666666666667</v>
      </c>
      <c r="DI319" s="104">
        <v>340.35500000000002</v>
      </c>
      <c r="DJ319" s="104">
        <v>333.33333333333303</v>
      </c>
      <c r="DK319" s="104">
        <v>337.44</v>
      </c>
      <c r="DL319" s="104">
        <v>324.38333333333304</v>
      </c>
      <c r="DM319" s="104">
        <v>320.11111111111097</v>
      </c>
      <c r="DN319" s="104">
        <v>288.7</v>
      </c>
      <c r="DO319" s="104">
        <v>290.099999999999</v>
      </c>
      <c r="DP319" s="104">
        <v>277.83095238095279</v>
      </c>
      <c r="DR319" s="4">
        <f t="shared" si="362"/>
        <v>28.352750274200002</v>
      </c>
      <c r="DS319" s="39">
        <v>26.9009995758</v>
      </c>
      <c r="DT319" s="39">
        <v>20.487264538430001</v>
      </c>
      <c r="DU319" s="39">
        <v>21.019311599160005</v>
      </c>
      <c r="DV319" s="39">
        <v>18.972341215949999</v>
      </c>
      <c r="DW319" s="39">
        <v>16.111132496159996</v>
      </c>
      <c r="DX319" s="39">
        <v>14.70708842142</v>
      </c>
      <c r="DY319" s="39">
        <v>13.94484559722</v>
      </c>
      <c r="DZ319" s="39">
        <v>14.16024753292</v>
      </c>
      <c r="EA319" s="39">
        <v>11.788122563250001</v>
      </c>
      <c r="EB319" s="39">
        <v>10.195231050480002</v>
      </c>
      <c r="EC319" s="39">
        <v>10.118637006719998</v>
      </c>
      <c r="ED319" s="39">
        <v>9.0962162418400005</v>
      </c>
      <c r="EE319" s="39">
        <v>8.0658303599200014</v>
      </c>
      <c r="EF319" s="39">
        <v>8.3589718456999993</v>
      </c>
      <c r="EG319" s="39">
        <v>7.5448998142000008</v>
      </c>
      <c r="EH319" s="39">
        <v>6.8790943237199995</v>
      </c>
      <c r="EI319" s="39">
        <v>7.3543792172199991</v>
      </c>
      <c r="EJ319" s="39">
        <v>7.3234222720500002</v>
      </c>
      <c r="EK319" s="39">
        <v>6.9919182587000002</v>
      </c>
      <c r="EL319" s="39">
        <v>7.2063003643199997</v>
      </c>
      <c r="EM319" s="39">
        <v>7.9876108442000007</v>
      </c>
      <c r="EN319" s="39">
        <v>6.5974631291400003</v>
      </c>
      <c r="EP319" s="111">
        <v>45777</v>
      </c>
      <c r="EQ319" s="114">
        <f t="shared" si="387"/>
        <v>0.67123287671232879</v>
      </c>
      <c r="ER319" s="114"/>
      <c r="ES319" s="4">
        <f t="shared" si="363"/>
        <v>501.97199999999998</v>
      </c>
      <c r="ET319" s="4">
        <f t="shared" si="364"/>
        <v>546.52</v>
      </c>
      <c r="EU319" s="4"/>
      <c r="EV319" s="4">
        <f t="shared" si="334"/>
        <v>641.69230769230796</v>
      </c>
      <c r="EW319" s="4">
        <f t="shared" si="335"/>
        <v>673.11764705882399</v>
      </c>
      <c r="EX319" s="4">
        <f t="shared" si="336"/>
        <v>673.94444444444389</v>
      </c>
      <c r="EY319" s="4"/>
      <c r="EZ319" s="4">
        <f t="shared" si="337"/>
        <v>701.357142857143</v>
      </c>
      <c r="FA319" s="4">
        <f t="shared" si="338"/>
        <v>736.77777777777806</v>
      </c>
      <c r="FB319" s="4">
        <f t="shared" si="339"/>
        <v>748.35</v>
      </c>
      <c r="FC319" s="4"/>
      <c r="FD319" s="4">
        <f t="shared" si="398"/>
        <v>775.3</v>
      </c>
      <c r="FE319" s="4">
        <f t="shared" si="366"/>
        <v>817.3846153846149</v>
      </c>
      <c r="FF319" s="4">
        <f t="shared" si="367"/>
        <v>825.66666666666697</v>
      </c>
      <c r="FH319" s="16">
        <f t="shared" si="368"/>
        <v>531.87408219178076</v>
      </c>
      <c r="FI319" s="16">
        <f t="shared" si="341"/>
        <v>632.05147640791438</v>
      </c>
      <c r="FJ319" s="16"/>
      <c r="FK319" s="16">
        <f t="shared" si="369"/>
        <v>681.74130663856704</v>
      </c>
      <c r="FL319" s="16">
        <f t="shared" si="370"/>
        <v>715.84841973319044</v>
      </c>
      <c r="FM319" s="16">
        <f t="shared" si="371"/>
        <v>723.88789954337881</v>
      </c>
      <c r="FN319" s="16"/>
      <c r="FO319" s="16">
        <f t="shared" si="372"/>
        <v>750.99001956947166</v>
      </c>
      <c r="FP319" s="16">
        <f t="shared" si="373"/>
        <v>790.88373726729867</v>
      </c>
      <c r="FQ319" s="16">
        <f t="shared" si="374"/>
        <v>800.24748858447504</v>
      </c>
      <c r="FS319" s="4">
        <f t="shared" si="342"/>
        <v>501.97199999999998</v>
      </c>
      <c r="FT319" s="4">
        <f t="shared" si="343"/>
        <v>546.52</v>
      </c>
      <c r="FU319" s="4"/>
      <c r="FV319" s="4">
        <f t="shared" si="344"/>
        <v>641.69230769230796</v>
      </c>
      <c r="FW319" s="4">
        <f t="shared" si="345"/>
        <v>673.11764705882399</v>
      </c>
      <c r="FX319" s="4">
        <f t="shared" si="346"/>
        <v>673.94444444444389</v>
      </c>
      <c r="FY319" s="4"/>
      <c r="FZ319" s="4">
        <f t="shared" si="347"/>
        <v>701.357142857143</v>
      </c>
      <c r="GA319" s="4">
        <f t="shared" si="348"/>
        <v>736.77777777777806</v>
      </c>
      <c r="GB319" s="4">
        <f t="shared" si="349"/>
        <v>748.35</v>
      </c>
      <c r="GC319" s="4"/>
      <c r="GD319" s="4">
        <f t="shared" si="350"/>
        <v>775.3</v>
      </c>
      <c r="GE319" s="4">
        <f t="shared" si="351"/>
        <v>817.3846153846149</v>
      </c>
      <c r="GF319" s="4">
        <f t="shared" si="352"/>
        <v>825.66666666666697</v>
      </c>
      <c r="GH319" s="16">
        <f t="shared" si="375"/>
        <v>531.87408219178076</v>
      </c>
      <c r="GI319" s="16">
        <f t="shared" si="353"/>
        <v>632.05147640791438</v>
      </c>
      <c r="GJ319" s="16"/>
      <c r="GK319" s="16">
        <f t="shared" si="376"/>
        <v>681.74130663856704</v>
      </c>
      <c r="GL319" s="16">
        <f t="shared" si="377"/>
        <v>715.84841973319044</v>
      </c>
      <c r="GM319" s="16">
        <f t="shared" si="378"/>
        <v>723.88789954337881</v>
      </c>
      <c r="GN319" s="16"/>
      <c r="GO319" s="16">
        <f t="shared" si="354"/>
        <v>750.99001956947166</v>
      </c>
      <c r="GP319" s="16">
        <f t="shared" si="355"/>
        <v>790.88373726729867</v>
      </c>
      <c r="GQ319" s="16">
        <f t="shared" si="379"/>
        <v>800.24748858447504</v>
      </c>
    </row>
    <row r="320" spans="2:199" ht="14.45" customHeight="1" x14ac:dyDescent="0.25">
      <c r="B320" s="28" t="s">
        <v>405</v>
      </c>
      <c r="C320" s="28" t="s">
        <v>790</v>
      </c>
      <c r="D320" s="23" t="str">
        <f>IFERROR(IF(MATCH($B320,Compounders!$A:$A,0),"yes"),"")</f>
        <v>yes</v>
      </c>
      <c r="F320" s="66"/>
      <c r="G320" s="66"/>
      <c r="H320" s="66"/>
      <c r="I320" s="66"/>
      <c r="J320" s="121" t="str">
        <f t="shared" si="356"/>
        <v>yes</v>
      </c>
      <c r="K320" s="70">
        <f t="shared" si="380"/>
        <v>6</v>
      </c>
      <c r="L320" s="70">
        <f t="shared" si="381"/>
        <v>47</v>
      </c>
      <c r="M320" s="70">
        <f t="shared" si="382"/>
        <v>4</v>
      </c>
      <c r="N320" s="70">
        <f t="shared" si="383"/>
        <v>7</v>
      </c>
      <c r="O320" s="66"/>
      <c r="P320" s="83"/>
      <c r="Q320" s="70">
        <f t="shared" si="399"/>
        <v>5</v>
      </c>
      <c r="R320" s="70">
        <f t="shared" si="399"/>
        <v>4</v>
      </c>
      <c r="S320" s="70">
        <f t="shared" si="399"/>
        <v>5</v>
      </c>
      <c r="T320" s="70">
        <f t="shared" si="399"/>
        <v>5</v>
      </c>
      <c r="U320" s="70">
        <f t="shared" si="399"/>
        <v>5</v>
      </c>
      <c r="V320" s="70">
        <f t="shared" si="399"/>
        <v>8</v>
      </c>
      <c r="W320" s="70">
        <f t="shared" si="399"/>
        <v>9</v>
      </c>
      <c r="X320" s="70">
        <f t="shared" si="399"/>
        <v>4</v>
      </c>
      <c r="Y320" s="70">
        <f t="shared" si="399"/>
        <v>2</v>
      </c>
      <c r="AA320" s="39">
        <v>23.979277590509998</v>
      </c>
      <c r="AB320" s="39">
        <v>28.022420597849997</v>
      </c>
      <c r="AC320" s="40">
        <v>28.716189606540006</v>
      </c>
      <c r="AE320" s="4">
        <f t="shared" si="323"/>
        <v>4.7369120160300078</v>
      </c>
      <c r="AF320" s="4">
        <f t="shared" si="324"/>
        <v>0.69376900869000835</v>
      </c>
      <c r="AH320" s="11">
        <f t="shared" si="325"/>
        <v>0.19754189833911773</v>
      </c>
      <c r="AI320" s="11">
        <f t="shared" si="326"/>
        <v>2.4757640271206194E-2</v>
      </c>
      <c r="AK320" s="3">
        <v>819.2</v>
      </c>
      <c r="AL320" s="7">
        <v>894.8</v>
      </c>
      <c r="AM320" s="7"/>
      <c r="AN320" s="3">
        <v>957</v>
      </c>
      <c r="AO320" s="3">
        <v>950.42857142857099</v>
      </c>
      <c r="AP320" s="7">
        <v>954.625</v>
      </c>
      <c r="AQ320" s="113"/>
      <c r="AR320" s="3">
        <v>1038.4000000000001</v>
      </c>
      <c r="AS320" s="3">
        <v>1045.1428571428601</v>
      </c>
      <c r="AT320" s="7">
        <v>1043.625</v>
      </c>
      <c r="AU320" s="7"/>
      <c r="AV320" s="3">
        <v>1039</v>
      </c>
      <c r="AW320" s="3">
        <v>1116.3333333333298</v>
      </c>
      <c r="AX320" s="7">
        <v>1119</v>
      </c>
      <c r="AY320" s="113"/>
      <c r="AZ320" s="3">
        <v>939.2</v>
      </c>
      <c r="BA320" s="7">
        <v>1042.3</v>
      </c>
      <c r="BB320" s="7"/>
      <c r="BC320" s="3">
        <v>1126.1111111111099</v>
      </c>
      <c r="BD320" s="3">
        <v>1123</v>
      </c>
      <c r="BE320" s="7">
        <v>1131.2727272727302</v>
      </c>
      <c r="BF320" s="113"/>
      <c r="BG320" s="3">
        <v>1202.1428571428598</v>
      </c>
      <c r="BH320" s="3">
        <v>1216.2</v>
      </c>
      <c r="BI320" s="7">
        <v>1221.54545454545</v>
      </c>
      <c r="BJ320" s="113"/>
      <c r="BK320" s="3">
        <v>1246</v>
      </c>
      <c r="BL320" s="3">
        <v>1298.8333333333298</v>
      </c>
      <c r="BM320" s="7">
        <v>1306.25</v>
      </c>
      <c r="BO320" s="2">
        <f t="shared" si="388"/>
        <v>940.04739726027401</v>
      </c>
      <c r="BP320" s="2">
        <f t="shared" si="389"/>
        <v>1043.0312826899128</v>
      </c>
      <c r="BQ320" s="2"/>
      <c r="BR320" s="2">
        <f t="shared" si="390"/>
        <v>1126.7360295716448</v>
      </c>
      <c r="BS320" s="2">
        <f t="shared" si="391"/>
        <v>1123.7660273972601</v>
      </c>
      <c r="BT320" s="2">
        <f t="shared" si="392"/>
        <v>1132.0146948941499</v>
      </c>
      <c r="BU320" s="2"/>
      <c r="BV320" s="2">
        <f t="shared" si="393"/>
        <v>1202.5033268101788</v>
      </c>
      <c r="BW320" s="2">
        <f t="shared" si="394"/>
        <v>1216.8791780821919</v>
      </c>
      <c r="BX320" s="2">
        <f t="shared" si="395"/>
        <v>1222.2416562889121</v>
      </c>
      <c r="BZ320" s="16">
        <f t="shared" si="384"/>
        <v>102.9838854296388</v>
      </c>
      <c r="CA320" s="16">
        <f t="shared" si="385"/>
        <v>88.983412204237084</v>
      </c>
      <c r="CB320" s="16">
        <f t="shared" si="386"/>
        <v>90.226961394762156</v>
      </c>
      <c r="CD320" s="5">
        <f t="shared" si="327"/>
        <v>0.10955180103660811</v>
      </c>
      <c r="CE320" s="5">
        <f t="shared" si="328"/>
        <v>8.5312313907550674E-2</v>
      </c>
      <c r="CF320" s="5">
        <f t="shared" si="329"/>
        <v>7.9704761609299624E-2</v>
      </c>
      <c r="CH320" s="11">
        <f t="shared" si="358"/>
        <v>-2.6359343239550359E-3</v>
      </c>
      <c r="CI320" s="11">
        <f t="shared" si="359"/>
        <v>4.6849174819694195E-3</v>
      </c>
      <c r="CK320" s="11">
        <f t="shared" si="360"/>
        <v>1.1954936798509452E-2</v>
      </c>
      <c r="CL320" s="11">
        <f t="shared" si="361"/>
        <v>1.6414365797300601E-2</v>
      </c>
      <c r="CN320" s="16">
        <f t="shared" si="330"/>
        <v>-2.9700021743847174</v>
      </c>
      <c r="CO320" s="16">
        <f t="shared" si="331"/>
        <v>5.2786653225050486</v>
      </c>
      <c r="CP320" s="11"/>
      <c r="CQ320" s="16">
        <f t="shared" si="332"/>
        <v>14.375851272013051</v>
      </c>
      <c r="CR320" s="16">
        <f t="shared" si="333"/>
        <v>19.738329478733249</v>
      </c>
      <c r="CT320" s="106">
        <v>1146</v>
      </c>
      <c r="CU320" s="104">
        <v>1123.0909090909099</v>
      </c>
      <c r="CV320" s="104">
        <v>1101.625</v>
      </c>
      <c r="CW320" s="104">
        <v>1069.875</v>
      </c>
      <c r="CX320" s="104">
        <v>1040.375</v>
      </c>
      <c r="CY320" s="104">
        <v>1017.45454545455</v>
      </c>
      <c r="CZ320" s="104">
        <v>988.95238095238096</v>
      </c>
      <c r="DA320" s="104">
        <v>970</v>
      </c>
      <c r="DB320" s="104">
        <v>945.3</v>
      </c>
      <c r="DC320" s="104">
        <v>991.66666666666697</v>
      </c>
      <c r="DD320" s="104">
        <v>960.4</v>
      </c>
      <c r="DE320" s="104">
        <v>897.95</v>
      </c>
      <c r="DF320" s="104">
        <v>934.49999999999909</v>
      </c>
      <c r="DG320" s="104">
        <v>913.16666666666697</v>
      </c>
      <c r="DH320" s="104">
        <v>872.75</v>
      </c>
      <c r="DI320" s="104">
        <v>860.25</v>
      </c>
      <c r="DJ320" s="104">
        <v>815.75</v>
      </c>
      <c r="DK320" s="104">
        <v>833.5</v>
      </c>
      <c r="DL320" s="104">
        <v>601.08333333333394</v>
      </c>
      <c r="DM320" s="104">
        <v>575.28333333333296</v>
      </c>
      <c r="DN320" s="104">
        <v>494.83333333333303</v>
      </c>
      <c r="DO320" s="104">
        <v>445</v>
      </c>
      <c r="DP320" s="104">
        <v>416.32499999999999</v>
      </c>
      <c r="DR320" s="4">
        <f t="shared" si="362"/>
        <v>28.716189606540006</v>
      </c>
      <c r="DS320" s="39">
        <v>28.022420597849997</v>
      </c>
      <c r="DT320" s="39">
        <v>23.979277590509998</v>
      </c>
      <c r="DU320" s="39">
        <v>27.478535367919999</v>
      </c>
      <c r="DV320" s="39">
        <v>24.006511549259997</v>
      </c>
      <c r="DW320" s="39">
        <v>23.311392085290002</v>
      </c>
      <c r="DX320" s="39">
        <v>21.629535245730001</v>
      </c>
      <c r="DY320" s="39">
        <v>20.475578661580002</v>
      </c>
      <c r="DZ320" s="39">
        <v>18.398977670200001</v>
      </c>
      <c r="EA320" s="39">
        <v>20.341748731720003</v>
      </c>
      <c r="EB320" s="39">
        <v>21.05805842413</v>
      </c>
      <c r="EC320" s="39">
        <v>19.233744562379997</v>
      </c>
      <c r="ED320" s="39">
        <v>19.340907982689998</v>
      </c>
      <c r="EE320" s="39">
        <v>21.023795934720003</v>
      </c>
      <c r="EF320" s="39">
        <v>18.744218801630002</v>
      </c>
      <c r="EG320" s="39">
        <v>15.815411073210001</v>
      </c>
      <c r="EH320" s="39">
        <v>17.571222963940002</v>
      </c>
      <c r="EI320" s="39">
        <v>22.102929506599999</v>
      </c>
      <c r="EJ320" s="39">
        <v>20.383179842640001</v>
      </c>
      <c r="EK320" s="39">
        <v>20.021280840779998</v>
      </c>
      <c r="EL320" s="39">
        <v>19.492501910610002</v>
      </c>
      <c r="EM320" s="39">
        <v>15.3142570217</v>
      </c>
      <c r="EN320" s="39">
        <v>14.456898565500001</v>
      </c>
      <c r="EP320" s="111">
        <v>46019</v>
      </c>
      <c r="EQ320" s="114">
        <f t="shared" si="387"/>
        <v>8.21917808219178E-3</v>
      </c>
      <c r="ER320" s="114"/>
      <c r="ES320" s="4">
        <f t="shared" si="363"/>
        <v>819.2</v>
      </c>
      <c r="ET320" s="4">
        <f t="shared" si="364"/>
        <v>894.8</v>
      </c>
      <c r="EU320" s="4"/>
      <c r="EV320" s="4">
        <f t="shared" si="334"/>
        <v>957</v>
      </c>
      <c r="EW320" s="4">
        <f t="shared" si="335"/>
        <v>950.42857142857099</v>
      </c>
      <c r="EX320" s="4">
        <f t="shared" si="336"/>
        <v>954.625</v>
      </c>
      <c r="EY320" s="4"/>
      <c r="EZ320" s="4">
        <f t="shared" si="337"/>
        <v>1038.4000000000001</v>
      </c>
      <c r="FA320" s="4">
        <f t="shared" si="338"/>
        <v>1045.1428571428601</v>
      </c>
      <c r="FB320" s="4">
        <f t="shared" si="339"/>
        <v>1043.625</v>
      </c>
      <c r="FC320" s="4"/>
      <c r="FD320" s="4">
        <f t="shared" si="398"/>
        <v>1039</v>
      </c>
      <c r="FE320" s="4">
        <f t="shared" si="366"/>
        <v>1116.3333333333298</v>
      </c>
      <c r="FF320" s="4">
        <f t="shared" si="367"/>
        <v>1119</v>
      </c>
      <c r="FH320" s="16">
        <f t="shared" si="368"/>
        <v>819.82136986301373</v>
      </c>
      <c r="FI320" s="16">
        <f t="shared" si="341"/>
        <v>895.29171232876706</v>
      </c>
      <c r="FJ320" s="16"/>
      <c r="FK320" s="16">
        <f t="shared" si="369"/>
        <v>957.66904109589041</v>
      </c>
      <c r="FL320" s="16">
        <f t="shared" si="370"/>
        <v>951.20704500978434</v>
      </c>
      <c r="FM320" s="16">
        <f t="shared" si="371"/>
        <v>955.35650684931511</v>
      </c>
      <c r="FN320" s="16"/>
      <c r="FO320" s="16">
        <f t="shared" si="372"/>
        <v>1038.4049315068496</v>
      </c>
      <c r="FP320" s="16">
        <f t="shared" si="373"/>
        <v>1045.7279843444255</v>
      </c>
      <c r="FQ320" s="16">
        <f t="shared" si="374"/>
        <v>1044.2445205479453</v>
      </c>
      <c r="FS320" s="4">
        <f t="shared" si="342"/>
        <v>939.2</v>
      </c>
      <c r="FT320" s="4">
        <f t="shared" si="343"/>
        <v>1042.3</v>
      </c>
      <c r="FU320" s="4"/>
      <c r="FV320" s="4">
        <f t="shared" si="344"/>
        <v>1126.1111111111099</v>
      </c>
      <c r="FW320" s="4">
        <f t="shared" si="345"/>
        <v>1123</v>
      </c>
      <c r="FX320" s="4">
        <f t="shared" si="346"/>
        <v>1131.2727272727302</v>
      </c>
      <c r="FY320" s="4"/>
      <c r="FZ320" s="4">
        <f t="shared" si="347"/>
        <v>1202.1428571428598</v>
      </c>
      <c r="GA320" s="4">
        <f t="shared" si="348"/>
        <v>1216.2</v>
      </c>
      <c r="GB320" s="4">
        <f t="shared" si="349"/>
        <v>1221.54545454545</v>
      </c>
      <c r="GC320" s="4"/>
      <c r="GD320" s="4">
        <f t="shared" si="350"/>
        <v>1246</v>
      </c>
      <c r="GE320" s="4">
        <f t="shared" si="351"/>
        <v>1298.8333333333298</v>
      </c>
      <c r="GF320" s="4">
        <f t="shared" si="352"/>
        <v>1306.25</v>
      </c>
      <c r="GH320" s="16">
        <f t="shared" si="375"/>
        <v>940.04739726027401</v>
      </c>
      <c r="GI320" s="16">
        <f t="shared" si="353"/>
        <v>1043.0312826899128</v>
      </c>
      <c r="GJ320" s="16"/>
      <c r="GK320" s="16">
        <f t="shared" si="376"/>
        <v>1126.7360295716448</v>
      </c>
      <c r="GL320" s="16">
        <f t="shared" si="377"/>
        <v>1123.7660273972601</v>
      </c>
      <c r="GM320" s="16">
        <f t="shared" si="378"/>
        <v>1132.0146948941499</v>
      </c>
      <c r="GN320" s="16"/>
      <c r="GO320" s="16">
        <f t="shared" si="354"/>
        <v>1202.5033268101788</v>
      </c>
      <c r="GP320" s="16">
        <f t="shared" si="355"/>
        <v>1216.8791780821919</v>
      </c>
      <c r="GQ320" s="16">
        <f t="shared" si="379"/>
        <v>1222.2416562889121</v>
      </c>
    </row>
    <row r="321" spans="2:199" ht="14.45" customHeight="1" x14ac:dyDescent="0.25">
      <c r="B321" s="28" t="s">
        <v>357</v>
      </c>
      <c r="C321" s="28" t="s">
        <v>791</v>
      </c>
      <c r="D321" s="23" t="str">
        <f>IFERROR(IF(MATCH($B321,Compounders!$A:$A,0),"yes"),"")</f>
        <v/>
      </c>
      <c r="F321" s="66"/>
      <c r="G321" s="66"/>
      <c r="H321" s="66"/>
      <c r="I321" s="66"/>
      <c r="J321" s="121" t="str">
        <f t="shared" si="356"/>
        <v>yes</v>
      </c>
      <c r="K321" s="70">
        <f t="shared" si="380"/>
        <v>6</v>
      </c>
      <c r="L321" s="70">
        <f t="shared" si="381"/>
        <v>47</v>
      </c>
      <c r="M321" s="70">
        <f t="shared" si="382"/>
        <v>4</v>
      </c>
      <c r="N321" s="70">
        <f t="shared" si="383"/>
        <v>7</v>
      </c>
      <c r="O321" s="66"/>
      <c r="P321" s="83"/>
      <c r="Q321" s="70">
        <f t="shared" si="399"/>
        <v>5</v>
      </c>
      <c r="R321" s="70">
        <f t="shared" si="399"/>
        <v>4</v>
      </c>
      <c r="S321" s="70">
        <f t="shared" si="399"/>
        <v>5</v>
      </c>
      <c r="T321" s="70">
        <f t="shared" si="399"/>
        <v>5</v>
      </c>
      <c r="U321" s="70">
        <f t="shared" si="399"/>
        <v>5</v>
      </c>
      <c r="V321" s="70">
        <f t="shared" si="399"/>
        <v>8</v>
      </c>
      <c r="W321" s="70">
        <f t="shared" si="399"/>
        <v>9</v>
      </c>
      <c r="X321" s="70">
        <f t="shared" si="399"/>
        <v>4</v>
      </c>
      <c r="Y321" s="70">
        <f t="shared" si="399"/>
        <v>2</v>
      </c>
      <c r="AA321" s="39">
        <v>26.777795258520001</v>
      </c>
      <c r="AB321" s="39">
        <v>28.098320002499996</v>
      </c>
      <c r="AC321" s="40">
        <v>28.462036463040004</v>
      </c>
      <c r="AE321" s="4">
        <f t="shared" si="323"/>
        <v>1.6842412045200028</v>
      </c>
      <c r="AF321" s="4">
        <f t="shared" si="324"/>
        <v>0.36371646054000806</v>
      </c>
      <c r="AH321" s="11">
        <f t="shared" si="325"/>
        <v>6.2896933383046916E-2</v>
      </c>
      <c r="AI321" s="11">
        <f t="shared" si="326"/>
        <v>1.294442018268871E-2</v>
      </c>
      <c r="AK321" s="3">
        <v>1399.9680000000001</v>
      </c>
      <c r="AL321" s="7">
        <v>1097.4290000000001</v>
      </c>
      <c r="AM321" s="7"/>
      <c r="AN321" s="3">
        <v>1263.9375</v>
      </c>
      <c r="AO321" s="3">
        <v>1255.11764705882</v>
      </c>
      <c r="AP321" s="7">
        <v>1244.25</v>
      </c>
      <c r="AQ321" s="113"/>
      <c r="AR321" s="3">
        <v>1364.7142857142899</v>
      </c>
      <c r="AS321" s="3">
        <v>1376.5294117647099</v>
      </c>
      <c r="AT321" s="7">
        <v>1395.9411764705901</v>
      </c>
      <c r="AU321" s="7"/>
      <c r="AV321" s="3">
        <v>1467.1428571428598</v>
      </c>
      <c r="AW321" s="3">
        <v>1468.2727272727302</v>
      </c>
      <c r="AX321" s="7">
        <v>1470.4166666666702</v>
      </c>
      <c r="AY321" s="113"/>
      <c r="AZ321" s="3">
        <v>1150.25</v>
      </c>
      <c r="BA321" s="7">
        <v>1324.4860000000001</v>
      </c>
      <c r="BB321" s="7"/>
      <c r="BC321" s="3">
        <v>1417.94736842105</v>
      </c>
      <c r="BD321" s="3">
        <v>1433.85</v>
      </c>
      <c r="BE321" s="7">
        <v>1440.4117647058799</v>
      </c>
      <c r="BF321" s="113"/>
      <c r="BG321" s="3">
        <v>1527.9375</v>
      </c>
      <c r="BH321" s="3">
        <v>1532.75</v>
      </c>
      <c r="BI321" s="7">
        <v>1541.1666666666702</v>
      </c>
      <c r="BJ321" s="113"/>
      <c r="BK321" s="3">
        <v>1618.42857142857</v>
      </c>
      <c r="BL321" s="3">
        <v>1634.9230769230799</v>
      </c>
      <c r="BM321" s="7">
        <v>1640.61538461538</v>
      </c>
      <c r="BO321" s="2">
        <f t="shared" si="388"/>
        <v>1150.25</v>
      </c>
      <c r="BP321" s="2">
        <f t="shared" si="389"/>
        <v>1324.4860000000001</v>
      </c>
      <c r="BQ321" s="2"/>
      <c r="BR321" s="2">
        <f t="shared" si="390"/>
        <v>1417.94736842105</v>
      </c>
      <c r="BS321" s="2">
        <f t="shared" si="391"/>
        <v>1433.85</v>
      </c>
      <c r="BT321" s="2">
        <f t="shared" si="392"/>
        <v>1440.4117647058799</v>
      </c>
      <c r="BU321" s="2"/>
      <c r="BV321" s="2">
        <f t="shared" si="393"/>
        <v>1527.9375</v>
      </c>
      <c r="BW321" s="2">
        <f t="shared" si="394"/>
        <v>1532.75</v>
      </c>
      <c r="BX321" s="2">
        <f t="shared" si="395"/>
        <v>1541.1666666666702</v>
      </c>
      <c r="BZ321" s="16">
        <f t="shared" si="384"/>
        <v>174.2360000000001</v>
      </c>
      <c r="CA321" s="16">
        <f t="shared" si="385"/>
        <v>115.92576470587983</v>
      </c>
      <c r="CB321" s="16">
        <f t="shared" si="386"/>
        <v>100.75490196079022</v>
      </c>
      <c r="CD321" s="5">
        <f t="shared" si="327"/>
        <v>0.15147663551401869</v>
      </c>
      <c r="CE321" s="5">
        <f t="shared" si="328"/>
        <v>8.7525096305947958E-2</v>
      </c>
      <c r="CF321" s="5">
        <f t="shared" si="329"/>
        <v>6.9948680252110762E-2</v>
      </c>
      <c r="CH321" s="11">
        <f t="shared" si="358"/>
        <v>1.1215248134814892E-2</v>
      </c>
      <c r="CI321" s="11">
        <f t="shared" si="359"/>
        <v>1.5842898534270011E-2</v>
      </c>
      <c r="CK321" s="11">
        <f t="shared" si="360"/>
        <v>3.1496707162432802E-3</v>
      </c>
      <c r="CL321" s="11">
        <f t="shared" si="361"/>
        <v>8.6581857351299973E-3</v>
      </c>
      <c r="CN321" s="16">
        <f t="shared" si="330"/>
        <v>15.902631578949922</v>
      </c>
      <c r="CO321" s="16">
        <f t="shared" si="331"/>
        <v>22.464396284829945</v>
      </c>
      <c r="CP321" s="11"/>
      <c r="CQ321" s="16">
        <f t="shared" si="332"/>
        <v>4.8125</v>
      </c>
      <c r="CR321" s="16">
        <f t="shared" si="333"/>
        <v>13.229166666670153</v>
      </c>
      <c r="CT321" s="106">
        <v>1471.7750000000001</v>
      </c>
      <c r="CU321" s="104">
        <v>1433.85</v>
      </c>
      <c r="CV321" s="104">
        <v>1404.0178571428569</v>
      </c>
      <c r="CW321" s="104">
        <v>1368.1708333333331</v>
      </c>
      <c r="CX321" s="104">
        <v>1304.729166666667</v>
      </c>
      <c r="CY321" s="104">
        <v>1265.375</v>
      </c>
      <c r="CZ321" s="104">
        <v>1209.6904761904759</v>
      </c>
      <c r="DA321" s="104">
        <v>1267.9666666666669</v>
      </c>
      <c r="DB321" s="104">
        <v>1273.6108058608061</v>
      </c>
      <c r="DC321" s="104">
        <v>1234.5333333333299</v>
      </c>
      <c r="DD321" s="104">
        <v>1298.8030303030309</v>
      </c>
      <c r="DE321" s="104">
        <v>1270.4285714285709</v>
      </c>
      <c r="DF321" s="104">
        <v>1280.442857142858</v>
      </c>
      <c r="DG321" s="104">
        <v>1252.375</v>
      </c>
      <c r="DH321" s="104">
        <v>1211.3095238095232</v>
      </c>
      <c r="DI321" s="104">
        <v>1221.733333333334</v>
      </c>
      <c r="DJ321" s="104">
        <v>1219.8857142857139</v>
      </c>
      <c r="DK321" s="104">
        <v>1211.25</v>
      </c>
      <c r="DL321" s="104">
        <v>1138.5</v>
      </c>
      <c r="DM321" s="104">
        <v>1073.5999999999999</v>
      </c>
      <c r="DN321" s="104">
        <v>1001.909090909091</v>
      </c>
      <c r="DO321" s="104">
        <v>928.5</v>
      </c>
      <c r="DP321" s="104">
        <v>845.10227272727298</v>
      </c>
      <c r="DR321" s="4">
        <f t="shared" si="362"/>
        <v>28.462036463040004</v>
      </c>
      <c r="DS321" s="39">
        <v>28.098320002499996</v>
      </c>
      <c r="DT321" s="39">
        <v>26.777795258520001</v>
      </c>
      <c r="DU321" s="39">
        <v>22.878140793990003</v>
      </c>
      <c r="DV321" s="39">
        <v>25.12163316541</v>
      </c>
      <c r="DW321" s="39">
        <v>24.079099593600002</v>
      </c>
      <c r="DX321" s="39">
        <v>25.737212821600004</v>
      </c>
      <c r="DY321" s="39">
        <v>26.356123867060003</v>
      </c>
      <c r="DZ321" s="39">
        <v>24.799272372000001</v>
      </c>
      <c r="EA321" s="39">
        <v>24.341725024760002</v>
      </c>
      <c r="EB321" s="39">
        <v>21.516503048640001</v>
      </c>
      <c r="EC321" s="39">
        <v>19.513797325750001</v>
      </c>
      <c r="ED321" s="39">
        <v>20.649044149700003</v>
      </c>
      <c r="EE321" s="39">
        <v>21.236758942479998</v>
      </c>
      <c r="EF321" s="39">
        <v>19.005328369499999</v>
      </c>
      <c r="EG321" s="39">
        <v>16.73497879296</v>
      </c>
      <c r="EH321" s="39">
        <v>17.489906599679998</v>
      </c>
      <c r="EI321" s="39">
        <v>22.610254464299999</v>
      </c>
      <c r="EJ321" s="39">
        <v>26.147612984800002</v>
      </c>
      <c r="EK321" s="39">
        <v>22.385925081500002</v>
      </c>
      <c r="EL321" s="39">
        <v>21.675447163199998</v>
      </c>
      <c r="EM321" s="39">
        <v>19.727062825889998</v>
      </c>
      <c r="EN321" s="39">
        <v>18.193041498749999</v>
      </c>
      <c r="EP321" s="111">
        <v>46022</v>
      </c>
      <c r="EQ321" s="114">
        <f t="shared" si="387"/>
        <v>0</v>
      </c>
      <c r="ER321" s="114"/>
      <c r="ES321" s="4">
        <f t="shared" si="363"/>
        <v>1399.9680000000001</v>
      </c>
      <c r="ET321" s="4">
        <f t="shared" si="364"/>
        <v>1097.4290000000001</v>
      </c>
      <c r="EU321" s="4"/>
      <c r="EV321" s="4">
        <f t="shared" si="334"/>
        <v>1263.9375</v>
      </c>
      <c r="EW321" s="4">
        <f t="shared" si="335"/>
        <v>1255.11764705882</v>
      </c>
      <c r="EX321" s="4">
        <f t="shared" si="336"/>
        <v>1244.25</v>
      </c>
      <c r="EY321" s="4"/>
      <c r="EZ321" s="4">
        <f t="shared" si="337"/>
        <v>1364.7142857142899</v>
      </c>
      <c r="FA321" s="4">
        <f t="shared" si="338"/>
        <v>1376.5294117647099</v>
      </c>
      <c r="FB321" s="4">
        <f t="shared" si="339"/>
        <v>1395.9411764705901</v>
      </c>
      <c r="FC321" s="4"/>
      <c r="FD321" s="4">
        <f t="shared" si="398"/>
        <v>1467.1428571428598</v>
      </c>
      <c r="FE321" s="4">
        <f t="shared" si="366"/>
        <v>1468.2727272727302</v>
      </c>
      <c r="FF321" s="4">
        <f t="shared" si="367"/>
        <v>1470.4166666666702</v>
      </c>
      <c r="FH321" s="16">
        <f t="shared" si="368"/>
        <v>1399.9680000000001</v>
      </c>
      <c r="FI321" s="16">
        <f t="shared" si="341"/>
        <v>1097.4290000000001</v>
      </c>
      <c r="FJ321" s="16"/>
      <c r="FK321" s="16">
        <f t="shared" si="369"/>
        <v>1263.9375</v>
      </c>
      <c r="FL321" s="16">
        <f t="shared" si="370"/>
        <v>1255.11764705882</v>
      </c>
      <c r="FM321" s="16">
        <f t="shared" si="371"/>
        <v>1244.25</v>
      </c>
      <c r="FN321" s="16"/>
      <c r="FO321" s="16">
        <f t="shared" si="372"/>
        <v>1364.7142857142899</v>
      </c>
      <c r="FP321" s="16">
        <f t="shared" si="373"/>
        <v>1376.5294117647099</v>
      </c>
      <c r="FQ321" s="16">
        <f t="shared" si="374"/>
        <v>1395.9411764705901</v>
      </c>
      <c r="FS321" s="4">
        <f t="shared" si="342"/>
        <v>1150.25</v>
      </c>
      <c r="FT321" s="4">
        <f t="shared" si="343"/>
        <v>1324.4860000000001</v>
      </c>
      <c r="FU321" s="4"/>
      <c r="FV321" s="4">
        <f t="shared" si="344"/>
        <v>1417.94736842105</v>
      </c>
      <c r="FW321" s="4">
        <f t="shared" si="345"/>
        <v>1433.85</v>
      </c>
      <c r="FX321" s="4">
        <f t="shared" si="346"/>
        <v>1440.4117647058799</v>
      </c>
      <c r="FY321" s="4"/>
      <c r="FZ321" s="4">
        <f t="shared" si="347"/>
        <v>1527.9375</v>
      </c>
      <c r="GA321" s="4">
        <f t="shared" si="348"/>
        <v>1532.75</v>
      </c>
      <c r="GB321" s="4">
        <f t="shared" si="349"/>
        <v>1541.1666666666702</v>
      </c>
      <c r="GC321" s="4"/>
      <c r="GD321" s="4">
        <f t="shared" si="350"/>
        <v>1618.42857142857</v>
      </c>
      <c r="GE321" s="4">
        <f t="shared" si="351"/>
        <v>1634.9230769230799</v>
      </c>
      <c r="GF321" s="4">
        <f t="shared" si="352"/>
        <v>1640.61538461538</v>
      </c>
      <c r="GH321" s="16">
        <f t="shared" si="375"/>
        <v>1150.25</v>
      </c>
      <c r="GI321" s="16">
        <f t="shared" si="353"/>
        <v>1324.4860000000001</v>
      </c>
      <c r="GJ321" s="16"/>
      <c r="GK321" s="16">
        <f t="shared" si="376"/>
        <v>1417.94736842105</v>
      </c>
      <c r="GL321" s="16">
        <f t="shared" si="377"/>
        <v>1433.85</v>
      </c>
      <c r="GM321" s="16">
        <f t="shared" si="378"/>
        <v>1440.4117647058799</v>
      </c>
      <c r="GN321" s="16"/>
      <c r="GO321" s="16">
        <f t="shared" si="354"/>
        <v>1527.9375</v>
      </c>
      <c r="GP321" s="16">
        <f t="shared" si="355"/>
        <v>1532.75</v>
      </c>
      <c r="GQ321" s="16">
        <f t="shared" si="379"/>
        <v>1541.1666666666702</v>
      </c>
    </row>
    <row r="322" spans="2:199" ht="14.45" customHeight="1" x14ac:dyDescent="0.25">
      <c r="B322" s="28" t="s">
        <v>273</v>
      </c>
      <c r="C322" s="28" t="s">
        <v>1021</v>
      </c>
      <c r="D322" s="23" t="str">
        <f>IFERROR(IF(MATCH($B322,Compounders!$A:$A,0),"yes"),"")</f>
        <v>yes</v>
      </c>
      <c r="F322" s="66"/>
      <c r="G322" s="66"/>
      <c r="H322" s="66"/>
      <c r="I322" s="66"/>
      <c r="J322" s="121" t="str">
        <f t="shared" si="356"/>
        <v>yes</v>
      </c>
      <c r="K322" s="70">
        <f t="shared" si="380"/>
        <v>6</v>
      </c>
      <c r="L322" s="70">
        <f t="shared" si="381"/>
        <v>47</v>
      </c>
      <c r="M322" s="70">
        <f t="shared" si="382"/>
        <v>4</v>
      </c>
      <c r="N322" s="70">
        <f t="shared" si="383"/>
        <v>7</v>
      </c>
      <c r="O322" s="66"/>
      <c r="P322" s="83"/>
      <c r="Q322" s="70">
        <f t="shared" si="399"/>
        <v>5</v>
      </c>
      <c r="R322" s="70">
        <f t="shared" si="399"/>
        <v>4</v>
      </c>
      <c r="S322" s="70">
        <f t="shared" si="399"/>
        <v>5</v>
      </c>
      <c r="T322" s="70">
        <f t="shared" si="399"/>
        <v>5</v>
      </c>
      <c r="U322" s="70">
        <f t="shared" si="399"/>
        <v>5</v>
      </c>
      <c r="V322" s="70">
        <f t="shared" si="399"/>
        <v>8</v>
      </c>
      <c r="W322" s="70">
        <f t="shared" si="399"/>
        <v>9</v>
      </c>
      <c r="X322" s="70">
        <f t="shared" si="399"/>
        <v>4</v>
      </c>
      <c r="Y322" s="70">
        <f t="shared" si="399"/>
        <v>2</v>
      </c>
      <c r="AA322" s="39">
        <v>38.387323000000009</v>
      </c>
      <c r="AB322" s="39">
        <v>28.940637999999996</v>
      </c>
      <c r="AC322" s="40">
        <v>30.410849000000002</v>
      </c>
      <c r="AE322" s="4">
        <f t="shared" si="323"/>
        <v>-7.9764740000000067</v>
      </c>
      <c r="AF322" s="4">
        <f t="shared" si="324"/>
        <v>1.4702110000000062</v>
      </c>
      <c r="AH322" s="11">
        <f t="shared" si="325"/>
        <v>-0.20778927459984653</v>
      </c>
      <c r="AI322" s="11">
        <f t="shared" si="326"/>
        <v>5.0800918763435954E-2</v>
      </c>
      <c r="AK322" s="3">
        <v>1373</v>
      </c>
      <c r="AL322" s="7">
        <v>1360</v>
      </c>
      <c r="AM322" s="7"/>
      <c r="AN322" s="3">
        <v>1450.6363636363599</v>
      </c>
      <c r="AO322" s="3">
        <v>1397.9166666666702</v>
      </c>
      <c r="AP322" s="7">
        <v>1295.4615384615399</v>
      </c>
      <c r="AQ322" s="113"/>
      <c r="AR322" s="3">
        <v>1681.4</v>
      </c>
      <c r="AS322" s="3">
        <v>1643.1666666666702</v>
      </c>
      <c r="AT322" s="7">
        <v>1624.75</v>
      </c>
      <c r="AU322" s="7"/>
      <c r="AV322" s="3">
        <v>2002.8571428571402</v>
      </c>
      <c r="AW322" s="3">
        <v>1959.4444444444398</v>
      </c>
      <c r="AX322" s="7">
        <v>1886</v>
      </c>
      <c r="AY322" s="113"/>
      <c r="AZ322" s="3">
        <v>2042</v>
      </c>
      <c r="BA322" s="7">
        <v>2068</v>
      </c>
      <c r="BB322" s="7"/>
      <c r="BC322" s="3">
        <v>2217.1818181818198</v>
      </c>
      <c r="BD322" s="3">
        <v>2167.3636363636397</v>
      </c>
      <c r="BE322" s="7">
        <v>2166.25</v>
      </c>
      <c r="BF322" s="113"/>
      <c r="BG322" s="3">
        <v>2433.2857142857097</v>
      </c>
      <c r="BH322" s="3">
        <v>2373.4090909090901</v>
      </c>
      <c r="BI322" s="7">
        <v>2372.4</v>
      </c>
      <c r="BJ322" s="113"/>
      <c r="BK322" s="3">
        <v>2693.1428571428601</v>
      </c>
      <c r="BL322" s="3">
        <v>2606.2777777777801</v>
      </c>
      <c r="BM322" s="7">
        <v>2593.75</v>
      </c>
      <c r="BO322" s="2">
        <f t="shared" si="388"/>
        <v>2042</v>
      </c>
      <c r="BP322" s="2">
        <f t="shared" si="389"/>
        <v>2068</v>
      </c>
      <c r="BQ322" s="2"/>
      <c r="BR322" s="2">
        <f t="shared" si="390"/>
        <v>2217.1818181818198</v>
      </c>
      <c r="BS322" s="2">
        <f t="shared" si="391"/>
        <v>2167.3636363636397</v>
      </c>
      <c r="BT322" s="2">
        <f t="shared" si="392"/>
        <v>2166.25</v>
      </c>
      <c r="BU322" s="2"/>
      <c r="BV322" s="2">
        <f t="shared" si="393"/>
        <v>2433.2857142857097</v>
      </c>
      <c r="BW322" s="2">
        <f t="shared" si="394"/>
        <v>2373.4090909090901</v>
      </c>
      <c r="BX322" s="2">
        <f t="shared" si="395"/>
        <v>2372.4</v>
      </c>
      <c r="BZ322" s="16">
        <f t="shared" si="384"/>
        <v>26</v>
      </c>
      <c r="CA322" s="16">
        <f t="shared" si="385"/>
        <v>98.25</v>
      </c>
      <c r="CB322" s="16">
        <f t="shared" si="386"/>
        <v>206.15000000000009</v>
      </c>
      <c r="CD322" s="5">
        <f t="shared" si="327"/>
        <v>1.273261508325163E-2</v>
      </c>
      <c r="CE322" s="5">
        <f t="shared" si="328"/>
        <v>4.7509671179883917E-2</v>
      </c>
      <c r="CF322" s="5">
        <f t="shared" si="329"/>
        <v>9.5164454702827417E-2</v>
      </c>
      <c r="CH322" s="11">
        <f t="shared" si="358"/>
        <v>-2.2469145926441447E-2</v>
      </c>
      <c r="CI322" s="11">
        <f t="shared" si="359"/>
        <v>-2.2971421542499426E-2</v>
      </c>
      <c r="CK322" s="11">
        <f t="shared" si="360"/>
        <v>-2.4607313076753234E-2</v>
      </c>
      <c r="CL322" s="11">
        <f t="shared" si="361"/>
        <v>-2.502201608641863E-2</v>
      </c>
      <c r="CN322" s="16">
        <f t="shared" si="330"/>
        <v>-49.818181818180165</v>
      </c>
      <c r="CO322" s="16">
        <f t="shared" si="331"/>
        <v>-50.931818181819835</v>
      </c>
      <c r="CP322" s="11"/>
      <c r="CQ322" s="16">
        <f t="shared" si="332"/>
        <v>-59.876623376619591</v>
      </c>
      <c r="CR322" s="16">
        <f t="shared" si="333"/>
        <v>-60.885714285709582</v>
      </c>
      <c r="CT322" s="106">
        <v>2214.2222222222222</v>
      </c>
      <c r="CU322" s="104">
        <v>2167.3636363636397</v>
      </c>
      <c r="CV322" s="104">
        <v>2168.0928571428572</v>
      </c>
      <c r="CW322" s="104">
        <v>2112.5666666666671</v>
      </c>
      <c r="CX322" s="104">
        <v>2112.5555555555557</v>
      </c>
      <c r="CY322" s="104">
        <v>2106.5416666666702</v>
      </c>
      <c r="CZ322" s="104">
        <v>2091.6385964912283</v>
      </c>
      <c r="DA322" s="104">
        <v>2149.1262626262633</v>
      </c>
      <c r="DB322" s="104">
        <v>2068.4411764705878</v>
      </c>
      <c r="DC322" s="104">
        <v>2037.1111111111099</v>
      </c>
      <c r="DD322" s="104">
        <v>1989.7692307692312</v>
      </c>
      <c r="DE322" s="104">
        <v>2000.6392857142862</v>
      </c>
      <c r="DF322" s="104">
        <v>2004.1981556455239</v>
      </c>
      <c r="DG322" s="104">
        <v>1984.7</v>
      </c>
      <c r="DH322" s="104">
        <v>1973.8952380952371</v>
      </c>
      <c r="DI322" s="104">
        <v>2027.6392857142862</v>
      </c>
      <c r="DJ322" s="104">
        <v>2004.5</v>
      </c>
      <c r="DK322" s="104">
        <v>1954.35294117647</v>
      </c>
      <c r="DL322" s="104">
        <v>1895.0888888888892</v>
      </c>
      <c r="DM322" s="104">
        <v>1812.8831168831159</v>
      </c>
      <c r="DN322" s="104">
        <v>1725.830769230769</v>
      </c>
      <c r="DO322" s="104">
        <v>1524.3125</v>
      </c>
      <c r="DP322" s="104">
        <v>1453.0606060606051</v>
      </c>
      <c r="DR322" s="4">
        <f t="shared" si="362"/>
        <v>30.410849000000002</v>
      </c>
      <c r="DS322" s="39">
        <v>28.940637999999996</v>
      </c>
      <c r="DT322" s="39">
        <v>38.387323000000009</v>
      </c>
      <c r="DU322" s="39">
        <v>32.2898</v>
      </c>
      <c r="DV322" s="39">
        <v>27.263069999999999</v>
      </c>
      <c r="DW322" s="39">
        <v>31.084340846800004</v>
      </c>
      <c r="DX322" s="39">
        <v>35.666564999999991</v>
      </c>
      <c r="DY322" s="39">
        <v>43.199630999999997</v>
      </c>
      <c r="DZ322" s="39">
        <v>38.524367999999996</v>
      </c>
      <c r="EA322" s="39">
        <v>46.029416775099996</v>
      </c>
      <c r="EB322" s="39">
        <v>42.226849999999999</v>
      </c>
      <c r="EC322" s="39">
        <v>36.029303671249991</v>
      </c>
      <c r="ED322" s="39">
        <v>41.705877500560007</v>
      </c>
      <c r="EE322" s="39">
        <v>37.021624859119996</v>
      </c>
      <c r="EF322" s="39">
        <v>38.056273312470005</v>
      </c>
      <c r="EG322" s="39">
        <v>33.784046440199994</v>
      </c>
      <c r="EH322" s="39">
        <v>41.071657804650002</v>
      </c>
      <c r="EI322" s="39">
        <v>44.14076375121001</v>
      </c>
      <c r="EJ322" s="39">
        <v>53.899884812140002</v>
      </c>
      <c r="EK322" s="39">
        <v>45.898819204979993</v>
      </c>
      <c r="EL322" s="39">
        <v>46.44333568367999</v>
      </c>
      <c r="EM322" s="39">
        <v>37.034365163400004</v>
      </c>
      <c r="EN322" s="39">
        <v>34.351507644259996</v>
      </c>
      <c r="EP322" s="111">
        <v>46022</v>
      </c>
      <c r="EQ322" s="114">
        <f t="shared" si="387"/>
        <v>0</v>
      </c>
      <c r="ER322" s="114"/>
      <c r="ES322" s="4">
        <f t="shared" si="363"/>
        <v>1373</v>
      </c>
      <c r="ET322" s="4">
        <f t="shared" si="364"/>
        <v>1360</v>
      </c>
      <c r="EU322" s="4"/>
      <c r="EV322" s="4">
        <f t="shared" si="334"/>
        <v>1450.6363636363599</v>
      </c>
      <c r="EW322" s="4">
        <f t="shared" si="335"/>
        <v>1397.9166666666702</v>
      </c>
      <c r="EX322" s="4">
        <f t="shared" si="336"/>
        <v>1295.4615384615399</v>
      </c>
      <c r="EY322" s="4"/>
      <c r="EZ322" s="4">
        <f t="shared" si="337"/>
        <v>1681.4</v>
      </c>
      <c r="FA322" s="4">
        <f t="shared" si="338"/>
        <v>1643.1666666666702</v>
      </c>
      <c r="FB322" s="4">
        <f t="shared" si="339"/>
        <v>1624.75</v>
      </c>
      <c r="FC322" s="4"/>
      <c r="FD322" s="4">
        <f t="shared" si="398"/>
        <v>2002.8571428571402</v>
      </c>
      <c r="FE322" s="4">
        <f t="shared" si="366"/>
        <v>1959.4444444444398</v>
      </c>
      <c r="FF322" s="4">
        <f t="shared" si="367"/>
        <v>1886</v>
      </c>
      <c r="FH322" s="16">
        <f t="shared" si="368"/>
        <v>1373</v>
      </c>
      <c r="FI322" s="16">
        <f t="shared" si="341"/>
        <v>1360</v>
      </c>
      <c r="FJ322" s="16"/>
      <c r="FK322" s="16">
        <f t="shared" si="369"/>
        <v>1450.6363636363599</v>
      </c>
      <c r="FL322" s="16">
        <f t="shared" si="370"/>
        <v>1397.9166666666702</v>
      </c>
      <c r="FM322" s="16">
        <f t="shared" si="371"/>
        <v>1295.4615384615399</v>
      </c>
      <c r="FN322" s="16"/>
      <c r="FO322" s="16">
        <f t="shared" si="372"/>
        <v>1681.4</v>
      </c>
      <c r="FP322" s="16">
        <f t="shared" si="373"/>
        <v>1643.1666666666702</v>
      </c>
      <c r="FQ322" s="16">
        <f t="shared" si="374"/>
        <v>1624.75</v>
      </c>
      <c r="FS322" s="4">
        <f t="shared" si="342"/>
        <v>2042</v>
      </c>
      <c r="FT322" s="4">
        <f t="shared" si="343"/>
        <v>2068</v>
      </c>
      <c r="FU322" s="4"/>
      <c r="FV322" s="4">
        <f t="shared" si="344"/>
        <v>2217.1818181818198</v>
      </c>
      <c r="FW322" s="4">
        <f t="shared" si="345"/>
        <v>2167.3636363636397</v>
      </c>
      <c r="FX322" s="4">
        <f t="shared" si="346"/>
        <v>2166.25</v>
      </c>
      <c r="FY322" s="4"/>
      <c r="FZ322" s="4">
        <f t="shared" si="347"/>
        <v>2433.2857142857097</v>
      </c>
      <c r="GA322" s="4">
        <f t="shared" si="348"/>
        <v>2373.4090909090901</v>
      </c>
      <c r="GB322" s="4">
        <f t="shared" si="349"/>
        <v>2372.4</v>
      </c>
      <c r="GC322" s="4"/>
      <c r="GD322" s="4">
        <f t="shared" si="350"/>
        <v>2693.1428571428601</v>
      </c>
      <c r="GE322" s="4">
        <f t="shared" si="351"/>
        <v>2606.2777777777801</v>
      </c>
      <c r="GF322" s="4">
        <f t="shared" si="352"/>
        <v>2593.75</v>
      </c>
      <c r="GH322" s="16">
        <f t="shared" si="375"/>
        <v>2042</v>
      </c>
      <c r="GI322" s="16">
        <f t="shared" si="353"/>
        <v>2068</v>
      </c>
      <c r="GJ322" s="16"/>
      <c r="GK322" s="16">
        <f t="shared" si="376"/>
        <v>2217.1818181818198</v>
      </c>
      <c r="GL322" s="16">
        <f t="shared" si="377"/>
        <v>2167.3636363636397</v>
      </c>
      <c r="GM322" s="16">
        <f t="shared" si="378"/>
        <v>2166.25</v>
      </c>
      <c r="GN322" s="16"/>
      <c r="GO322" s="16">
        <f t="shared" si="354"/>
        <v>2433.2857142857097</v>
      </c>
      <c r="GP322" s="16">
        <f t="shared" si="355"/>
        <v>2373.4090909090901</v>
      </c>
      <c r="GQ322" s="16">
        <f t="shared" si="379"/>
        <v>2372.4</v>
      </c>
    </row>
    <row r="323" spans="2:199" ht="14.45" customHeight="1" x14ac:dyDescent="0.25">
      <c r="B323" s="28" t="s">
        <v>341</v>
      </c>
      <c r="C323" s="28" t="s">
        <v>1022</v>
      </c>
      <c r="D323" s="23" t="str">
        <f>IFERROR(IF(MATCH($B323,Compounders!$A:$A,0),"yes"),"")</f>
        <v/>
      </c>
      <c r="F323" s="66"/>
      <c r="G323" s="66"/>
      <c r="H323" s="66"/>
      <c r="I323" s="66"/>
      <c r="J323" s="121" t="str">
        <f t="shared" si="356"/>
        <v>yes</v>
      </c>
      <c r="K323" s="70">
        <f t="shared" si="380"/>
        <v>6</v>
      </c>
      <c r="L323" s="70">
        <f t="shared" si="381"/>
        <v>47</v>
      </c>
      <c r="M323" s="70">
        <f t="shared" si="382"/>
        <v>4</v>
      </c>
      <c r="N323" s="70">
        <f t="shared" si="383"/>
        <v>7</v>
      </c>
      <c r="O323" s="66"/>
      <c r="P323" s="83"/>
      <c r="Q323" s="70">
        <f t="shared" si="399"/>
        <v>5</v>
      </c>
      <c r="R323" s="70">
        <f t="shared" si="399"/>
        <v>4</v>
      </c>
      <c r="S323" s="70">
        <f t="shared" si="399"/>
        <v>5</v>
      </c>
      <c r="T323" s="70">
        <f t="shared" si="399"/>
        <v>5</v>
      </c>
      <c r="U323" s="70">
        <f t="shared" si="399"/>
        <v>5</v>
      </c>
      <c r="V323" s="70">
        <f t="shared" si="399"/>
        <v>8</v>
      </c>
      <c r="W323" s="70">
        <f t="shared" si="399"/>
        <v>9</v>
      </c>
      <c r="X323" s="70">
        <f t="shared" si="399"/>
        <v>4</v>
      </c>
      <c r="Y323" s="70">
        <f t="shared" si="399"/>
        <v>2</v>
      </c>
      <c r="AA323" s="39">
        <v>21.210282667320001</v>
      </c>
      <c r="AB323" s="39">
        <v>20.204659656</v>
      </c>
      <c r="AC323" s="40">
        <v>34.392715416000001</v>
      </c>
      <c r="AE323" s="4">
        <f t="shared" si="323"/>
        <v>13.18243274868</v>
      </c>
      <c r="AF323" s="4">
        <f t="shared" si="324"/>
        <v>14.188055760000001</v>
      </c>
      <c r="AH323" s="11">
        <f t="shared" si="325"/>
        <v>0.62151141290497702</v>
      </c>
      <c r="AI323" s="11">
        <f t="shared" si="326"/>
        <v>0.70221701338021303</v>
      </c>
      <c r="AK323" s="3">
        <v>986</v>
      </c>
      <c r="AL323" s="7">
        <v>1186</v>
      </c>
      <c r="AM323" s="7"/>
      <c r="AN323" s="3">
        <v>1259.75</v>
      </c>
      <c r="AO323" s="3">
        <v>1275.7272727272698</v>
      </c>
      <c r="AP323" s="7">
        <v>1276</v>
      </c>
      <c r="AQ323" s="113"/>
      <c r="AR323" s="3">
        <v>1426.4</v>
      </c>
      <c r="AS323" s="3">
        <v>1416.8181818181802</v>
      </c>
      <c r="AT323" s="7">
        <v>1455.4166666666702</v>
      </c>
      <c r="AU323" s="7"/>
      <c r="AV323" s="3">
        <v>1591.25</v>
      </c>
      <c r="AW323" s="3">
        <v>1554.125</v>
      </c>
      <c r="AX323" s="7">
        <v>1637.8181818181802</v>
      </c>
      <c r="AY323" s="113"/>
      <c r="AZ323" s="3">
        <v>1375</v>
      </c>
      <c r="BA323" s="7">
        <v>1516</v>
      </c>
      <c r="BB323" s="7"/>
      <c r="BC323" s="3">
        <v>1595.1875</v>
      </c>
      <c r="BD323" s="3">
        <v>1603</v>
      </c>
      <c r="BE323" s="7">
        <v>1635</v>
      </c>
      <c r="BF323" s="113"/>
      <c r="BG323" s="3">
        <v>1693.8461538461499</v>
      </c>
      <c r="BH323" s="3">
        <v>1685.25</v>
      </c>
      <c r="BI323" s="7">
        <v>1746.3333333333298</v>
      </c>
      <c r="BJ323" s="113"/>
      <c r="BK323" s="3">
        <v>1769.3333333333298</v>
      </c>
      <c r="BL323" s="3">
        <v>1793</v>
      </c>
      <c r="BM323" s="7">
        <v>1879.4666666666701</v>
      </c>
      <c r="BO323" s="2">
        <f t="shared" si="388"/>
        <v>1471.9616438356163</v>
      </c>
      <c r="BP323" s="2">
        <f t="shared" si="389"/>
        <v>1597.8328767123287</v>
      </c>
      <c r="BQ323" s="2"/>
      <c r="BR323" s="2">
        <f t="shared" si="390"/>
        <v>1663.0322181243387</v>
      </c>
      <c r="BS323" s="2">
        <f t="shared" si="391"/>
        <v>1659.5609589041096</v>
      </c>
      <c r="BT323" s="2">
        <f t="shared" si="392"/>
        <v>1711.5607305936048</v>
      </c>
      <c r="BU323" s="2"/>
      <c r="BV323" s="2">
        <f t="shared" si="393"/>
        <v>1745.7565156304845</v>
      </c>
      <c r="BW323" s="2">
        <f t="shared" si="394"/>
        <v>1759.3465753424657</v>
      </c>
      <c r="BX323" s="2">
        <f t="shared" si="395"/>
        <v>1837.885296803654</v>
      </c>
      <c r="BZ323" s="16">
        <f t="shared" si="384"/>
        <v>125.87123287671238</v>
      </c>
      <c r="CA323" s="16">
        <f t="shared" si="385"/>
        <v>113.72785388127613</v>
      </c>
      <c r="CB323" s="16">
        <f t="shared" si="386"/>
        <v>126.32456621004917</v>
      </c>
      <c r="CD323" s="5">
        <f t="shared" si="327"/>
        <v>8.551257663801537E-2</v>
      </c>
      <c r="CE323" s="5">
        <f t="shared" si="328"/>
        <v>7.1176313579978778E-2</v>
      </c>
      <c r="CF323" s="5">
        <f t="shared" si="329"/>
        <v>7.3806651410047941E-2</v>
      </c>
      <c r="CH323" s="11">
        <f t="shared" si="358"/>
        <v>-2.0873072586315988E-3</v>
      </c>
      <c r="CI323" s="11">
        <f t="shared" si="359"/>
        <v>2.9180741022563739E-2</v>
      </c>
      <c r="CK323" s="11">
        <f t="shared" si="360"/>
        <v>7.7846249407083068E-3</v>
      </c>
      <c r="CL323" s="11">
        <f t="shared" si="361"/>
        <v>5.2772984289791935E-2</v>
      </c>
      <c r="CN323" s="16">
        <f t="shared" si="330"/>
        <v>-3.471259220229058</v>
      </c>
      <c r="CO323" s="16">
        <f t="shared" si="331"/>
        <v>48.528512469266161</v>
      </c>
      <c r="CP323" s="11"/>
      <c r="CQ323" s="16">
        <f t="shared" si="332"/>
        <v>13.590059711981212</v>
      </c>
      <c r="CR323" s="16">
        <f t="shared" si="333"/>
        <v>92.1287811731695</v>
      </c>
      <c r="CT323" s="106">
        <v>1746.3333333333298</v>
      </c>
      <c r="CU323" s="104">
        <v>1664.0384615384619</v>
      </c>
      <c r="CV323" s="104">
        <v>1653.6149184149169</v>
      </c>
      <c r="CW323" s="104">
        <v>1619.845238095239</v>
      </c>
      <c r="CX323" s="104">
        <v>1568.88235294118</v>
      </c>
      <c r="CY323" s="104">
        <v>1540.8303571428571</v>
      </c>
      <c r="CZ323" s="104">
        <v>1571.1568627450981</v>
      </c>
      <c r="DA323" s="104">
        <v>1510.2051282051289</v>
      </c>
      <c r="DB323" s="104">
        <v>1442.35294117647</v>
      </c>
      <c r="DC323" s="104">
        <v>1397.2125000000001</v>
      </c>
      <c r="DD323" s="104">
        <v>1329.6785714285709</v>
      </c>
      <c r="DE323" s="104">
        <v>1243.2426470588241</v>
      </c>
      <c r="DF323" s="104">
        <v>1228.5999999999999</v>
      </c>
      <c r="DG323" s="104">
        <v>1166.6209150326799</v>
      </c>
      <c r="DH323" s="104">
        <v>1195.8961352657011</v>
      </c>
      <c r="DI323" s="104">
        <v>1244.5935828876991</v>
      </c>
      <c r="DJ323" s="104">
        <v>1218.5</v>
      </c>
      <c r="DK323" s="104">
        <v>1182.4398692810462</v>
      </c>
      <c r="DL323" s="104">
        <v>1194.273684210526</v>
      </c>
      <c r="DM323" s="104">
        <v>1158.833333333333</v>
      </c>
      <c r="DN323" s="104">
        <v>1046.3499999999999</v>
      </c>
      <c r="DO323" s="104">
        <v>965.75438596491199</v>
      </c>
      <c r="DP323" s="104">
        <v>897.14198179271807</v>
      </c>
      <c r="DR323" s="4">
        <f t="shared" si="362"/>
        <v>34.392715416000001</v>
      </c>
      <c r="DS323" s="39">
        <v>20.204659656</v>
      </c>
      <c r="DT323" s="39">
        <v>21.210282667320001</v>
      </c>
      <c r="DU323" s="39">
        <v>23.646794005559997</v>
      </c>
      <c r="DV323" s="39">
        <v>21.349014561100002</v>
      </c>
      <c r="DW323" s="39">
        <v>17.867668180319999</v>
      </c>
      <c r="DX323" s="39">
        <v>23.599809697919998</v>
      </c>
      <c r="DY323" s="39">
        <v>25.292709918390003</v>
      </c>
      <c r="DZ323" s="39">
        <v>26.507266816800001</v>
      </c>
      <c r="EA323" s="39">
        <v>21.663358105170001</v>
      </c>
      <c r="EB323" s="39">
        <v>18.163697103520001</v>
      </c>
      <c r="EC323" s="39">
        <v>15.843072841399998</v>
      </c>
      <c r="ED323" s="39">
        <v>16.229718086000002</v>
      </c>
      <c r="EE323" s="39">
        <v>13.657815797350001</v>
      </c>
      <c r="EF323" s="39">
        <v>12.947335821419999</v>
      </c>
      <c r="EG323" s="39">
        <v>13.44406885425</v>
      </c>
      <c r="EH323" s="39">
        <v>14.43046326176</v>
      </c>
      <c r="EI323" s="39">
        <v>18.470525847999998</v>
      </c>
      <c r="EJ323" s="39">
        <v>20.447329394589996</v>
      </c>
      <c r="EK323" s="39">
        <v>20.072977098240003</v>
      </c>
      <c r="EL323" s="39">
        <v>18.263647177079999</v>
      </c>
      <c r="EM323" s="39">
        <v>16.17642535249</v>
      </c>
      <c r="EN323" s="39">
        <v>14.79701160288</v>
      </c>
      <c r="EP323" s="111">
        <v>46136</v>
      </c>
      <c r="EQ323" s="114">
        <f t="shared" si="387"/>
        <v>-0.31232876712328766</v>
      </c>
      <c r="ER323" s="114"/>
      <c r="ES323" s="4">
        <f t="shared" si="363"/>
        <v>986</v>
      </c>
      <c r="ET323" s="4">
        <f t="shared" si="364"/>
        <v>1186</v>
      </c>
      <c r="EU323" s="4"/>
      <c r="EV323" s="4">
        <f t="shared" si="334"/>
        <v>1259.75</v>
      </c>
      <c r="EW323" s="4">
        <f t="shared" si="335"/>
        <v>1275.7272727272698</v>
      </c>
      <c r="EX323" s="4">
        <f t="shared" si="336"/>
        <v>1276</v>
      </c>
      <c r="EY323" s="4"/>
      <c r="EZ323" s="4">
        <f t="shared" si="337"/>
        <v>1426.4</v>
      </c>
      <c r="FA323" s="4">
        <f t="shared" si="338"/>
        <v>1416.8181818181802</v>
      </c>
      <c r="FB323" s="4">
        <f t="shared" si="339"/>
        <v>1455.4166666666702</v>
      </c>
      <c r="FC323" s="4"/>
      <c r="FD323" s="4">
        <f t="shared" si="398"/>
        <v>1591.25</v>
      </c>
      <c r="FE323" s="4">
        <f t="shared" si="366"/>
        <v>1554.125</v>
      </c>
      <c r="FF323" s="4">
        <f t="shared" si="367"/>
        <v>1637.8181818181802</v>
      </c>
      <c r="FH323" s="16">
        <f t="shared" si="368"/>
        <v>1123.5342465753424</v>
      </c>
      <c r="FI323" s="16">
        <f t="shared" si="341"/>
        <v>1247.8904109589039</v>
      </c>
      <c r="FJ323" s="16"/>
      <c r="FK323" s="16">
        <f t="shared" si="369"/>
        <v>1374.3504109589041</v>
      </c>
      <c r="FL323" s="16">
        <f t="shared" si="370"/>
        <v>1372.7514321295123</v>
      </c>
      <c r="FM323" s="16">
        <f t="shared" si="371"/>
        <v>1399.379680365299</v>
      </c>
      <c r="FN323" s="16"/>
      <c r="FO323" s="16">
        <f t="shared" si="372"/>
        <v>1539.7626027397259</v>
      </c>
      <c r="FP323" s="16">
        <f t="shared" si="373"/>
        <v>1511.2401307596506</v>
      </c>
      <c r="FQ323" s="16">
        <f t="shared" si="374"/>
        <v>1580.8489414694893</v>
      </c>
      <c r="FS323" s="4">
        <f t="shared" si="342"/>
        <v>1375</v>
      </c>
      <c r="FT323" s="4">
        <f t="shared" si="343"/>
        <v>1516</v>
      </c>
      <c r="FU323" s="4"/>
      <c r="FV323" s="4">
        <f t="shared" si="344"/>
        <v>1595.1875</v>
      </c>
      <c r="FW323" s="4">
        <f t="shared" si="345"/>
        <v>1603</v>
      </c>
      <c r="FX323" s="4">
        <f t="shared" si="346"/>
        <v>1635</v>
      </c>
      <c r="FY323" s="4"/>
      <c r="FZ323" s="4">
        <f t="shared" si="347"/>
        <v>1693.8461538461499</v>
      </c>
      <c r="GA323" s="4">
        <f t="shared" si="348"/>
        <v>1685.25</v>
      </c>
      <c r="GB323" s="4">
        <f t="shared" si="349"/>
        <v>1746.3333333333298</v>
      </c>
      <c r="GC323" s="4"/>
      <c r="GD323" s="4">
        <f t="shared" si="350"/>
        <v>1769.3333333333298</v>
      </c>
      <c r="GE323" s="4">
        <f t="shared" si="351"/>
        <v>1793</v>
      </c>
      <c r="GF323" s="4">
        <f t="shared" si="352"/>
        <v>1879.4666666666701</v>
      </c>
      <c r="GH323" s="16">
        <f t="shared" si="375"/>
        <v>1471.9616438356163</v>
      </c>
      <c r="GI323" s="16">
        <f t="shared" si="353"/>
        <v>1597.8328767123287</v>
      </c>
      <c r="GJ323" s="16"/>
      <c r="GK323" s="16">
        <f t="shared" si="376"/>
        <v>1663.0322181243387</v>
      </c>
      <c r="GL323" s="16">
        <f t="shared" si="377"/>
        <v>1659.5609589041096</v>
      </c>
      <c r="GM323" s="16">
        <f t="shared" si="378"/>
        <v>1711.5607305936048</v>
      </c>
      <c r="GN323" s="16"/>
      <c r="GO323" s="16">
        <f t="shared" si="354"/>
        <v>1745.7565156304845</v>
      </c>
      <c r="GP323" s="16">
        <f t="shared" si="355"/>
        <v>1759.3465753424657</v>
      </c>
      <c r="GQ323" s="16">
        <f t="shared" si="379"/>
        <v>1837.885296803654</v>
      </c>
    </row>
    <row r="324" spans="2:199" ht="14.45" customHeight="1" x14ac:dyDescent="0.25">
      <c r="B324" s="28" t="s">
        <v>383</v>
      </c>
      <c r="C324" s="28" t="s">
        <v>1023</v>
      </c>
      <c r="D324" s="23" t="str">
        <f>IFERROR(IF(MATCH($B324,Compounders!$A:$A,0),"yes"),"")</f>
        <v/>
      </c>
      <c r="F324" s="66"/>
      <c r="G324" s="66"/>
      <c r="H324" s="66"/>
      <c r="I324" s="66"/>
      <c r="J324" s="121" t="str">
        <f t="shared" si="356"/>
        <v>yes</v>
      </c>
      <c r="K324" s="70">
        <f t="shared" si="380"/>
        <v>6</v>
      </c>
      <c r="L324" s="70">
        <f t="shared" si="381"/>
        <v>47</v>
      </c>
      <c r="M324" s="70">
        <f t="shared" si="382"/>
        <v>4</v>
      </c>
      <c r="N324" s="70">
        <f t="shared" si="383"/>
        <v>7</v>
      </c>
      <c r="O324" s="66"/>
      <c r="P324" s="83"/>
      <c r="Q324" s="70">
        <f t="shared" si="399"/>
        <v>5</v>
      </c>
      <c r="R324" s="70">
        <f t="shared" si="399"/>
        <v>4</v>
      </c>
      <c r="S324" s="70">
        <f t="shared" si="399"/>
        <v>5</v>
      </c>
      <c r="T324" s="70">
        <f t="shared" si="399"/>
        <v>5</v>
      </c>
      <c r="U324" s="70">
        <f t="shared" si="399"/>
        <v>5</v>
      </c>
      <c r="V324" s="70">
        <f t="shared" si="399"/>
        <v>8</v>
      </c>
      <c r="W324" s="70">
        <f t="shared" si="399"/>
        <v>9</v>
      </c>
      <c r="X324" s="70">
        <f t="shared" si="399"/>
        <v>4</v>
      </c>
      <c r="Y324" s="70">
        <f t="shared" si="399"/>
        <v>2</v>
      </c>
      <c r="AA324" s="39">
        <v>25.030969586820003</v>
      </c>
      <c r="AB324" s="39">
        <v>28.177937565439994</v>
      </c>
      <c r="AC324" s="40">
        <v>27.590353139839998</v>
      </c>
      <c r="AE324" s="4">
        <f t="shared" si="323"/>
        <v>2.5593835530199947</v>
      </c>
      <c r="AF324" s="4">
        <f t="shared" si="324"/>
        <v>-0.5875844255999958</v>
      </c>
      <c r="AH324" s="11">
        <f t="shared" si="325"/>
        <v>0.10224867814819416</v>
      </c>
      <c r="AI324" s="11">
        <f t="shared" si="326"/>
        <v>-2.0852641334568878E-2</v>
      </c>
      <c r="AK324" s="3">
        <v>1019</v>
      </c>
      <c r="AL324" s="7">
        <v>1052</v>
      </c>
      <c r="AM324" s="7"/>
      <c r="AN324" s="3">
        <v>1244.2727272727302</v>
      </c>
      <c r="AO324" s="3">
        <v>1236.8888888888901</v>
      </c>
      <c r="AP324" s="7">
        <v>1235.75</v>
      </c>
      <c r="AQ324" s="113"/>
      <c r="AR324" s="3">
        <v>1405.9</v>
      </c>
      <c r="AS324" s="3">
        <v>1382.625</v>
      </c>
      <c r="AT324" s="7">
        <v>1437.9166666666702</v>
      </c>
      <c r="AU324" s="7"/>
      <c r="AV324" s="3">
        <v>1563.625</v>
      </c>
      <c r="AW324" s="3">
        <v>1517</v>
      </c>
      <c r="AX324" s="7">
        <v>1593.0909090909099</v>
      </c>
      <c r="AY324" s="113"/>
      <c r="AZ324" s="3">
        <v>1041</v>
      </c>
      <c r="BA324" s="7">
        <v>1155</v>
      </c>
      <c r="BB324" s="7"/>
      <c r="BC324" s="3">
        <v>1266.06666666667</v>
      </c>
      <c r="BD324" s="3">
        <v>1262.6923076923101</v>
      </c>
      <c r="BE324" s="7">
        <v>1260.5</v>
      </c>
      <c r="BF324" s="113"/>
      <c r="BG324" s="3">
        <v>1420.92857142857</v>
      </c>
      <c r="BH324" s="3">
        <v>1406.25</v>
      </c>
      <c r="BI324" s="7">
        <v>1406.875</v>
      </c>
      <c r="BJ324" s="113"/>
      <c r="BK324" s="3">
        <v>1585.7</v>
      </c>
      <c r="BL324" s="3">
        <v>1546.9</v>
      </c>
      <c r="BM324" s="7">
        <v>1548.2857142857101</v>
      </c>
      <c r="BO324" s="2">
        <f t="shared" si="388"/>
        <v>1041</v>
      </c>
      <c r="BP324" s="2">
        <f t="shared" si="389"/>
        <v>1155</v>
      </c>
      <c r="BQ324" s="2"/>
      <c r="BR324" s="2">
        <f t="shared" si="390"/>
        <v>1266.06666666667</v>
      </c>
      <c r="BS324" s="2">
        <f t="shared" si="391"/>
        <v>1262.6923076923101</v>
      </c>
      <c r="BT324" s="2">
        <f t="shared" si="392"/>
        <v>1260.5</v>
      </c>
      <c r="BU324" s="2"/>
      <c r="BV324" s="2">
        <f t="shared" si="393"/>
        <v>1420.92857142857</v>
      </c>
      <c r="BW324" s="2">
        <f t="shared" si="394"/>
        <v>1406.25</v>
      </c>
      <c r="BX324" s="2">
        <f t="shared" si="395"/>
        <v>1406.875</v>
      </c>
      <c r="BZ324" s="16">
        <f t="shared" si="384"/>
        <v>114</v>
      </c>
      <c r="CA324" s="16">
        <f t="shared" si="385"/>
        <v>105.5</v>
      </c>
      <c r="CB324" s="16">
        <f t="shared" si="386"/>
        <v>146.375</v>
      </c>
      <c r="CD324" s="5">
        <f t="shared" si="327"/>
        <v>0.10951008645533133</v>
      </c>
      <c r="CE324" s="5">
        <f t="shared" si="328"/>
        <v>9.134199134199128E-2</v>
      </c>
      <c r="CF324" s="5">
        <f t="shared" si="329"/>
        <v>0.11612455374851249</v>
      </c>
      <c r="CH324" s="11">
        <f t="shared" si="358"/>
        <v>-2.6652300887471947E-3</v>
      </c>
      <c r="CI324" s="11">
        <f t="shared" si="359"/>
        <v>-4.396819546103381E-3</v>
      </c>
      <c r="CK324" s="11">
        <f t="shared" si="360"/>
        <v>-1.0330266928064158E-2</v>
      </c>
      <c r="CL324" s="11">
        <f t="shared" si="361"/>
        <v>-9.8904137133655201E-3</v>
      </c>
      <c r="CN324" s="16">
        <f t="shared" si="330"/>
        <v>-3.3743589743598932</v>
      </c>
      <c r="CO324" s="16">
        <f t="shared" si="331"/>
        <v>-5.5666666666700166</v>
      </c>
      <c r="CP324" s="11"/>
      <c r="CQ324" s="16">
        <f t="shared" si="332"/>
        <v>-14.678571428569967</v>
      </c>
      <c r="CR324" s="16">
        <f t="shared" si="333"/>
        <v>-14.053571428569967</v>
      </c>
      <c r="CT324" s="106">
        <v>1288.8888888888891</v>
      </c>
      <c r="CU324" s="104">
        <v>1262.6923076923101</v>
      </c>
      <c r="CV324" s="104">
        <v>1218.125</v>
      </c>
      <c r="CW324" s="104">
        <v>1205.2202380952381</v>
      </c>
      <c r="CX324" s="104">
        <v>1172.4285714285709</v>
      </c>
      <c r="CY324" s="104">
        <v>1137.3076923076899</v>
      </c>
      <c r="CZ324" s="104">
        <v>1136.7261904761901</v>
      </c>
      <c r="DA324" s="104">
        <v>1061.2857142857151</v>
      </c>
      <c r="DB324" s="104">
        <v>1023.8</v>
      </c>
      <c r="DC324" s="104">
        <v>1035.7857142857099</v>
      </c>
      <c r="DD324" s="104">
        <v>997.00476190476206</v>
      </c>
      <c r="DE324" s="104">
        <v>1004.4761904761901</v>
      </c>
      <c r="DF324" s="104">
        <v>948.62896825396797</v>
      </c>
      <c r="DG324" s="104">
        <v>944.125</v>
      </c>
      <c r="DH324" s="104">
        <v>861.63750000000005</v>
      </c>
      <c r="DI324" s="104">
        <v>829.3</v>
      </c>
      <c r="DJ324" s="104">
        <v>799.9047619047609</v>
      </c>
      <c r="DK324" s="104">
        <v>868.125</v>
      </c>
      <c r="DL324" s="104">
        <v>875.33333333333394</v>
      </c>
      <c r="DM324" s="104">
        <v>845.8</v>
      </c>
      <c r="DN324" s="104">
        <v>888.6</v>
      </c>
      <c r="DO324" s="104">
        <v>865.11111111111109</v>
      </c>
      <c r="DP324" s="104">
        <v>756.76666666666699</v>
      </c>
      <c r="DR324" s="4">
        <f t="shared" si="362"/>
        <v>27.590353139839998</v>
      </c>
      <c r="DS324" s="39">
        <v>28.177937565439994</v>
      </c>
      <c r="DT324" s="39">
        <v>25.030969586820003</v>
      </c>
      <c r="DU324" s="39">
        <v>25.325861842399998</v>
      </c>
      <c r="DV324" s="39">
        <v>23.981241342520001</v>
      </c>
      <c r="DW324" s="39">
        <v>23.648290297420001</v>
      </c>
      <c r="DX324" s="39">
        <v>20.67930646748</v>
      </c>
      <c r="DY324" s="39">
        <v>19.173636939080001</v>
      </c>
      <c r="DZ324" s="39">
        <v>19.81865395014</v>
      </c>
      <c r="EA324" s="39">
        <v>18.035067833860001</v>
      </c>
      <c r="EB324" s="39">
        <v>17.982883839419998</v>
      </c>
      <c r="EC324" s="39">
        <v>16.900260101099999</v>
      </c>
      <c r="ED324" s="39">
        <v>18.347954634900002</v>
      </c>
      <c r="EE324" s="39">
        <v>18.543078680760001</v>
      </c>
      <c r="EF324" s="39">
        <v>18.876677855940002</v>
      </c>
      <c r="EG324" s="39">
        <v>17.737405201080001</v>
      </c>
      <c r="EH324" s="39">
        <v>18.618610569480001</v>
      </c>
      <c r="EI324" s="39">
        <v>19.285808919840001</v>
      </c>
      <c r="EJ324" s="39">
        <v>17.551642635939999</v>
      </c>
      <c r="EK324" s="39">
        <v>14.585103274199998</v>
      </c>
      <c r="EL324" s="39">
        <v>14.233758315560001</v>
      </c>
      <c r="EM324" s="39">
        <v>12.4933082004</v>
      </c>
      <c r="EN324" s="39">
        <v>11.78988259736</v>
      </c>
      <c r="EP324" s="111">
        <v>46022</v>
      </c>
      <c r="EQ324" s="114">
        <f t="shared" si="387"/>
        <v>0</v>
      </c>
      <c r="ER324" s="114"/>
      <c r="ES324" s="4">
        <f t="shared" si="363"/>
        <v>1019</v>
      </c>
      <c r="ET324" s="4">
        <f t="shared" si="364"/>
        <v>1052</v>
      </c>
      <c r="EU324" s="4"/>
      <c r="EV324" s="4">
        <f t="shared" si="334"/>
        <v>1244.2727272727302</v>
      </c>
      <c r="EW324" s="4">
        <f t="shared" si="335"/>
        <v>1236.8888888888901</v>
      </c>
      <c r="EX324" s="4">
        <f t="shared" si="336"/>
        <v>1235.75</v>
      </c>
      <c r="EY324" s="4"/>
      <c r="EZ324" s="4">
        <f t="shared" si="337"/>
        <v>1405.9</v>
      </c>
      <c r="FA324" s="4">
        <f t="shared" si="338"/>
        <v>1382.625</v>
      </c>
      <c r="FB324" s="4">
        <f t="shared" si="339"/>
        <v>1437.9166666666702</v>
      </c>
      <c r="FC324" s="4"/>
      <c r="FD324" s="4">
        <f t="shared" si="398"/>
        <v>1563.625</v>
      </c>
      <c r="FE324" s="4">
        <f t="shared" si="366"/>
        <v>1517</v>
      </c>
      <c r="FF324" s="4">
        <f t="shared" si="367"/>
        <v>1593.0909090909099</v>
      </c>
      <c r="FH324" s="16">
        <f t="shared" si="368"/>
        <v>1019</v>
      </c>
      <c r="FI324" s="16">
        <f t="shared" si="341"/>
        <v>1052</v>
      </c>
      <c r="FJ324" s="16"/>
      <c r="FK324" s="16">
        <f t="shared" si="369"/>
        <v>1244.2727272727302</v>
      </c>
      <c r="FL324" s="16">
        <f t="shared" si="370"/>
        <v>1236.8888888888901</v>
      </c>
      <c r="FM324" s="16">
        <f t="shared" si="371"/>
        <v>1235.75</v>
      </c>
      <c r="FN324" s="16"/>
      <c r="FO324" s="16">
        <f t="shared" si="372"/>
        <v>1405.9</v>
      </c>
      <c r="FP324" s="16">
        <f t="shared" si="373"/>
        <v>1382.625</v>
      </c>
      <c r="FQ324" s="16">
        <f t="shared" si="374"/>
        <v>1437.9166666666702</v>
      </c>
      <c r="FS324" s="4">
        <f t="shared" si="342"/>
        <v>1041</v>
      </c>
      <c r="FT324" s="4">
        <f t="shared" si="343"/>
        <v>1155</v>
      </c>
      <c r="FU324" s="4"/>
      <c r="FV324" s="4">
        <f t="shared" si="344"/>
        <v>1266.06666666667</v>
      </c>
      <c r="FW324" s="4">
        <f t="shared" si="345"/>
        <v>1262.6923076923101</v>
      </c>
      <c r="FX324" s="4">
        <f t="shared" si="346"/>
        <v>1260.5</v>
      </c>
      <c r="FY324" s="4"/>
      <c r="FZ324" s="4">
        <f t="shared" si="347"/>
        <v>1420.92857142857</v>
      </c>
      <c r="GA324" s="4">
        <f t="shared" si="348"/>
        <v>1406.25</v>
      </c>
      <c r="GB324" s="4">
        <f t="shared" si="349"/>
        <v>1406.875</v>
      </c>
      <c r="GC324" s="4"/>
      <c r="GD324" s="4">
        <f t="shared" si="350"/>
        <v>1585.7</v>
      </c>
      <c r="GE324" s="4">
        <f t="shared" si="351"/>
        <v>1546.9</v>
      </c>
      <c r="GF324" s="4">
        <f t="shared" si="352"/>
        <v>1548.2857142857101</v>
      </c>
      <c r="GH324" s="16">
        <f t="shared" si="375"/>
        <v>1041</v>
      </c>
      <c r="GI324" s="16">
        <f t="shared" si="353"/>
        <v>1155</v>
      </c>
      <c r="GJ324" s="16"/>
      <c r="GK324" s="16">
        <f t="shared" si="376"/>
        <v>1266.06666666667</v>
      </c>
      <c r="GL324" s="16">
        <f t="shared" si="377"/>
        <v>1262.6923076923101</v>
      </c>
      <c r="GM324" s="16">
        <f t="shared" si="378"/>
        <v>1260.5</v>
      </c>
      <c r="GN324" s="16"/>
      <c r="GO324" s="16">
        <f t="shared" si="354"/>
        <v>1420.92857142857</v>
      </c>
      <c r="GP324" s="16">
        <f t="shared" si="355"/>
        <v>1406.25</v>
      </c>
      <c r="GQ324" s="16">
        <f t="shared" si="379"/>
        <v>1406.875</v>
      </c>
    </row>
    <row r="325" spans="2:199" ht="14.45" customHeight="1" x14ac:dyDescent="0.25">
      <c r="B325" s="28" t="s">
        <v>331</v>
      </c>
      <c r="C325" s="28" t="s">
        <v>792</v>
      </c>
      <c r="D325" s="23" t="str">
        <f>IFERROR(IF(MATCH($B325,Compounders!$A:$A,0),"yes"),"")</f>
        <v>yes</v>
      </c>
      <c r="F325" s="66"/>
      <c r="G325" s="66"/>
      <c r="H325" s="66"/>
      <c r="I325" s="66"/>
      <c r="J325" s="121" t="str">
        <f t="shared" si="356"/>
        <v>yes</v>
      </c>
      <c r="K325" s="70">
        <f t="shared" si="380"/>
        <v>6</v>
      </c>
      <c r="L325" s="70">
        <f t="shared" si="381"/>
        <v>47</v>
      </c>
      <c r="M325" s="70">
        <f t="shared" si="382"/>
        <v>4</v>
      </c>
      <c r="N325" s="70">
        <f t="shared" si="383"/>
        <v>7</v>
      </c>
      <c r="O325" s="66"/>
      <c r="P325" s="83"/>
      <c r="Q325" s="70">
        <f t="shared" si="399"/>
        <v>5</v>
      </c>
      <c r="R325" s="70">
        <f t="shared" si="399"/>
        <v>4</v>
      </c>
      <c r="S325" s="70">
        <f t="shared" si="399"/>
        <v>5</v>
      </c>
      <c r="T325" s="70">
        <f t="shared" si="399"/>
        <v>5</v>
      </c>
      <c r="U325" s="70">
        <f t="shared" si="399"/>
        <v>5</v>
      </c>
      <c r="V325" s="70">
        <f t="shared" si="399"/>
        <v>8</v>
      </c>
      <c r="W325" s="70">
        <f t="shared" si="399"/>
        <v>9</v>
      </c>
      <c r="X325" s="70">
        <f t="shared" si="399"/>
        <v>4</v>
      </c>
      <c r="Y325" s="70">
        <f t="shared" si="399"/>
        <v>2</v>
      </c>
      <c r="AA325" s="39">
        <v>34.041679584850002</v>
      </c>
      <c r="AB325" s="39">
        <v>29.96259718284</v>
      </c>
      <c r="AC325" s="40">
        <v>27.182446823839999</v>
      </c>
      <c r="AE325" s="4">
        <f t="shared" si="323"/>
        <v>-6.8592327610100021</v>
      </c>
      <c r="AF325" s="4">
        <f t="shared" si="324"/>
        <v>-2.7801503590000003</v>
      </c>
      <c r="AH325" s="11">
        <f t="shared" si="325"/>
        <v>-0.2014951331620739</v>
      </c>
      <c r="AI325" s="11">
        <f t="shared" si="326"/>
        <v>-9.2787362258176742E-2</v>
      </c>
      <c r="AK325" s="3">
        <v>1645</v>
      </c>
      <c r="AL325" s="7">
        <v>1384</v>
      </c>
      <c r="AM325" s="7"/>
      <c r="AN325" s="3">
        <v>1700.6666666666702</v>
      </c>
      <c r="AO325" s="3">
        <v>1644.3636363636401</v>
      </c>
      <c r="AP325" s="7">
        <v>1575.4444444444398</v>
      </c>
      <c r="AQ325" s="113"/>
      <c r="AR325" s="3">
        <v>1864.4166666666702</v>
      </c>
      <c r="AS325" s="3">
        <v>1803.6363636363599</v>
      </c>
      <c r="AT325" s="7">
        <v>1770.2222222222199</v>
      </c>
      <c r="AU325" s="7"/>
      <c r="AV325" s="3">
        <v>2039.6</v>
      </c>
      <c r="AW325" s="3">
        <v>1966.54545454545</v>
      </c>
      <c r="AX325" s="7">
        <v>1939.6666666666702</v>
      </c>
      <c r="AY325" s="113"/>
      <c r="AZ325" s="3">
        <v>1548</v>
      </c>
      <c r="BA325" s="7">
        <v>1599</v>
      </c>
      <c r="BB325" s="7"/>
      <c r="BC325" s="3">
        <v>1733.57142857143</v>
      </c>
      <c r="BD325" s="3">
        <v>1676.61538461538</v>
      </c>
      <c r="BE325" s="7">
        <v>1623</v>
      </c>
      <c r="BF325" s="113"/>
      <c r="BG325" s="3">
        <v>1891.3571428571402</v>
      </c>
      <c r="BH325" s="3">
        <v>1831.9230769230799</v>
      </c>
      <c r="BI325" s="7">
        <v>1798</v>
      </c>
      <c r="BJ325" s="113"/>
      <c r="BK325" s="3">
        <v>2072.6</v>
      </c>
      <c r="BL325" s="3">
        <v>1985.8333333333298</v>
      </c>
      <c r="BM325" s="7">
        <v>1959.5833333333298</v>
      </c>
      <c r="BO325" s="2">
        <f t="shared" si="388"/>
        <v>1548</v>
      </c>
      <c r="BP325" s="2">
        <f t="shared" si="389"/>
        <v>1599</v>
      </c>
      <c r="BQ325" s="2"/>
      <c r="BR325" s="2">
        <f t="shared" si="390"/>
        <v>1733.57142857143</v>
      </c>
      <c r="BS325" s="2">
        <f t="shared" si="391"/>
        <v>1676.61538461538</v>
      </c>
      <c r="BT325" s="2">
        <f t="shared" si="392"/>
        <v>1623</v>
      </c>
      <c r="BU325" s="2"/>
      <c r="BV325" s="2">
        <f t="shared" si="393"/>
        <v>1891.3571428571402</v>
      </c>
      <c r="BW325" s="2">
        <f t="shared" si="394"/>
        <v>1831.9230769230799</v>
      </c>
      <c r="BX325" s="2">
        <f t="shared" si="395"/>
        <v>1798</v>
      </c>
      <c r="BZ325" s="16">
        <f t="shared" si="384"/>
        <v>51</v>
      </c>
      <c r="CA325" s="16">
        <f t="shared" si="385"/>
        <v>24</v>
      </c>
      <c r="CB325" s="16">
        <f t="shared" si="386"/>
        <v>175</v>
      </c>
      <c r="CD325" s="5">
        <f t="shared" si="327"/>
        <v>3.2945736434108586E-2</v>
      </c>
      <c r="CE325" s="5">
        <f t="shared" si="328"/>
        <v>1.5009380863039379E-2</v>
      </c>
      <c r="CF325" s="5">
        <f t="shared" si="329"/>
        <v>0.10782501540357359</v>
      </c>
      <c r="CH325" s="11">
        <f t="shared" si="358"/>
        <v>-3.2854743114326346E-2</v>
      </c>
      <c r="CI325" s="11">
        <f t="shared" si="359"/>
        <v>-6.3782447466008252E-2</v>
      </c>
      <c r="CK325" s="11">
        <f t="shared" si="360"/>
        <v>-3.1424031235199434E-2</v>
      </c>
      <c r="CL325" s="11">
        <f t="shared" si="361"/>
        <v>-4.9359870085726953E-2</v>
      </c>
      <c r="CN325" s="16">
        <f t="shared" si="330"/>
        <v>-56.956043956050053</v>
      </c>
      <c r="CO325" s="16">
        <f t="shared" si="331"/>
        <v>-110.57142857143003</v>
      </c>
      <c r="CP325" s="11"/>
      <c r="CQ325" s="16">
        <f t="shared" si="332"/>
        <v>-59.4340659340603</v>
      </c>
      <c r="CR325" s="16">
        <f t="shared" si="333"/>
        <v>-93.357142857140161</v>
      </c>
      <c r="CT325" s="106">
        <v>1660.7777777777778</v>
      </c>
      <c r="CU325" s="104">
        <v>1676.61538461538</v>
      </c>
      <c r="CV325" s="104">
        <v>1688.575</v>
      </c>
      <c r="CW325" s="104">
        <v>1641.9444444444439</v>
      </c>
      <c r="CX325" s="104">
        <v>1667.541666666667</v>
      </c>
      <c r="CY325" s="104">
        <v>1611.2222222222199</v>
      </c>
      <c r="CZ325" s="104">
        <v>1601.6111111111111</v>
      </c>
      <c r="DA325" s="104">
        <v>1594.0416666666661</v>
      </c>
      <c r="DB325" s="104">
        <v>1580.1111111111111</v>
      </c>
      <c r="DC325" s="104">
        <v>1571.6363636363599</v>
      </c>
      <c r="DD325" s="104">
        <v>1519.9749999999999</v>
      </c>
      <c r="DE325" s="104">
        <v>1493.208333333333</v>
      </c>
      <c r="DF325" s="104">
        <v>1471.477777777777</v>
      </c>
      <c r="DG325" s="104">
        <v>1421.38461538462</v>
      </c>
      <c r="DH325" s="104">
        <v>1353.55</v>
      </c>
      <c r="DI325" s="104">
        <v>1377.2</v>
      </c>
      <c r="DJ325" s="104">
        <v>1435.7777777777781</v>
      </c>
      <c r="DK325" s="104">
        <v>1413.1818181818198</v>
      </c>
      <c r="DL325" s="104">
        <v>1350.366666666667</v>
      </c>
      <c r="DM325" s="104">
        <v>1308.25</v>
      </c>
      <c r="DN325" s="104">
        <v>1250.8222222222221</v>
      </c>
      <c r="DO325" s="104">
        <v>1183.4444444444398</v>
      </c>
      <c r="DP325" s="104">
        <v>1105.171428571429</v>
      </c>
      <c r="DR325" s="4">
        <f t="shared" si="362"/>
        <v>27.182446823839999</v>
      </c>
      <c r="DS325" s="39">
        <v>29.96259718284</v>
      </c>
      <c r="DT325" s="39">
        <v>34.041679584850002</v>
      </c>
      <c r="DU325" s="39">
        <v>35.884010187470004</v>
      </c>
      <c r="DV325" s="39">
        <v>39.08087623886</v>
      </c>
      <c r="DW325" s="39">
        <v>40.920715701599995</v>
      </c>
      <c r="DX325" s="39">
        <v>36.994039127640008</v>
      </c>
      <c r="DY325" s="39">
        <v>41.633662481980004</v>
      </c>
      <c r="DZ325" s="39">
        <v>38.920113786860007</v>
      </c>
      <c r="EA325" s="39">
        <v>40.249480723020007</v>
      </c>
      <c r="EB325" s="39">
        <v>36.616386893809995</v>
      </c>
      <c r="EC325" s="39">
        <v>33.067240869690004</v>
      </c>
      <c r="ED325" s="39">
        <v>36.787061817359998</v>
      </c>
      <c r="EE325" s="39">
        <v>35.014982508400003</v>
      </c>
      <c r="EF325" s="39">
        <v>32.622855689870001</v>
      </c>
      <c r="EG325" s="39">
        <v>26.810776973199996</v>
      </c>
      <c r="EH325" s="39">
        <v>29.87888215609</v>
      </c>
      <c r="EI325" s="39">
        <v>32.700853294200002</v>
      </c>
      <c r="EJ325" s="39">
        <v>36.984633782549999</v>
      </c>
      <c r="EK325" s="39">
        <v>35.115348638479993</v>
      </c>
      <c r="EL325" s="39">
        <v>35.091057780479993</v>
      </c>
      <c r="EM325" s="39">
        <v>29.418410882</v>
      </c>
      <c r="EN325" s="39">
        <v>29.262304281699997</v>
      </c>
      <c r="EP325" s="111">
        <v>46022</v>
      </c>
      <c r="EQ325" s="114">
        <f t="shared" si="387"/>
        <v>0</v>
      </c>
      <c r="ER325" s="114"/>
      <c r="ES325" s="4">
        <f t="shared" si="363"/>
        <v>1645</v>
      </c>
      <c r="ET325" s="4">
        <f t="shared" si="364"/>
        <v>1384</v>
      </c>
      <c r="EU325" s="4"/>
      <c r="EV325" s="4">
        <f t="shared" si="334"/>
        <v>1700.6666666666702</v>
      </c>
      <c r="EW325" s="4">
        <f t="shared" si="335"/>
        <v>1644.3636363636401</v>
      </c>
      <c r="EX325" s="4">
        <f t="shared" si="336"/>
        <v>1575.4444444444398</v>
      </c>
      <c r="EY325" s="4"/>
      <c r="EZ325" s="4">
        <f t="shared" si="337"/>
        <v>1864.4166666666702</v>
      </c>
      <c r="FA325" s="4">
        <f t="shared" si="338"/>
        <v>1803.6363636363599</v>
      </c>
      <c r="FB325" s="4">
        <f t="shared" si="339"/>
        <v>1770.2222222222199</v>
      </c>
      <c r="FC325" s="4"/>
      <c r="FD325" s="4">
        <f t="shared" si="398"/>
        <v>2039.6</v>
      </c>
      <c r="FE325" s="4">
        <f t="shared" si="366"/>
        <v>1966.54545454545</v>
      </c>
      <c r="FF325" s="4">
        <f t="shared" si="367"/>
        <v>1939.6666666666702</v>
      </c>
      <c r="FH325" s="16">
        <f t="shared" si="368"/>
        <v>1645</v>
      </c>
      <c r="FI325" s="16">
        <f t="shared" si="341"/>
        <v>1384</v>
      </c>
      <c r="FJ325" s="16"/>
      <c r="FK325" s="16">
        <f t="shared" si="369"/>
        <v>1700.6666666666702</v>
      </c>
      <c r="FL325" s="16">
        <f t="shared" si="370"/>
        <v>1644.3636363636401</v>
      </c>
      <c r="FM325" s="16">
        <f t="shared" si="371"/>
        <v>1575.4444444444398</v>
      </c>
      <c r="FN325" s="16"/>
      <c r="FO325" s="16">
        <f t="shared" si="372"/>
        <v>1864.4166666666702</v>
      </c>
      <c r="FP325" s="16">
        <f t="shared" si="373"/>
        <v>1803.6363636363599</v>
      </c>
      <c r="FQ325" s="16">
        <f t="shared" si="374"/>
        <v>1770.2222222222199</v>
      </c>
      <c r="FS325" s="4">
        <f t="shared" si="342"/>
        <v>1548</v>
      </c>
      <c r="FT325" s="4">
        <f t="shared" si="343"/>
        <v>1599</v>
      </c>
      <c r="FU325" s="4"/>
      <c r="FV325" s="4">
        <f t="shared" si="344"/>
        <v>1733.57142857143</v>
      </c>
      <c r="FW325" s="4">
        <f t="shared" si="345"/>
        <v>1676.61538461538</v>
      </c>
      <c r="FX325" s="4">
        <f t="shared" si="346"/>
        <v>1623</v>
      </c>
      <c r="FY325" s="4"/>
      <c r="FZ325" s="4">
        <f t="shared" si="347"/>
        <v>1891.3571428571402</v>
      </c>
      <c r="GA325" s="4">
        <f t="shared" si="348"/>
        <v>1831.9230769230799</v>
      </c>
      <c r="GB325" s="4">
        <f t="shared" si="349"/>
        <v>1798</v>
      </c>
      <c r="GC325" s="4"/>
      <c r="GD325" s="4">
        <f t="shared" si="350"/>
        <v>2072.6</v>
      </c>
      <c r="GE325" s="4">
        <f t="shared" si="351"/>
        <v>1985.8333333333298</v>
      </c>
      <c r="GF325" s="4">
        <f t="shared" si="352"/>
        <v>1959.5833333333298</v>
      </c>
      <c r="GH325" s="16">
        <f t="shared" si="375"/>
        <v>1548</v>
      </c>
      <c r="GI325" s="16">
        <f t="shared" si="353"/>
        <v>1599</v>
      </c>
      <c r="GJ325" s="16"/>
      <c r="GK325" s="16">
        <f t="shared" si="376"/>
        <v>1733.57142857143</v>
      </c>
      <c r="GL325" s="16">
        <f t="shared" si="377"/>
        <v>1676.61538461538</v>
      </c>
      <c r="GM325" s="16">
        <f t="shared" si="378"/>
        <v>1623</v>
      </c>
      <c r="GN325" s="16"/>
      <c r="GO325" s="16">
        <f t="shared" si="354"/>
        <v>1891.3571428571402</v>
      </c>
      <c r="GP325" s="16">
        <f t="shared" si="355"/>
        <v>1831.9230769230799</v>
      </c>
      <c r="GQ325" s="16">
        <f t="shared" si="379"/>
        <v>1798</v>
      </c>
    </row>
    <row r="326" spans="2:199" ht="14.45" customHeight="1" x14ac:dyDescent="0.25">
      <c r="B326" s="28" t="s">
        <v>268</v>
      </c>
      <c r="C326" s="28" t="s">
        <v>793</v>
      </c>
      <c r="D326" s="23" t="str">
        <f>IFERROR(IF(MATCH($B326,Compounders!$A:$A,0),"yes"),"")</f>
        <v/>
      </c>
      <c r="F326" s="66"/>
      <c r="G326" s="66"/>
      <c r="H326" s="66"/>
      <c r="I326" s="66"/>
      <c r="J326" s="121" t="str">
        <f t="shared" si="356"/>
        <v>yes</v>
      </c>
      <c r="K326" s="70">
        <f t="shared" si="380"/>
        <v>6</v>
      </c>
      <c r="L326" s="70">
        <f t="shared" si="381"/>
        <v>47</v>
      </c>
      <c r="M326" s="70">
        <f t="shared" si="382"/>
        <v>4</v>
      </c>
      <c r="N326" s="70">
        <f t="shared" si="383"/>
        <v>7</v>
      </c>
      <c r="O326" s="66"/>
      <c r="P326" s="83"/>
      <c r="Q326" s="70">
        <f t="shared" si="399"/>
        <v>5</v>
      </c>
      <c r="R326" s="70">
        <f t="shared" si="399"/>
        <v>4</v>
      </c>
      <c r="S326" s="70">
        <f t="shared" si="399"/>
        <v>5</v>
      </c>
      <c r="T326" s="70">
        <f t="shared" si="399"/>
        <v>5</v>
      </c>
      <c r="U326" s="70">
        <f t="shared" si="399"/>
        <v>5</v>
      </c>
      <c r="V326" s="70">
        <f t="shared" si="399"/>
        <v>8</v>
      </c>
      <c r="W326" s="70">
        <f t="shared" si="399"/>
        <v>9</v>
      </c>
      <c r="X326" s="70">
        <f t="shared" si="399"/>
        <v>4</v>
      </c>
      <c r="Y326" s="70">
        <f t="shared" si="399"/>
        <v>2</v>
      </c>
      <c r="AA326" s="39">
        <v>26.148098813040001</v>
      </c>
      <c r="AB326" s="39">
        <v>28.569726507530003</v>
      </c>
      <c r="AC326" s="40">
        <v>29.389424098440003</v>
      </c>
      <c r="AE326" s="4">
        <f t="shared" si="323"/>
        <v>3.2413252854000021</v>
      </c>
      <c r="AF326" s="4">
        <f t="shared" si="324"/>
        <v>0.81969759090999972</v>
      </c>
      <c r="AH326" s="11">
        <f t="shared" si="325"/>
        <v>0.12396026604364674</v>
      </c>
      <c r="AI326" s="11">
        <f t="shared" si="326"/>
        <v>2.869112487632508E-2</v>
      </c>
      <c r="AK326" s="3">
        <v>816</v>
      </c>
      <c r="AL326" s="7">
        <v>183.2</v>
      </c>
      <c r="AM326" s="7"/>
      <c r="AN326" s="3">
        <v>1176.1666666666702</v>
      </c>
      <c r="AO326" s="3">
        <v>1346.38461538462</v>
      </c>
      <c r="AP326" s="7">
        <v>1443.8571428571402</v>
      </c>
      <c r="AQ326" s="113"/>
      <c r="AR326" s="3">
        <v>1300.3333333333298</v>
      </c>
      <c r="AS326" s="3">
        <v>1478.3076923076899</v>
      </c>
      <c r="AT326" s="7">
        <v>1582.2857142857101</v>
      </c>
      <c r="AU326" s="7"/>
      <c r="AV326" s="3">
        <v>1397</v>
      </c>
      <c r="AW326" s="3">
        <v>1588.1</v>
      </c>
      <c r="AX326" s="7">
        <v>1692.9166666666702</v>
      </c>
      <c r="AY326" s="113"/>
      <c r="AZ326" s="3">
        <v>1000.2</v>
      </c>
      <c r="BA326" s="7">
        <v>1134.2</v>
      </c>
      <c r="BB326" s="7"/>
      <c r="BC326" s="3">
        <v>1191.8333333333298</v>
      </c>
      <c r="BD326" s="3">
        <v>1367.4666666666701</v>
      </c>
      <c r="BE326" s="7">
        <v>1466.3888888888901</v>
      </c>
      <c r="BF326" s="113"/>
      <c r="BG326" s="3">
        <v>1291.15789473684</v>
      </c>
      <c r="BH326" s="3">
        <v>1478.15</v>
      </c>
      <c r="BI326" s="7">
        <v>1582.4210526315801</v>
      </c>
      <c r="BJ326" s="113"/>
      <c r="BK326" s="3">
        <v>1397.5</v>
      </c>
      <c r="BL326" s="3">
        <v>1597.4</v>
      </c>
      <c r="BM326" s="7">
        <v>1708.93333333333</v>
      </c>
      <c r="BO326" s="2">
        <f t="shared" si="388"/>
        <v>1068.4849315068495</v>
      </c>
      <c r="BP326" s="2">
        <f t="shared" si="389"/>
        <v>1303.4798173515987</v>
      </c>
      <c r="BQ326" s="2"/>
      <c r="BR326" s="2">
        <f t="shared" si="390"/>
        <v>1242.4480413362144</v>
      </c>
      <c r="BS326" s="2">
        <f t="shared" si="391"/>
        <v>1423.8696803652983</v>
      </c>
      <c r="BT326" s="2">
        <f t="shared" si="392"/>
        <v>1525.5176079468088</v>
      </c>
      <c r="BU326" s="2"/>
      <c r="BV326" s="2">
        <f t="shared" si="393"/>
        <v>1345.348666186012</v>
      </c>
      <c r="BW326" s="2">
        <f t="shared" si="394"/>
        <v>1538.9184931506852</v>
      </c>
      <c r="BX326" s="2">
        <f t="shared" si="395"/>
        <v>1646.890324441239</v>
      </c>
      <c r="BZ326" s="16">
        <f t="shared" si="384"/>
        <v>234.99488584474921</v>
      </c>
      <c r="CA326" s="16">
        <f t="shared" si="385"/>
        <v>222.03779059521003</v>
      </c>
      <c r="CB326" s="16">
        <f t="shared" si="386"/>
        <v>121.37271649443028</v>
      </c>
      <c r="CD326" s="5">
        <f t="shared" si="327"/>
        <v>0.21993280290190298</v>
      </c>
      <c r="CE326" s="5">
        <f t="shared" si="328"/>
        <v>0.17034233107371377</v>
      </c>
      <c r="CF326" s="5">
        <f t="shared" si="329"/>
        <v>7.9561662128426969E-2</v>
      </c>
      <c r="CH326" s="11">
        <f t="shared" si="358"/>
        <v>0.14601949779241519</v>
      </c>
      <c r="CI326" s="11">
        <f t="shared" si="359"/>
        <v>0.22783211626794619</v>
      </c>
      <c r="CK326" s="11">
        <f t="shared" si="360"/>
        <v>0.14388078854936004</v>
      </c>
      <c r="CL326" s="11">
        <f t="shared" si="361"/>
        <v>0.22413643825884977</v>
      </c>
      <c r="CN326" s="16">
        <f t="shared" si="330"/>
        <v>181.42163902908396</v>
      </c>
      <c r="CO326" s="16">
        <f t="shared" si="331"/>
        <v>283.06956661059439</v>
      </c>
      <c r="CP326" s="11"/>
      <c r="CQ326" s="16">
        <f t="shared" si="332"/>
        <v>193.56982696467321</v>
      </c>
      <c r="CR326" s="16">
        <f t="shared" si="333"/>
        <v>301.54165825522705</v>
      </c>
      <c r="CT326" s="106">
        <v>1550.667521367521</v>
      </c>
      <c r="CU326" s="104">
        <v>1411.2566844919779</v>
      </c>
      <c r="CV326" s="104">
        <v>1188.0374999999999</v>
      </c>
      <c r="CW326" s="104">
        <v>1159.9444444444398</v>
      </c>
      <c r="CX326" s="104">
        <v>1109.7</v>
      </c>
      <c r="CY326" s="104">
        <v>1090.575</v>
      </c>
      <c r="CZ326" s="104">
        <v>1054.7285714285711</v>
      </c>
      <c r="DA326" s="104">
        <v>1067.1666666666699</v>
      </c>
      <c r="DB326" s="104">
        <v>1039.4000000000001</v>
      </c>
      <c r="DC326" s="104">
        <v>1024.2393939393939</v>
      </c>
      <c r="DD326" s="104">
        <v>979.76923076923094</v>
      </c>
      <c r="DE326" s="104">
        <v>973.41176470588198</v>
      </c>
      <c r="DF326" s="104">
        <v>979.11904761904702</v>
      </c>
      <c r="DG326" s="104">
        <v>953.70833333333303</v>
      </c>
      <c r="DH326" s="104">
        <v>897.10119047619003</v>
      </c>
      <c r="DI326" s="104">
        <v>939.75</v>
      </c>
      <c r="DJ326" s="104">
        <v>973.88736263736291</v>
      </c>
      <c r="DK326" s="104">
        <v>1045.993464052287</v>
      </c>
      <c r="DL326" s="104">
        <v>985.21249999999998</v>
      </c>
      <c r="DM326" s="104">
        <v>948.375</v>
      </c>
      <c r="DN326" s="104">
        <v>899.375</v>
      </c>
      <c r="DO326" s="104">
        <v>787.95909090909083</v>
      </c>
      <c r="DP326" s="104">
        <v>652.40499999999997</v>
      </c>
      <c r="DR326" s="4">
        <f t="shared" si="362"/>
        <v>29.389424098440003</v>
      </c>
      <c r="DS326" s="39">
        <v>28.569726507530003</v>
      </c>
      <c r="DT326" s="39">
        <v>26.148098813040001</v>
      </c>
      <c r="DU326" s="39">
        <v>23.670742929300005</v>
      </c>
      <c r="DV326" s="39">
        <v>18.237271808069998</v>
      </c>
      <c r="DW326" s="39">
        <v>14.57595959475</v>
      </c>
      <c r="DX326" s="39">
        <v>15.2242255475</v>
      </c>
      <c r="DY326" s="39">
        <v>10.927689879599999</v>
      </c>
      <c r="DZ326" s="39">
        <v>9.8319973674999996</v>
      </c>
      <c r="EA326" s="39">
        <v>10.890304991919999</v>
      </c>
      <c r="EB326" s="39">
        <v>8.4363522306299998</v>
      </c>
      <c r="EC326" s="39">
        <v>6.5388777187500002</v>
      </c>
      <c r="ED326" s="39">
        <v>9.9209458399999981</v>
      </c>
      <c r="EE326" s="39">
        <v>10.177220581740002</v>
      </c>
      <c r="EF326" s="39">
        <v>9.1758063420799996</v>
      </c>
      <c r="EG326" s="39">
        <v>6.8814734258800003</v>
      </c>
      <c r="EH326" s="39">
        <v>7.6850084239599994</v>
      </c>
      <c r="EI326" s="39">
        <v>9.8072180608499977</v>
      </c>
      <c r="EJ326" s="39">
        <v>11.170791874200001</v>
      </c>
      <c r="EK326" s="39">
        <v>10.303421911380001</v>
      </c>
      <c r="EL326" s="39">
        <v>12.12476023188</v>
      </c>
      <c r="EM326" s="39">
        <v>11.44970904883</v>
      </c>
      <c r="EN326" s="39">
        <v>8.6217614170800001</v>
      </c>
      <c r="EP326" s="111">
        <v>45836</v>
      </c>
      <c r="EQ326" s="114">
        <f t="shared" si="387"/>
        <v>0.50958904109589043</v>
      </c>
      <c r="ER326" s="114"/>
      <c r="ES326" s="4">
        <f t="shared" si="363"/>
        <v>816</v>
      </c>
      <c r="ET326" s="4">
        <f t="shared" si="364"/>
        <v>183.2</v>
      </c>
      <c r="EU326" s="4"/>
      <c r="EV326" s="4">
        <f t="shared" si="334"/>
        <v>1176.1666666666702</v>
      </c>
      <c r="EW326" s="4">
        <f t="shared" si="335"/>
        <v>1346.38461538462</v>
      </c>
      <c r="EX326" s="4">
        <f t="shared" si="336"/>
        <v>1443.8571428571402</v>
      </c>
      <c r="EY326" s="4"/>
      <c r="EZ326" s="4">
        <f t="shared" si="337"/>
        <v>1300.3333333333298</v>
      </c>
      <c r="FA326" s="4">
        <f t="shared" si="338"/>
        <v>1478.3076923076899</v>
      </c>
      <c r="FB326" s="4">
        <f t="shared" si="339"/>
        <v>1582.2857142857101</v>
      </c>
      <c r="FC326" s="4"/>
      <c r="FD326" s="4">
        <f t="shared" si="398"/>
        <v>1397</v>
      </c>
      <c r="FE326" s="4">
        <f t="shared" si="366"/>
        <v>1588.1</v>
      </c>
      <c r="FF326" s="4">
        <f t="shared" si="367"/>
        <v>1692.9166666666702</v>
      </c>
      <c r="FH326" s="16">
        <f t="shared" si="368"/>
        <v>493.53205479452055</v>
      </c>
      <c r="FI326" s="16">
        <f t="shared" si="341"/>
        <v>825.61706457925493</v>
      </c>
      <c r="FJ326" s="16"/>
      <c r="FK326" s="16">
        <f t="shared" si="369"/>
        <v>1239.4406392694063</v>
      </c>
      <c r="FL326" s="16">
        <f t="shared" si="370"/>
        <v>1413.6111696522667</v>
      </c>
      <c r="FM326" s="16">
        <f t="shared" si="371"/>
        <v>1514.398825831699</v>
      </c>
      <c r="FN326" s="16"/>
      <c r="FO326" s="16">
        <f t="shared" si="372"/>
        <v>1349.5936073059343</v>
      </c>
      <c r="FP326" s="16">
        <f t="shared" si="373"/>
        <v>1534.2566491043192</v>
      </c>
      <c r="FQ326" s="16">
        <f t="shared" si="374"/>
        <v>1638.6620352250486</v>
      </c>
      <c r="FS326" s="4">
        <f t="shared" si="342"/>
        <v>1000.2</v>
      </c>
      <c r="FT326" s="4">
        <f t="shared" si="343"/>
        <v>1134.2</v>
      </c>
      <c r="FU326" s="4"/>
      <c r="FV326" s="4">
        <f t="shared" si="344"/>
        <v>1191.8333333333298</v>
      </c>
      <c r="FW326" s="4">
        <f t="shared" si="345"/>
        <v>1367.4666666666701</v>
      </c>
      <c r="FX326" s="4">
        <f t="shared" si="346"/>
        <v>1466.3888888888901</v>
      </c>
      <c r="FY326" s="4"/>
      <c r="FZ326" s="4">
        <f t="shared" si="347"/>
        <v>1291.15789473684</v>
      </c>
      <c r="GA326" s="4">
        <f t="shared" si="348"/>
        <v>1478.15</v>
      </c>
      <c r="GB326" s="4">
        <f t="shared" si="349"/>
        <v>1582.4210526315801</v>
      </c>
      <c r="GC326" s="4"/>
      <c r="GD326" s="4">
        <f t="shared" si="350"/>
        <v>1397.5</v>
      </c>
      <c r="GE326" s="4">
        <f t="shared" si="351"/>
        <v>1597.4</v>
      </c>
      <c r="GF326" s="4">
        <f t="shared" si="352"/>
        <v>1708.93333333333</v>
      </c>
      <c r="GH326" s="16">
        <f t="shared" si="375"/>
        <v>1068.4849315068495</v>
      </c>
      <c r="GI326" s="16">
        <f t="shared" si="353"/>
        <v>1303.4798173515987</v>
      </c>
      <c r="GJ326" s="16"/>
      <c r="GK326" s="16">
        <f t="shared" si="376"/>
        <v>1242.4480413362144</v>
      </c>
      <c r="GL326" s="16">
        <f t="shared" si="377"/>
        <v>1423.8696803652983</v>
      </c>
      <c r="GM326" s="16">
        <f t="shared" si="378"/>
        <v>1525.5176079468088</v>
      </c>
      <c r="GN326" s="16"/>
      <c r="GO326" s="16">
        <f t="shared" si="354"/>
        <v>1345.348666186012</v>
      </c>
      <c r="GP326" s="16">
        <f t="shared" si="355"/>
        <v>1538.9184931506852</v>
      </c>
      <c r="GQ326" s="16">
        <f t="shared" si="379"/>
        <v>1646.890324441239</v>
      </c>
    </row>
    <row r="327" spans="2:199" ht="14.45" customHeight="1" x14ac:dyDescent="0.25">
      <c r="B327" s="28" t="s">
        <v>406</v>
      </c>
      <c r="C327" s="28" t="s">
        <v>794</v>
      </c>
      <c r="D327" s="23" t="str">
        <f>IFERROR(IF(MATCH($B327,Compounders!$A:$A,0),"yes"),"")</f>
        <v/>
      </c>
      <c r="F327" s="66"/>
      <c r="G327" s="66"/>
      <c r="H327" s="66"/>
      <c r="I327" s="66"/>
      <c r="J327" s="121" t="str">
        <f t="shared" si="356"/>
        <v>yes</v>
      </c>
      <c r="K327" s="70">
        <f t="shared" si="380"/>
        <v>6</v>
      </c>
      <c r="L327" s="70">
        <f t="shared" si="381"/>
        <v>47</v>
      </c>
      <c r="M327" s="70">
        <f t="shared" si="382"/>
        <v>4</v>
      </c>
      <c r="N327" s="70">
        <f t="shared" si="383"/>
        <v>7</v>
      </c>
      <c r="O327" s="66"/>
      <c r="P327" s="83"/>
      <c r="Q327" s="70">
        <f t="shared" si="399"/>
        <v>5</v>
      </c>
      <c r="R327" s="70">
        <f t="shared" si="399"/>
        <v>4</v>
      </c>
      <c r="S327" s="70">
        <f t="shared" si="399"/>
        <v>5</v>
      </c>
      <c r="T327" s="70">
        <f t="shared" si="399"/>
        <v>5</v>
      </c>
      <c r="U327" s="70">
        <f t="shared" si="399"/>
        <v>5</v>
      </c>
      <c r="V327" s="70">
        <f t="shared" si="399"/>
        <v>8</v>
      </c>
      <c r="W327" s="70">
        <f t="shared" si="399"/>
        <v>9</v>
      </c>
      <c r="X327" s="70">
        <f t="shared" si="399"/>
        <v>4</v>
      </c>
      <c r="Y327" s="70">
        <f t="shared" si="399"/>
        <v>2</v>
      </c>
      <c r="AA327" s="39">
        <v>23.094919101120002</v>
      </c>
      <c r="AB327" s="39">
        <v>28.167417494180004</v>
      </c>
      <c r="AC327" s="40">
        <v>26.91248823354</v>
      </c>
      <c r="AE327" s="4">
        <f t="shared" si="323"/>
        <v>3.8175691324199974</v>
      </c>
      <c r="AF327" s="4">
        <f t="shared" si="324"/>
        <v>-1.2549292606400044</v>
      </c>
      <c r="AH327" s="11">
        <f t="shared" si="325"/>
        <v>0.16529909092579853</v>
      </c>
      <c r="AI327" s="11">
        <f t="shared" si="326"/>
        <v>-4.4552513942724747E-2</v>
      </c>
      <c r="AK327" s="3">
        <v>1284</v>
      </c>
      <c r="AL327" s="7">
        <v>4459</v>
      </c>
      <c r="AM327" s="7"/>
      <c r="AN327" s="3">
        <v>2286</v>
      </c>
      <c r="AO327" s="3">
        <v>2316.3333333333303</v>
      </c>
      <c r="AP327" s="7">
        <v>2295</v>
      </c>
      <c r="AQ327" s="113"/>
      <c r="AR327" s="3">
        <v>2461.4285714285697</v>
      </c>
      <c r="AS327" s="3">
        <v>2481.5</v>
      </c>
      <c r="AT327" s="7">
        <v>2464.875</v>
      </c>
      <c r="AU327" s="7"/>
      <c r="AV327" s="3">
        <v>2594.3333333333303</v>
      </c>
      <c r="AW327" s="3">
        <v>2650.5</v>
      </c>
      <c r="AX327" s="7">
        <v>2638</v>
      </c>
      <c r="AY327" s="113"/>
      <c r="AZ327" s="3">
        <v>1900</v>
      </c>
      <c r="BA327" s="7">
        <v>2520</v>
      </c>
      <c r="BB327" s="7"/>
      <c r="BC327" s="3">
        <v>2362.5833333333303</v>
      </c>
      <c r="BD327" s="3">
        <v>2363.4545454545496</v>
      </c>
      <c r="BE327" s="7">
        <v>2351.5</v>
      </c>
      <c r="BF327" s="113"/>
      <c r="BG327" s="3">
        <v>2524.0833333333303</v>
      </c>
      <c r="BH327" s="3">
        <v>2524.6</v>
      </c>
      <c r="BI327" s="7">
        <v>2506.9333333333302</v>
      </c>
      <c r="BJ327" s="113"/>
      <c r="BK327" s="3">
        <v>2643</v>
      </c>
      <c r="BL327" s="3">
        <v>2686.375</v>
      </c>
      <c r="BM327" s="7">
        <v>2673.7333333333299</v>
      </c>
      <c r="BO327" s="2">
        <f t="shared" si="388"/>
        <v>1900</v>
      </c>
      <c r="BP327" s="2">
        <f t="shared" si="389"/>
        <v>2520</v>
      </c>
      <c r="BQ327" s="2"/>
      <c r="BR327" s="2">
        <f t="shared" si="390"/>
        <v>2362.5833333333303</v>
      </c>
      <c r="BS327" s="2">
        <f t="shared" si="391"/>
        <v>2363.4545454545496</v>
      </c>
      <c r="BT327" s="2">
        <f t="shared" si="392"/>
        <v>2351.5</v>
      </c>
      <c r="BU327" s="2"/>
      <c r="BV327" s="2">
        <f t="shared" si="393"/>
        <v>2524.0833333333303</v>
      </c>
      <c r="BW327" s="2">
        <f t="shared" si="394"/>
        <v>2524.6</v>
      </c>
      <c r="BX327" s="2">
        <f t="shared" si="395"/>
        <v>2506.9333333333302</v>
      </c>
      <c r="BZ327" s="16">
        <f t="shared" si="384"/>
        <v>620</v>
      </c>
      <c r="CA327" s="16">
        <f t="shared" si="385"/>
        <v>-168.5</v>
      </c>
      <c r="CB327" s="16">
        <f t="shared" si="386"/>
        <v>155.43333333333021</v>
      </c>
      <c r="CD327" s="5">
        <f t="shared" si="327"/>
        <v>0.32631578947368411</v>
      </c>
      <c r="CE327" s="5">
        <f t="shared" si="328"/>
        <v>-6.686507936507935E-2</v>
      </c>
      <c r="CF327" s="5">
        <f t="shared" si="329"/>
        <v>6.6099652703946576E-2</v>
      </c>
      <c r="CH327" s="11">
        <f t="shared" si="358"/>
        <v>3.6875402823999259E-4</v>
      </c>
      <c r="CI327" s="11">
        <f t="shared" si="359"/>
        <v>-4.6911925505260799E-3</v>
      </c>
      <c r="CK327" s="11">
        <f t="shared" si="360"/>
        <v>2.0469477368134648E-4</v>
      </c>
      <c r="CL327" s="11">
        <f t="shared" si="361"/>
        <v>-6.7945458747400433E-3</v>
      </c>
      <c r="CN327" s="16">
        <f t="shared" si="330"/>
        <v>0.87121212121928693</v>
      </c>
      <c r="CO327" s="16">
        <f t="shared" si="331"/>
        <v>-11.083333333330302</v>
      </c>
      <c r="CP327" s="11"/>
      <c r="CQ327" s="16">
        <f t="shared" si="332"/>
        <v>0.51666666666960737</v>
      </c>
      <c r="CR327" s="16">
        <f t="shared" si="333"/>
        <v>-17.150000000000091</v>
      </c>
      <c r="CT327" s="106">
        <v>2121.9761904761899</v>
      </c>
      <c r="CU327" s="104">
        <v>2361.4615384615404</v>
      </c>
      <c r="CV327" s="104">
        <v>2280.02</v>
      </c>
      <c r="CW327" s="104">
        <v>2404.833333333333</v>
      </c>
      <c r="CX327" s="104">
        <v>2321.5333333333328</v>
      </c>
      <c r="CY327" s="104">
        <v>2312.6875</v>
      </c>
      <c r="CZ327" s="104">
        <v>2151.5</v>
      </c>
      <c r="DA327" s="104">
        <v>1995.9857142857138</v>
      </c>
      <c r="DB327" s="104">
        <v>1966.5</v>
      </c>
      <c r="DC327" s="104">
        <v>1930.13333333333</v>
      </c>
      <c r="DD327" s="104">
        <v>1930.1833333333329</v>
      </c>
      <c r="DE327" s="104">
        <v>1924.257142857143</v>
      </c>
      <c r="DF327" s="104">
        <v>1863.666666666667</v>
      </c>
      <c r="DG327" s="104">
        <v>1809.2666666666701</v>
      </c>
      <c r="DH327" s="104">
        <v>1731.166666666667</v>
      </c>
      <c r="DI327" s="104">
        <v>1716.07619047619</v>
      </c>
      <c r="DJ327" s="104">
        <v>1681.6571428571428</v>
      </c>
      <c r="DK327" s="104">
        <v>1706.2666666666701</v>
      </c>
      <c r="DL327" s="104">
        <v>1763.2333333333331</v>
      </c>
      <c r="DM327" s="104">
        <v>1790.8166666666671</v>
      </c>
      <c r="DN327" s="104">
        <v>1775.4</v>
      </c>
      <c r="DO327" s="104">
        <v>1711.6</v>
      </c>
      <c r="DP327" s="104">
        <v>1748.5</v>
      </c>
      <c r="DR327" s="4">
        <f t="shared" si="362"/>
        <v>26.91248823354</v>
      </c>
      <c r="DS327" s="39">
        <v>28.167417494180004</v>
      </c>
      <c r="DT327" s="39">
        <v>23.094919101120002</v>
      </c>
      <c r="DU327" s="39">
        <v>21.273623906959997</v>
      </c>
      <c r="DV327" s="39">
        <v>19.853804959200001</v>
      </c>
      <c r="DW327" s="39">
        <v>22.685586151920003</v>
      </c>
      <c r="DX327" s="39">
        <v>30.910077476959998</v>
      </c>
      <c r="DY327" s="39">
        <v>33.436020586080005</v>
      </c>
      <c r="DZ327" s="39">
        <v>27.569647930720002</v>
      </c>
      <c r="EA327" s="39">
        <v>27.155009025760002</v>
      </c>
      <c r="EB327" s="39">
        <v>27.421266025439998</v>
      </c>
      <c r="EC327" s="39">
        <v>24.258346190010002</v>
      </c>
      <c r="ED327" s="39">
        <v>26.598170947350003</v>
      </c>
      <c r="EE327" s="39">
        <v>27.009673460249999</v>
      </c>
      <c r="EF327" s="39">
        <v>24.294866759880001</v>
      </c>
      <c r="EG327" s="39">
        <v>21.581421711299999</v>
      </c>
      <c r="EH327" s="39">
        <v>24.107104252679999</v>
      </c>
      <c r="EI327" s="39">
        <v>26.693812638599997</v>
      </c>
      <c r="EJ327" s="39">
        <v>25.928738471999999</v>
      </c>
      <c r="EK327" s="39">
        <v>21.062225200529998</v>
      </c>
      <c r="EL327" s="39">
        <v>21.93910822446</v>
      </c>
      <c r="EM327" s="39">
        <v>22.229321011399996</v>
      </c>
      <c r="EN327" s="39">
        <v>23.77824395184</v>
      </c>
      <c r="EP327" s="111">
        <v>46022</v>
      </c>
      <c r="EQ327" s="114">
        <f t="shared" si="387"/>
        <v>0</v>
      </c>
      <c r="ER327" s="114"/>
      <c r="ES327" s="4">
        <f t="shared" si="363"/>
        <v>1284</v>
      </c>
      <c r="ET327" s="4">
        <f t="shared" si="364"/>
        <v>4459</v>
      </c>
      <c r="EU327" s="4"/>
      <c r="EV327" s="4">
        <f t="shared" si="334"/>
        <v>2286</v>
      </c>
      <c r="EW327" s="4">
        <f t="shared" si="335"/>
        <v>2316.3333333333303</v>
      </c>
      <c r="EX327" s="4">
        <f t="shared" si="336"/>
        <v>2295</v>
      </c>
      <c r="EY327" s="4"/>
      <c r="EZ327" s="4">
        <f t="shared" si="337"/>
        <v>2461.4285714285697</v>
      </c>
      <c r="FA327" s="4">
        <f t="shared" si="338"/>
        <v>2481.5</v>
      </c>
      <c r="FB327" s="4">
        <f t="shared" si="339"/>
        <v>2464.875</v>
      </c>
      <c r="FC327" s="4"/>
      <c r="FD327" s="4">
        <f t="shared" si="398"/>
        <v>2594.3333333333303</v>
      </c>
      <c r="FE327" s="4">
        <f t="shared" si="366"/>
        <v>2650.5</v>
      </c>
      <c r="FF327" s="4">
        <f t="shared" si="367"/>
        <v>2638</v>
      </c>
      <c r="FH327" s="16">
        <f t="shared" si="368"/>
        <v>1284</v>
      </c>
      <c r="FI327" s="16">
        <f t="shared" si="341"/>
        <v>4459</v>
      </c>
      <c r="FJ327" s="16"/>
      <c r="FK327" s="16">
        <f t="shared" si="369"/>
        <v>2286</v>
      </c>
      <c r="FL327" s="16">
        <f t="shared" si="370"/>
        <v>2316.3333333333303</v>
      </c>
      <c r="FM327" s="16">
        <f t="shared" si="371"/>
        <v>2295</v>
      </c>
      <c r="FN327" s="16"/>
      <c r="FO327" s="16">
        <f t="shared" si="372"/>
        <v>2461.4285714285697</v>
      </c>
      <c r="FP327" s="16">
        <f t="shared" si="373"/>
        <v>2481.5</v>
      </c>
      <c r="FQ327" s="16">
        <f t="shared" si="374"/>
        <v>2464.875</v>
      </c>
      <c r="FS327" s="4">
        <f t="shared" si="342"/>
        <v>1900</v>
      </c>
      <c r="FT327" s="4">
        <f t="shared" si="343"/>
        <v>2520</v>
      </c>
      <c r="FU327" s="4"/>
      <c r="FV327" s="4">
        <f t="shared" si="344"/>
        <v>2362.5833333333303</v>
      </c>
      <c r="FW327" s="4">
        <f t="shared" si="345"/>
        <v>2363.4545454545496</v>
      </c>
      <c r="FX327" s="4">
        <f t="shared" si="346"/>
        <v>2351.5</v>
      </c>
      <c r="FY327" s="4"/>
      <c r="FZ327" s="4">
        <f t="shared" si="347"/>
        <v>2524.0833333333303</v>
      </c>
      <c r="GA327" s="4">
        <f t="shared" si="348"/>
        <v>2524.6</v>
      </c>
      <c r="GB327" s="4">
        <f t="shared" si="349"/>
        <v>2506.9333333333302</v>
      </c>
      <c r="GC327" s="4"/>
      <c r="GD327" s="4">
        <f t="shared" si="350"/>
        <v>2643</v>
      </c>
      <c r="GE327" s="4">
        <f t="shared" si="351"/>
        <v>2686.375</v>
      </c>
      <c r="GF327" s="4">
        <f t="shared" si="352"/>
        <v>2673.7333333333299</v>
      </c>
      <c r="GH327" s="16">
        <f t="shared" si="375"/>
        <v>1900</v>
      </c>
      <c r="GI327" s="16">
        <f t="shared" si="353"/>
        <v>2520</v>
      </c>
      <c r="GJ327" s="16"/>
      <c r="GK327" s="16">
        <f t="shared" si="376"/>
        <v>2362.5833333333303</v>
      </c>
      <c r="GL327" s="16">
        <f t="shared" si="377"/>
        <v>2363.4545454545496</v>
      </c>
      <c r="GM327" s="16">
        <f t="shared" si="378"/>
        <v>2351.5</v>
      </c>
      <c r="GN327" s="16"/>
      <c r="GO327" s="16">
        <f t="shared" si="354"/>
        <v>2524.0833333333303</v>
      </c>
      <c r="GP327" s="16">
        <f t="shared" si="355"/>
        <v>2524.6</v>
      </c>
      <c r="GQ327" s="16">
        <f t="shared" si="379"/>
        <v>2506.9333333333302</v>
      </c>
    </row>
    <row r="328" spans="2:199" ht="14.45" customHeight="1" x14ac:dyDescent="0.25">
      <c r="B328" s="28" t="s">
        <v>288</v>
      </c>
      <c r="C328" s="28" t="s">
        <v>795</v>
      </c>
      <c r="D328" s="23" t="str">
        <f>IFERROR(IF(MATCH($B328,Compounders!$A:$A,0),"yes"),"")</f>
        <v/>
      </c>
      <c r="F328" s="66"/>
      <c r="G328" s="66"/>
      <c r="H328" s="66"/>
      <c r="I328" s="66"/>
      <c r="J328" s="121" t="str">
        <f t="shared" si="356"/>
        <v>yes</v>
      </c>
      <c r="K328" s="70">
        <f t="shared" si="380"/>
        <v>6</v>
      </c>
      <c r="L328" s="70">
        <f t="shared" si="381"/>
        <v>47</v>
      </c>
      <c r="M328" s="70">
        <f t="shared" si="382"/>
        <v>4</v>
      </c>
      <c r="N328" s="70">
        <f t="shared" si="383"/>
        <v>7</v>
      </c>
      <c r="O328" s="66"/>
      <c r="P328" s="83"/>
      <c r="Q328" s="70">
        <f t="shared" si="399"/>
        <v>5</v>
      </c>
      <c r="R328" s="70">
        <f t="shared" si="399"/>
        <v>4</v>
      </c>
      <c r="S328" s="70">
        <f t="shared" si="399"/>
        <v>5</v>
      </c>
      <c r="T328" s="70">
        <f t="shared" si="399"/>
        <v>5</v>
      </c>
      <c r="U328" s="70">
        <f t="shared" si="399"/>
        <v>5</v>
      </c>
      <c r="V328" s="70">
        <f t="shared" si="399"/>
        <v>8</v>
      </c>
      <c r="W328" s="70">
        <f t="shared" si="399"/>
        <v>9</v>
      </c>
      <c r="X328" s="70">
        <f t="shared" si="399"/>
        <v>4</v>
      </c>
      <c r="Y328" s="70">
        <f t="shared" si="399"/>
        <v>2</v>
      </c>
      <c r="AA328" s="39">
        <v>20.225965699999996</v>
      </c>
      <c r="AB328" s="39">
        <v>16.100631420820001</v>
      </c>
      <c r="AC328" s="40">
        <v>29.430301199999999</v>
      </c>
      <c r="AE328" s="4">
        <f t="shared" si="323"/>
        <v>9.2043355000000027</v>
      </c>
      <c r="AF328" s="4">
        <f t="shared" si="324"/>
        <v>13.329669779179998</v>
      </c>
      <c r="AH328" s="11">
        <f t="shared" si="325"/>
        <v>0.45507520563035486</v>
      </c>
      <c r="AI328" s="11">
        <f t="shared" si="326"/>
        <v>0.82789733090487205</v>
      </c>
      <c r="AK328" s="3">
        <v>3305</v>
      </c>
      <c r="AL328" s="7">
        <v>-6674</v>
      </c>
      <c r="AM328" s="7"/>
      <c r="AN328" s="3">
        <v>1004.5714285714299</v>
      </c>
      <c r="AO328" s="3">
        <v>1067.3076923076901</v>
      </c>
      <c r="AP328" s="7">
        <v>1309.6666666666702</v>
      </c>
      <c r="AQ328" s="113"/>
      <c r="AR328" s="3">
        <v>1463.0769230769201</v>
      </c>
      <c r="AS328" s="3">
        <v>1888.1428571428598</v>
      </c>
      <c r="AT328" s="7">
        <v>1793.2307692307702</v>
      </c>
      <c r="AU328" s="7"/>
      <c r="AV328" s="3">
        <v>2261.1999999999998</v>
      </c>
      <c r="AW328" s="3">
        <v>2231</v>
      </c>
      <c r="AX328" s="7">
        <v>2497.8888888888896</v>
      </c>
      <c r="AY328" s="113"/>
      <c r="AZ328" s="3">
        <v>3753</v>
      </c>
      <c r="BA328" s="7">
        <v>1028</v>
      </c>
      <c r="BB328" s="7"/>
      <c r="BC328" s="3">
        <v>1417.5882352941201</v>
      </c>
      <c r="BD328" s="3">
        <v>1485.5384615384601</v>
      </c>
      <c r="BE328" s="7">
        <v>1757.5333333333299</v>
      </c>
      <c r="BF328" s="113"/>
      <c r="BG328" s="3">
        <v>1991.9375</v>
      </c>
      <c r="BH328" s="3">
        <v>2010.7857142857101</v>
      </c>
      <c r="BI328" s="7">
        <v>2215.4666666666699</v>
      </c>
      <c r="BJ328" s="113"/>
      <c r="BK328" s="3">
        <v>2832</v>
      </c>
      <c r="BL328" s="3">
        <v>2686.0833333333303</v>
      </c>
      <c r="BM328" s="7">
        <v>2961</v>
      </c>
      <c r="BO328" s="2">
        <f t="shared" si="388"/>
        <v>3753</v>
      </c>
      <c r="BP328" s="2">
        <f t="shared" si="389"/>
        <v>1028</v>
      </c>
      <c r="BQ328" s="2"/>
      <c r="BR328" s="2">
        <f t="shared" si="390"/>
        <v>1417.5882352941201</v>
      </c>
      <c r="BS328" s="2">
        <f t="shared" si="391"/>
        <v>1485.5384615384601</v>
      </c>
      <c r="BT328" s="2">
        <f t="shared" si="392"/>
        <v>1757.5333333333299</v>
      </c>
      <c r="BU328" s="2"/>
      <c r="BV328" s="2">
        <f t="shared" si="393"/>
        <v>1991.9375</v>
      </c>
      <c r="BW328" s="2">
        <f t="shared" si="394"/>
        <v>2010.7857142857101</v>
      </c>
      <c r="BX328" s="2">
        <f t="shared" si="395"/>
        <v>2215.4666666666699</v>
      </c>
      <c r="BZ328" s="16">
        <f t="shared" si="384"/>
        <v>-2725</v>
      </c>
      <c r="CA328" s="16">
        <f t="shared" si="385"/>
        <v>729.53333333332989</v>
      </c>
      <c r="CB328" s="16">
        <f t="shared" si="386"/>
        <v>457.93333333333999</v>
      </c>
      <c r="CD328" s="5">
        <f t="shared" si="327"/>
        <v>-0.72608579802824402</v>
      </c>
      <c r="CE328" s="5">
        <f t="shared" si="328"/>
        <v>0.7096627756160796</v>
      </c>
      <c r="CF328" s="5">
        <f t="shared" si="329"/>
        <v>0.26055456511019659</v>
      </c>
      <c r="CH328" s="11">
        <f t="shared" si="358"/>
        <v>4.7933683810688299E-2</v>
      </c>
      <c r="CI328" s="11">
        <f t="shared" si="359"/>
        <v>0.23980524779727608</v>
      </c>
      <c r="CK328" s="11">
        <f t="shared" si="360"/>
        <v>9.4622518456075611E-3</v>
      </c>
      <c r="CL328" s="11">
        <f t="shared" si="361"/>
        <v>0.11221695794505093</v>
      </c>
      <c r="CN328" s="16">
        <f t="shared" si="330"/>
        <v>67.950226244340001</v>
      </c>
      <c r="CO328" s="16">
        <f t="shared" si="331"/>
        <v>339.94509803920982</v>
      </c>
      <c r="CP328" s="11"/>
      <c r="CQ328" s="16">
        <f t="shared" si="332"/>
        <v>18.848214285710128</v>
      </c>
      <c r="CR328" s="16">
        <f t="shared" si="333"/>
        <v>223.52916666666988</v>
      </c>
      <c r="CT328" s="106">
        <v>1876.6627272727274</v>
      </c>
      <c r="CU328" s="104">
        <v>1485.5384615384601</v>
      </c>
      <c r="CV328" s="104">
        <v>1203.235714285717</v>
      </c>
      <c r="CW328" s="104">
        <v>995.7923076923056</v>
      </c>
      <c r="CX328" s="104">
        <v>3622.8164835164844</v>
      </c>
      <c r="CY328" s="104">
        <v>3588.3333333333303</v>
      </c>
      <c r="CZ328" s="104">
        <v>3383.166666666667</v>
      </c>
      <c r="DA328" s="104">
        <v>3250.4742424242431</v>
      </c>
      <c r="DB328" s="104">
        <v>3565.4904761904704</v>
      </c>
      <c r="DC328" s="104">
        <v>3539.0833333333303</v>
      </c>
      <c r="DD328" s="104">
        <v>3198.6</v>
      </c>
      <c r="DE328" s="104">
        <v>3322.5961538461543</v>
      </c>
      <c r="DF328" s="104">
        <v>3417.6875</v>
      </c>
      <c r="DG328" s="104">
        <v>3523.4705882352901</v>
      </c>
      <c r="DH328" s="104">
        <v>3298.0219780219809</v>
      </c>
      <c r="DI328" s="104">
        <v>3278.3715659340628</v>
      </c>
      <c r="DJ328" s="104">
        <v>3308.9072039072007</v>
      </c>
      <c r="DK328" s="104">
        <v>3197.3571428571399</v>
      </c>
      <c r="DL328" s="104">
        <v>3102.5636363636359</v>
      </c>
      <c r="DM328" s="104">
        <v>3163.2285714285708</v>
      </c>
      <c r="DN328" s="104">
        <v>3045.5107142857141</v>
      </c>
      <c r="DO328" s="104">
        <v>3029.9090909090901</v>
      </c>
      <c r="DP328" s="104">
        <v>2955.6666666666642</v>
      </c>
      <c r="DR328" s="4">
        <f t="shared" si="362"/>
        <v>29.430301199999999</v>
      </c>
      <c r="DS328" s="39">
        <v>16.100631420820001</v>
      </c>
      <c r="DT328" s="39">
        <v>20.225965699999996</v>
      </c>
      <c r="DU328" s="39">
        <v>17.52362544</v>
      </c>
      <c r="DV328" s="39">
        <v>27.009890840000001</v>
      </c>
      <c r="DW328" s="39">
        <v>30.115805756919997</v>
      </c>
      <c r="DX328" s="39">
        <v>30.584721699999999</v>
      </c>
      <c r="DY328" s="39">
        <v>39.5995384</v>
      </c>
      <c r="DZ328" s="39">
        <v>35.381392799999993</v>
      </c>
      <c r="EA328" s="39">
        <v>41.976048239999997</v>
      </c>
      <c r="EB328" s="39">
        <v>39.64305620999999</v>
      </c>
      <c r="EC328" s="39">
        <v>37.297084747439996</v>
      </c>
      <c r="ED328" s="39">
        <v>37.014486452100009</v>
      </c>
      <c r="EE328" s="39">
        <v>34.809775002030001</v>
      </c>
      <c r="EF328" s="39">
        <v>46.438957422930002</v>
      </c>
      <c r="EG328" s="39">
        <v>44.47470539383</v>
      </c>
      <c r="EH328" s="39">
        <v>49.48728797007</v>
      </c>
      <c r="EI328" s="39">
        <v>49.072249196649999</v>
      </c>
      <c r="EJ328" s="39">
        <v>48.0806415968</v>
      </c>
      <c r="EK328" s="39">
        <v>36.329444410530002</v>
      </c>
      <c r="EL328" s="39">
        <v>42.498847286610008</v>
      </c>
      <c r="EM328" s="39">
        <v>37.169611250309998</v>
      </c>
      <c r="EN328" s="39">
        <v>34.805254850460003</v>
      </c>
      <c r="EP328" s="111">
        <v>46022</v>
      </c>
      <c r="EQ328" s="114">
        <f t="shared" si="387"/>
        <v>0</v>
      </c>
      <c r="ER328" s="114"/>
      <c r="ES328" s="4">
        <f t="shared" si="363"/>
        <v>3305</v>
      </c>
      <c r="ET328" s="4">
        <f t="shared" si="364"/>
        <v>-6674</v>
      </c>
      <c r="EU328" s="4"/>
      <c r="EV328" s="4">
        <f t="shared" si="334"/>
        <v>1004.5714285714299</v>
      </c>
      <c r="EW328" s="4">
        <f t="shared" si="335"/>
        <v>1067.3076923076901</v>
      </c>
      <c r="EX328" s="4">
        <f t="shared" si="336"/>
        <v>1309.6666666666702</v>
      </c>
      <c r="EY328" s="4"/>
      <c r="EZ328" s="4">
        <f t="shared" si="337"/>
        <v>1463.0769230769201</v>
      </c>
      <c r="FA328" s="4">
        <f t="shared" si="338"/>
        <v>1888.1428571428598</v>
      </c>
      <c r="FB328" s="4">
        <f t="shared" si="339"/>
        <v>1793.2307692307702</v>
      </c>
      <c r="FC328" s="4"/>
      <c r="FD328" s="4">
        <f t="shared" si="398"/>
        <v>2261.1999999999998</v>
      </c>
      <c r="FE328" s="4">
        <f t="shared" si="366"/>
        <v>2231</v>
      </c>
      <c r="FF328" s="4">
        <f t="shared" si="367"/>
        <v>2497.8888888888896</v>
      </c>
      <c r="FH328" s="16">
        <f t="shared" si="368"/>
        <v>3305</v>
      </c>
      <c r="FI328" s="16">
        <f t="shared" si="341"/>
        <v>-6674</v>
      </c>
      <c r="FJ328" s="16"/>
      <c r="FK328" s="16">
        <f t="shared" si="369"/>
        <v>1004.5714285714299</v>
      </c>
      <c r="FL328" s="16">
        <f t="shared" si="370"/>
        <v>1067.3076923076901</v>
      </c>
      <c r="FM328" s="16">
        <f t="shared" si="371"/>
        <v>1309.6666666666702</v>
      </c>
      <c r="FN328" s="16"/>
      <c r="FO328" s="16">
        <f t="shared" si="372"/>
        <v>1463.0769230769201</v>
      </c>
      <c r="FP328" s="16">
        <f t="shared" si="373"/>
        <v>1888.1428571428598</v>
      </c>
      <c r="FQ328" s="16">
        <f t="shared" si="374"/>
        <v>1793.2307692307702</v>
      </c>
      <c r="FS328" s="4">
        <f t="shared" si="342"/>
        <v>3753</v>
      </c>
      <c r="FT328" s="4">
        <f t="shared" si="343"/>
        <v>1028</v>
      </c>
      <c r="FU328" s="4"/>
      <c r="FV328" s="4">
        <f t="shared" si="344"/>
        <v>1417.5882352941201</v>
      </c>
      <c r="FW328" s="4">
        <f t="shared" si="345"/>
        <v>1485.5384615384601</v>
      </c>
      <c r="FX328" s="4">
        <f t="shared" si="346"/>
        <v>1757.5333333333299</v>
      </c>
      <c r="FY328" s="4"/>
      <c r="FZ328" s="4">
        <f t="shared" si="347"/>
        <v>1991.9375</v>
      </c>
      <c r="GA328" s="4">
        <f t="shared" si="348"/>
        <v>2010.7857142857101</v>
      </c>
      <c r="GB328" s="4">
        <f t="shared" si="349"/>
        <v>2215.4666666666699</v>
      </c>
      <c r="GC328" s="4"/>
      <c r="GD328" s="4">
        <f t="shared" si="350"/>
        <v>2832</v>
      </c>
      <c r="GE328" s="4">
        <f t="shared" si="351"/>
        <v>2686.0833333333303</v>
      </c>
      <c r="GF328" s="4">
        <f t="shared" si="352"/>
        <v>2961</v>
      </c>
      <c r="GH328" s="16">
        <f t="shared" si="375"/>
        <v>3753</v>
      </c>
      <c r="GI328" s="16">
        <f t="shared" si="353"/>
        <v>1028</v>
      </c>
      <c r="GJ328" s="16"/>
      <c r="GK328" s="16">
        <f t="shared" si="376"/>
        <v>1417.5882352941201</v>
      </c>
      <c r="GL328" s="16">
        <f t="shared" si="377"/>
        <v>1485.5384615384601</v>
      </c>
      <c r="GM328" s="16">
        <f t="shared" si="378"/>
        <v>1757.5333333333299</v>
      </c>
      <c r="GN328" s="16"/>
      <c r="GO328" s="16">
        <f t="shared" si="354"/>
        <v>1991.9375</v>
      </c>
      <c r="GP328" s="16">
        <f t="shared" si="355"/>
        <v>2010.7857142857101</v>
      </c>
      <c r="GQ328" s="16">
        <f t="shared" si="379"/>
        <v>2215.4666666666699</v>
      </c>
    </row>
    <row r="329" spans="2:199" ht="14.45" customHeight="1" x14ac:dyDescent="0.25">
      <c r="B329" s="28" t="s">
        <v>244</v>
      </c>
      <c r="C329" s="28" t="s">
        <v>796</v>
      </c>
      <c r="D329" s="23" t="str">
        <f>IFERROR(IF(MATCH($B329,Compounders!$A:$A,0),"yes"),"")</f>
        <v>yes</v>
      </c>
      <c r="F329" s="66"/>
      <c r="G329" s="66"/>
      <c r="H329" s="66"/>
      <c r="I329" s="66"/>
      <c r="J329" s="121" t="str">
        <f t="shared" si="356"/>
        <v>yes</v>
      </c>
      <c r="K329" s="70">
        <f t="shared" si="380"/>
        <v>6</v>
      </c>
      <c r="L329" s="70">
        <f t="shared" si="381"/>
        <v>47</v>
      </c>
      <c r="M329" s="70">
        <f t="shared" si="382"/>
        <v>4</v>
      </c>
      <c r="N329" s="70">
        <f t="shared" si="383"/>
        <v>7</v>
      </c>
      <c r="O329" s="66"/>
      <c r="P329" s="83"/>
      <c r="Q329" s="70">
        <f t="shared" si="399"/>
        <v>5</v>
      </c>
      <c r="R329" s="70">
        <f t="shared" si="399"/>
        <v>4</v>
      </c>
      <c r="S329" s="70">
        <f t="shared" si="399"/>
        <v>5</v>
      </c>
      <c r="T329" s="70">
        <f t="shared" si="399"/>
        <v>5</v>
      </c>
      <c r="U329" s="70">
        <f t="shared" si="399"/>
        <v>5</v>
      </c>
      <c r="V329" s="70">
        <f t="shared" si="399"/>
        <v>8</v>
      </c>
      <c r="W329" s="70">
        <f t="shared" si="399"/>
        <v>9</v>
      </c>
      <c r="X329" s="70">
        <f t="shared" si="399"/>
        <v>4</v>
      </c>
      <c r="Y329" s="70">
        <f t="shared" si="399"/>
        <v>2</v>
      </c>
      <c r="AA329" s="39">
        <v>25.885379972640003</v>
      </c>
      <c r="AB329" s="39">
        <v>24.169512077599997</v>
      </c>
      <c r="AC329" s="40">
        <v>28.454273323979997</v>
      </c>
      <c r="AE329" s="4">
        <f t="shared" si="323"/>
        <v>2.5688933513399945</v>
      </c>
      <c r="AF329" s="4">
        <f t="shared" si="324"/>
        <v>4.2847612463800004</v>
      </c>
      <c r="AH329" s="11">
        <f t="shared" si="325"/>
        <v>9.9241091073618781E-2</v>
      </c>
      <c r="AI329" s="11">
        <f t="shared" si="326"/>
        <v>0.17727959226578949</v>
      </c>
      <c r="AK329" s="3">
        <v>576.20000000000005</v>
      </c>
      <c r="AL329" s="7">
        <v>836.3</v>
      </c>
      <c r="AM329" s="7"/>
      <c r="AN329" s="3">
        <v>978.47619047619003</v>
      </c>
      <c r="AO329" s="3">
        <v>959.90476190476204</v>
      </c>
      <c r="AP329" s="7">
        <v>965.28571428571399</v>
      </c>
      <c r="AQ329" s="113"/>
      <c r="AR329" s="3">
        <v>1185</v>
      </c>
      <c r="AS329" s="3">
        <v>1161.8571428571402</v>
      </c>
      <c r="AT329" s="7">
        <v>1151.9523809523801</v>
      </c>
      <c r="AU329" s="7"/>
      <c r="AV329" s="3">
        <v>1447.4</v>
      </c>
      <c r="AW329" s="3">
        <v>1414.6</v>
      </c>
      <c r="AX329" s="7">
        <v>1321.1764705882399</v>
      </c>
      <c r="AY329" s="113"/>
      <c r="AZ329" s="3">
        <v>660.2</v>
      </c>
      <c r="BA329" s="7">
        <v>828.1</v>
      </c>
      <c r="BB329" s="7"/>
      <c r="BC329" s="3">
        <v>994.03571428571399</v>
      </c>
      <c r="BD329" s="3">
        <v>969.56</v>
      </c>
      <c r="BE329" s="7">
        <v>990.538461538462</v>
      </c>
      <c r="BF329" s="113"/>
      <c r="BG329" s="3">
        <v>1204.3076923076899</v>
      </c>
      <c r="BH329" s="3">
        <v>1167.5</v>
      </c>
      <c r="BI329" s="7">
        <v>1168.3076923076899</v>
      </c>
      <c r="BJ329" s="113"/>
      <c r="BK329" s="3">
        <v>1490.0769230769201</v>
      </c>
      <c r="BL329" s="3">
        <v>1400.21052631579</v>
      </c>
      <c r="BM329" s="7">
        <v>1335.42857142857</v>
      </c>
      <c r="BO329" s="2">
        <f t="shared" si="388"/>
        <v>660.2</v>
      </c>
      <c r="BP329" s="2">
        <f t="shared" si="389"/>
        <v>828.1</v>
      </c>
      <c r="BQ329" s="2"/>
      <c r="BR329" s="2">
        <f t="shared" si="390"/>
        <v>994.03571428571399</v>
      </c>
      <c r="BS329" s="2">
        <f t="shared" si="391"/>
        <v>969.56</v>
      </c>
      <c r="BT329" s="2">
        <f t="shared" si="392"/>
        <v>990.538461538462</v>
      </c>
      <c r="BU329" s="2"/>
      <c r="BV329" s="2">
        <f t="shared" si="393"/>
        <v>1204.3076923076899</v>
      </c>
      <c r="BW329" s="2">
        <f t="shared" si="394"/>
        <v>1167.5</v>
      </c>
      <c r="BX329" s="2">
        <f t="shared" si="395"/>
        <v>1168.3076923076899</v>
      </c>
      <c r="BZ329" s="16">
        <f t="shared" si="384"/>
        <v>167.89999999999998</v>
      </c>
      <c r="CA329" s="16">
        <f t="shared" si="385"/>
        <v>162.43846153846198</v>
      </c>
      <c r="CB329" s="16">
        <f t="shared" si="386"/>
        <v>177.76923076922787</v>
      </c>
      <c r="CD329" s="5">
        <f t="shared" si="327"/>
        <v>0.25431687367464395</v>
      </c>
      <c r="CE329" s="5">
        <f t="shared" si="328"/>
        <v>0.19615802625101075</v>
      </c>
      <c r="CF329" s="5">
        <f t="shared" si="329"/>
        <v>0.17946726722062301</v>
      </c>
      <c r="CH329" s="11">
        <f t="shared" si="358"/>
        <v>-2.4622570330183335E-2</v>
      </c>
      <c r="CI329" s="11">
        <f t="shared" si="359"/>
        <v>-3.5182365150381312E-3</v>
      </c>
      <c r="CK329" s="11">
        <f t="shared" si="360"/>
        <v>-3.0563362289216189E-2</v>
      </c>
      <c r="CL329" s="11">
        <f t="shared" si="361"/>
        <v>-2.9892692897291795E-2</v>
      </c>
      <c r="CN329" s="16">
        <f t="shared" si="330"/>
        <v>-24.475714285714048</v>
      </c>
      <c r="CO329" s="16">
        <f t="shared" si="331"/>
        <v>-3.4972527472519914</v>
      </c>
      <c r="CP329" s="11"/>
      <c r="CQ329" s="16">
        <f t="shared" si="332"/>
        <v>-36.807692307689877</v>
      </c>
      <c r="CR329" s="16">
        <f t="shared" si="333"/>
        <v>-36</v>
      </c>
      <c r="CT329" s="106">
        <v>1025.0409207161131</v>
      </c>
      <c r="CU329" s="104">
        <v>969.56</v>
      </c>
      <c r="CV329" s="104">
        <v>956.15</v>
      </c>
      <c r="CW329" s="104">
        <v>941.34350649350688</v>
      </c>
      <c r="CX329" s="104">
        <v>881.58300395256902</v>
      </c>
      <c r="CY329" s="104">
        <v>798</v>
      </c>
      <c r="CZ329" s="104">
        <v>784.31578947368405</v>
      </c>
      <c r="DA329" s="104">
        <v>735.57698412698392</v>
      </c>
      <c r="DB329" s="104">
        <v>769.58120300751807</v>
      </c>
      <c r="DC329" s="104">
        <v>712.61904761904805</v>
      </c>
      <c r="DD329" s="104">
        <v>658.72145748987896</v>
      </c>
      <c r="DE329" s="104">
        <v>567.10888888888894</v>
      </c>
      <c r="DF329" s="104">
        <v>474.42807017543902</v>
      </c>
      <c r="DG329" s="104">
        <v>426.304347826087</v>
      </c>
      <c r="DH329" s="104">
        <v>408.49350649350697</v>
      </c>
      <c r="DI329" s="104">
        <v>399.96051948052002</v>
      </c>
      <c r="DJ329" s="104">
        <v>388.09659090909099</v>
      </c>
      <c r="DK329" s="104">
        <v>339.95</v>
      </c>
      <c r="DL329" s="104">
        <v>316.58961038961002</v>
      </c>
      <c r="DM329" s="104">
        <v>271.91060606060694</v>
      </c>
      <c r="DN329" s="104">
        <v>243.88365384615298</v>
      </c>
      <c r="DO329" s="104">
        <v>228.8125</v>
      </c>
      <c r="DP329" s="104">
        <v>304.62191142191193</v>
      </c>
      <c r="DR329" s="4">
        <f t="shared" si="362"/>
        <v>28.454273323979997</v>
      </c>
      <c r="DS329" s="39">
        <v>24.169512077599997</v>
      </c>
      <c r="DT329" s="39">
        <v>25.885379972640003</v>
      </c>
      <c r="DU329" s="39">
        <v>26.388127781850002</v>
      </c>
      <c r="DV329" s="39">
        <v>34.227063762290008</v>
      </c>
      <c r="DW329" s="39">
        <v>26.777021243290005</v>
      </c>
      <c r="DX329" s="39">
        <v>30.376603480299998</v>
      </c>
      <c r="DY329" s="39">
        <v>26.864726280960003</v>
      </c>
      <c r="DZ329" s="39">
        <v>45.089393439059997</v>
      </c>
      <c r="EA329" s="39">
        <v>53.470988892699999</v>
      </c>
      <c r="EB329" s="39">
        <v>47.945141594150002</v>
      </c>
      <c r="EC329" s="39">
        <v>36.188438566800002</v>
      </c>
      <c r="ED329" s="39">
        <v>49.815053911729997</v>
      </c>
      <c r="EE329" s="39">
        <v>44.893542504199999</v>
      </c>
      <c r="EF329" s="39">
        <v>43.739870074999999</v>
      </c>
      <c r="EG329" s="39">
        <v>31.618536239040001</v>
      </c>
      <c r="EH329" s="39">
        <v>29.253303145960004</v>
      </c>
      <c r="EI329" s="39">
        <v>49.824487640800001</v>
      </c>
      <c r="EJ329" s="39">
        <v>52.042286156300001</v>
      </c>
      <c r="EK329" s="39">
        <v>52.90810400086</v>
      </c>
      <c r="EL329" s="39">
        <v>41.293407770999998</v>
      </c>
      <c r="EM329" s="39">
        <v>34.755121541129995</v>
      </c>
      <c r="EN329" s="39">
        <v>35.503325381160003</v>
      </c>
      <c r="EP329" s="111">
        <v>46022</v>
      </c>
      <c r="EQ329" s="114">
        <f t="shared" si="387"/>
        <v>0</v>
      </c>
      <c r="ER329" s="114"/>
      <c r="ES329" s="4">
        <f t="shared" si="363"/>
        <v>576.20000000000005</v>
      </c>
      <c r="ET329" s="4">
        <f t="shared" si="364"/>
        <v>836.3</v>
      </c>
      <c r="EU329" s="4"/>
      <c r="EV329" s="4">
        <f t="shared" si="334"/>
        <v>978.47619047619003</v>
      </c>
      <c r="EW329" s="4">
        <f t="shared" si="335"/>
        <v>959.90476190476204</v>
      </c>
      <c r="EX329" s="4">
        <f t="shared" si="336"/>
        <v>965.28571428571399</v>
      </c>
      <c r="EY329" s="4"/>
      <c r="EZ329" s="4">
        <f t="shared" si="337"/>
        <v>1185</v>
      </c>
      <c r="FA329" s="4">
        <f t="shared" si="338"/>
        <v>1161.8571428571402</v>
      </c>
      <c r="FB329" s="4">
        <f t="shared" si="339"/>
        <v>1151.9523809523801</v>
      </c>
      <c r="FC329" s="4"/>
      <c r="FD329" s="4">
        <f t="shared" si="398"/>
        <v>1447.4</v>
      </c>
      <c r="FE329" s="4">
        <f t="shared" si="366"/>
        <v>1414.6</v>
      </c>
      <c r="FF329" s="4">
        <f t="shared" si="367"/>
        <v>1321.1764705882399</v>
      </c>
      <c r="FH329" s="16">
        <f t="shared" si="368"/>
        <v>576.20000000000005</v>
      </c>
      <c r="FI329" s="16">
        <f t="shared" si="341"/>
        <v>836.3</v>
      </c>
      <c r="FJ329" s="16"/>
      <c r="FK329" s="16">
        <f t="shared" si="369"/>
        <v>978.47619047619003</v>
      </c>
      <c r="FL329" s="16">
        <f t="shared" si="370"/>
        <v>959.90476190476204</v>
      </c>
      <c r="FM329" s="16">
        <f t="shared" si="371"/>
        <v>965.28571428571399</v>
      </c>
      <c r="FN329" s="16"/>
      <c r="FO329" s="16">
        <f t="shared" si="372"/>
        <v>1185</v>
      </c>
      <c r="FP329" s="16">
        <f t="shared" si="373"/>
        <v>1161.8571428571402</v>
      </c>
      <c r="FQ329" s="16">
        <f t="shared" si="374"/>
        <v>1151.9523809523801</v>
      </c>
      <c r="FS329" s="4">
        <f t="shared" si="342"/>
        <v>660.2</v>
      </c>
      <c r="FT329" s="4">
        <f t="shared" si="343"/>
        <v>828.1</v>
      </c>
      <c r="FU329" s="4"/>
      <c r="FV329" s="4">
        <f t="shared" si="344"/>
        <v>994.03571428571399</v>
      </c>
      <c r="FW329" s="4">
        <f t="shared" si="345"/>
        <v>969.56</v>
      </c>
      <c r="FX329" s="4">
        <f t="shared" si="346"/>
        <v>990.538461538462</v>
      </c>
      <c r="FY329" s="4"/>
      <c r="FZ329" s="4">
        <f t="shared" si="347"/>
        <v>1204.3076923076899</v>
      </c>
      <c r="GA329" s="4">
        <f t="shared" si="348"/>
        <v>1167.5</v>
      </c>
      <c r="GB329" s="4">
        <f t="shared" si="349"/>
        <v>1168.3076923076899</v>
      </c>
      <c r="GC329" s="4"/>
      <c r="GD329" s="4">
        <f t="shared" si="350"/>
        <v>1490.0769230769201</v>
      </c>
      <c r="GE329" s="4">
        <f t="shared" si="351"/>
        <v>1400.21052631579</v>
      </c>
      <c r="GF329" s="4">
        <f t="shared" si="352"/>
        <v>1335.42857142857</v>
      </c>
      <c r="GH329" s="16">
        <f t="shared" si="375"/>
        <v>660.2</v>
      </c>
      <c r="GI329" s="16">
        <f t="shared" si="353"/>
        <v>828.1</v>
      </c>
      <c r="GJ329" s="16"/>
      <c r="GK329" s="16">
        <f t="shared" si="376"/>
        <v>994.03571428571399</v>
      </c>
      <c r="GL329" s="16">
        <f t="shared" si="377"/>
        <v>969.56</v>
      </c>
      <c r="GM329" s="16">
        <f t="shared" si="378"/>
        <v>990.538461538462</v>
      </c>
      <c r="GN329" s="16"/>
      <c r="GO329" s="16">
        <f t="shared" si="354"/>
        <v>1204.3076923076899</v>
      </c>
      <c r="GP329" s="16">
        <f t="shared" si="355"/>
        <v>1167.5</v>
      </c>
      <c r="GQ329" s="16">
        <f t="shared" si="379"/>
        <v>1168.3076923076899</v>
      </c>
    </row>
    <row r="330" spans="2:199" ht="14.45" customHeight="1" x14ac:dyDescent="0.25">
      <c r="B330" s="28" t="s">
        <v>394</v>
      </c>
      <c r="C330" s="28" t="s">
        <v>1024</v>
      </c>
      <c r="D330" s="23" t="str">
        <f>IFERROR(IF(MATCH($B330,Compounders!$A:$A,0),"yes"),"")</f>
        <v>yes</v>
      </c>
      <c r="F330" s="66"/>
      <c r="G330" s="66"/>
      <c r="H330" s="66"/>
      <c r="I330" s="66"/>
      <c r="J330" s="121" t="str">
        <f t="shared" si="356"/>
        <v>yes</v>
      </c>
      <c r="K330" s="70">
        <f t="shared" si="380"/>
        <v>6</v>
      </c>
      <c r="L330" s="70">
        <f t="shared" si="381"/>
        <v>47</v>
      </c>
      <c r="M330" s="70">
        <f t="shared" si="382"/>
        <v>4</v>
      </c>
      <c r="N330" s="70">
        <f t="shared" si="383"/>
        <v>7</v>
      </c>
      <c r="O330" s="66"/>
      <c r="P330" s="83"/>
      <c r="Q330" s="70">
        <f t="shared" si="399"/>
        <v>5</v>
      </c>
      <c r="R330" s="70">
        <f t="shared" si="399"/>
        <v>4</v>
      </c>
      <c r="S330" s="70">
        <f t="shared" si="399"/>
        <v>5</v>
      </c>
      <c r="T330" s="70">
        <f t="shared" si="399"/>
        <v>5</v>
      </c>
      <c r="U330" s="70">
        <f t="shared" si="399"/>
        <v>5</v>
      </c>
      <c r="V330" s="70">
        <f t="shared" si="399"/>
        <v>8</v>
      </c>
      <c r="W330" s="70">
        <f t="shared" si="399"/>
        <v>9</v>
      </c>
      <c r="X330" s="70">
        <f t="shared" si="399"/>
        <v>4</v>
      </c>
      <c r="Y330" s="70">
        <f t="shared" si="399"/>
        <v>2</v>
      </c>
      <c r="AA330" s="39">
        <v>33.155616999340005</v>
      </c>
      <c r="AB330" s="39">
        <v>28.778760297000002</v>
      </c>
      <c r="AC330" s="40">
        <v>26.036945223220002</v>
      </c>
      <c r="AE330" s="4">
        <f t="shared" si="323"/>
        <v>-7.1186717761200029</v>
      </c>
      <c r="AF330" s="4">
        <f t="shared" si="324"/>
        <v>-2.7418150737799998</v>
      </c>
      <c r="AH330" s="11">
        <f t="shared" si="325"/>
        <v>-0.2147048500488381</v>
      </c>
      <c r="AI330" s="11">
        <f t="shared" si="326"/>
        <v>-9.5272174530249498E-2</v>
      </c>
      <c r="AK330" s="3">
        <v>890</v>
      </c>
      <c r="AL330" s="7">
        <v>950</v>
      </c>
      <c r="AM330" s="7"/>
      <c r="AN330" s="3">
        <v>1169.7142857142899</v>
      </c>
      <c r="AO330" s="3">
        <v>1137.4705882352901</v>
      </c>
      <c r="AP330" s="7">
        <v>1115.5999999999999</v>
      </c>
      <c r="AQ330" s="113"/>
      <c r="AR330" s="3">
        <v>1318.5384615384601</v>
      </c>
      <c r="AS330" s="3">
        <v>1299.5</v>
      </c>
      <c r="AT330" s="7">
        <v>1287.5</v>
      </c>
      <c r="AU330" s="7"/>
      <c r="AV330" s="3">
        <v>1503.6666666666702</v>
      </c>
      <c r="AW330" s="3">
        <v>1474.0833333333298</v>
      </c>
      <c r="AX330" s="7">
        <v>1461.8</v>
      </c>
      <c r="AY330" s="113"/>
      <c r="AZ330" s="3">
        <v>1041</v>
      </c>
      <c r="BA330" s="7">
        <v>1240</v>
      </c>
      <c r="BB330" s="7"/>
      <c r="BC330" s="3">
        <v>1348.5</v>
      </c>
      <c r="BD330" s="3">
        <v>1334.4</v>
      </c>
      <c r="BE330" s="7">
        <v>1340.5</v>
      </c>
      <c r="BF330" s="113"/>
      <c r="BG330" s="3">
        <v>1481.6666666666702</v>
      </c>
      <c r="BH330" s="3">
        <v>1472.75</v>
      </c>
      <c r="BI330" s="7">
        <v>1467.2222222222199</v>
      </c>
      <c r="BJ330" s="113"/>
      <c r="BK330" s="3">
        <v>1670.3333333333298</v>
      </c>
      <c r="BL330" s="3">
        <v>1618.92857142857</v>
      </c>
      <c r="BM330" s="7">
        <v>1596.2307692307702</v>
      </c>
      <c r="BO330" s="2">
        <f t="shared" si="388"/>
        <v>1041</v>
      </c>
      <c r="BP330" s="2">
        <f t="shared" si="389"/>
        <v>1240</v>
      </c>
      <c r="BQ330" s="2"/>
      <c r="BR330" s="2">
        <f t="shared" si="390"/>
        <v>1348.5</v>
      </c>
      <c r="BS330" s="2">
        <f t="shared" si="391"/>
        <v>1334.4</v>
      </c>
      <c r="BT330" s="2">
        <f t="shared" si="392"/>
        <v>1340.5</v>
      </c>
      <c r="BU330" s="2"/>
      <c r="BV330" s="2">
        <f t="shared" si="393"/>
        <v>1481.6666666666702</v>
      </c>
      <c r="BW330" s="2">
        <f t="shared" si="394"/>
        <v>1472.75</v>
      </c>
      <c r="BX330" s="2">
        <f t="shared" si="395"/>
        <v>1467.2222222222199</v>
      </c>
      <c r="BZ330" s="16">
        <f t="shared" si="384"/>
        <v>199</v>
      </c>
      <c r="CA330" s="16">
        <f t="shared" si="385"/>
        <v>100.5</v>
      </c>
      <c r="CB330" s="16">
        <f t="shared" si="386"/>
        <v>126.7222222222199</v>
      </c>
      <c r="CD330" s="5">
        <f t="shared" si="327"/>
        <v>0.19116234390009601</v>
      </c>
      <c r="CE330" s="5">
        <f t="shared" si="328"/>
        <v>8.1048387096774199E-2</v>
      </c>
      <c r="CF330" s="5">
        <f t="shared" si="329"/>
        <v>9.4533548841641002E-2</v>
      </c>
      <c r="CH330" s="11">
        <f t="shared" si="358"/>
        <v>-1.0456062291434809E-2</v>
      </c>
      <c r="CI330" s="11">
        <f t="shared" si="359"/>
        <v>-5.9325176121616252E-3</v>
      </c>
      <c r="CK330" s="11">
        <f t="shared" si="360"/>
        <v>-6.0179977502835547E-3</v>
      </c>
      <c r="CL330" s="11">
        <f t="shared" si="361"/>
        <v>-9.748781402328599E-3</v>
      </c>
      <c r="CN330" s="16">
        <f t="shared" si="330"/>
        <v>-14.099999999999909</v>
      </c>
      <c r="CO330" s="16">
        <f t="shared" si="331"/>
        <v>-8</v>
      </c>
      <c r="CP330" s="11"/>
      <c r="CQ330" s="16">
        <f t="shared" si="332"/>
        <v>-8.9166666666701531</v>
      </c>
      <c r="CR330" s="16">
        <f t="shared" si="333"/>
        <v>-14.444444444450255</v>
      </c>
      <c r="CT330" s="106">
        <v>1356.6960784313728</v>
      </c>
      <c r="CU330" s="104">
        <v>1334.4</v>
      </c>
      <c r="CV330" s="104">
        <v>1284.088235294118</v>
      </c>
      <c r="CW330" s="104">
        <v>1222.737053795877</v>
      </c>
      <c r="CX330" s="104">
        <v>1149.613636363636</v>
      </c>
      <c r="CY330" s="104">
        <v>1133.4666666666701</v>
      </c>
      <c r="CZ330" s="104">
        <v>1057.9615384615381</v>
      </c>
      <c r="DA330" s="104">
        <v>1062.7337662337659</v>
      </c>
      <c r="DB330" s="104">
        <v>1051.7619047619039</v>
      </c>
      <c r="DC330" s="104">
        <v>1001.21428571429</v>
      </c>
      <c r="DD330" s="104">
        <v>938.51515151515196</v>
      </c>
      <c r="DE330" s="104">
        <v>860.86071428571495</v>
      </c>
      <c r="DF330" s="104">
        <v>721.33333333333303</v>
      </c>
      <c r="DG330" s="104">
        <v>586.42857142857099</v>
      </c>
      <c r="DH330" s="104">
        <v>546.73846153846205</v>
      </c>
      <c r="DI330" s="104">
        <v>525.875058275058</v>
      </c>
      <c r="DJ330" s="104">
        <v>505.71758241758198</v>
      </c>
      <c r="DK330" s="104">
        <v>464.46666666666698</v>
      </c>
      <c r="DL330" s="104">
        <v>488.04126984126998</v>
      </c>
      <c r="DM330" s="104">
        <v>523.96978021977998</v>
      </c>
      <c r="DN330" s="104">
        <v>513.33333333333303</v>
      </c>
      <c r="DO330" s="104">
        <v>464.75</v>
      </c>
      <c r="DP330" s="104">
        <v>450.55076923076899</v>
      </c>
      <c r="DR330" s="4">
        <f t="shared" si="362"/>
        <v>26.036945223220002</v>
      </c>
      <c r="DS330" s="39">
        <v>28.778760297000002</v>
      </c>
      <c r="DT330" s="39">
        <v>33.155616999340005</v>
      </c>
      <c r="DU330" s="39">
        <v>35.902928979999999</v>
      </c>
      <c r="DV330" s="39">
        <v>31.479886782960001</v>
      </c>
      <c r="DW330" s="39">
        <v>29.070527686200002</v>
      </c>
      <c r="DX330" s="39">
        <v>28.186444442060001</v>
      </c>
      <c r="DY330" s="39">
        <v>32.797826126519993</v>
      </c>
      <c r="DZ330" s="39">
        <v>32.883122280689996</v>
      </c>
      <c r="EA330" s="39">
        <v>31.246408176119999</v>
      </c>
      <c r="EB330" s="39">
        <v>27.569654920799998</v>
      </c>
      <c r="EC330" s="39">
        <v>21.922620903839999</v>
      </c>
      <c r="ED330" s="39">
        <v>26.956047479999999</v>
      </c>
      <c r="EE330" s="39">
        <v>18.875145967200002</v>
      </c>
      <c r="EF330" s="39">
        <v>19.927094793239998</v>
      </c>
      <c r="EG330" s="39">
        <v>15.740678990400001</v>
      </c>
      <c r="EH330" s="39">
        <v>14.079648224160001</v>
      </c>
      <c r="EI330" s="39">
        <v>15.354700532640001</v>
      </c>
      <c r="EJ330" s="39">
        <v>21.624606618240001</v>
      </c>
      <c r="EK330" s="39">
        <v>22.282559097920004</v>
      </c>
      <c r="EL330" s="39">
        <v>21.597789136399999</v>
      </c>
      <c r="EM330" s="39">
        <v>18.93265727028</v>
      </c>
      <c r="EN330" s="39">
        <v>18.345814160310002</v>
      </c>
      <c r="EP330" s="111">
        <v>46022</v>
      </c>
      <c r="EQ330" s="114">
        <f t="shared" si="387"/>
        <v>0</v>
      </c>
      <c r="ER330" s="114"/>
      <c r="ES330" s="4">
        <f t="shared" si="363"/>
        <v>890</v>
      </c>
      <c r="ET330" s="4">
        <f t="shared" si="364"/>
        <v>950</v>
      </c>
      <c r="EU330" s="4"/>
      <c r="EV330" s="4">
        <f t="shared" si="334"/>
        <v>1169.7142857142899</v>
      </c>
      <c r="EW330" s="4">
        <f t="shared" si="335"/>
        <v>1137.4705882352901</v>
      </c>
      <c r="EX330" s="4">
        <f t="shared" si="336"/>
        <v>1115.5999999999999</v>
      </c>
      <c r="EY330" s="4"/>
      <c r="EZ330" s="4">
        <f t="shared" si="337"/>
        <v>1318.5384615384601</v>
      </c>
      <c r="FA330" s="4">
        <f t="shared" si="338"/>
        <v>1299.5</v>
      </c>
      <c r="FB330" s="4">
        <f t="shared" si="339"/>
        <v>1287.5</v>
      </c>
      <c r="FC330" s="4"/>
      <c r="FD330" s="4">
        <f t="shared" si="398"/>
        <v>1503.6666666666702</v>
      </c>
      <c r="FE330" s="4">
        <f t="shared" si="366"/>
        <v>1474.0833333333298</v>
      </c>
      <c r="FF330" s="4">
        <f t="shared" si="367"/>
        <v>1461.8</v>
      </c>
      <c r="FH330" s="16">
        <f t="shared" si="368"/>
        <v>890</v>
      </c>
      <c r="FI330" s="16">
        <f t="shared" si="341"/>
        <v>950</v>
      </c>
      <c r="FJ330" s="16"/>
      <c r="FK330" s="16">
        <f t="shared" si="369"/>
        <v>1169.7142857142899</v>
      </c>
      <c r="FL330" s="16">
        <f t="shared" si="370"/>
        <v>1137.4705882352901</v>
      </c>
      <c r="FM330" s="16">
        <f t="shared" si="371"/>
        <v>1115.5999999999999</v>
      </c>
      <c r="FN330" s="16"/>
      <c r="FO330" s="16">
        <f t="shared" si="372"/>
        <v>1318.5384615384601</v>
      </c>
      <c r="FP330" s="16">
        <f t="shared" si="373"/>
        <v>1299.5</v>
      </c>
      <c r="FQ330" s="16">
        <f t="shared" si="374"/>
        <v>1287.5</v>
      </c>
      <c r="FS330" s="4">
        <f t="shared" si="342"/>
        <v>1041</v>
      </c>
      <c r="FT330" s="4">
        <f t="shared" si="343"/>
        <v>1240</v>
      </c>
      <c r="FU330" s="4"/>
      <c r="FV330" s="4">
        <f t="shared" si="344"/>
        <v>1348.5</v>
      </c>
      <c r="FW330" s="4">
        <f t="shared" si="345"/>
        <v>1334.4</v>
      </c>
      <c r="FX330" s="4">
        <f t="shared" si="346"/>
        <v>1340.5</v>
      </c>
      <c r="FY330" s="4"/>
      <c r="FZ330" s="4">
        <f t="shared" si="347"/>
        <v>1481.6666666666702</v>
      </c>
      <c r="GA330" s="4">
        <f t="shared" si="348"/>
        <v>1472.75</v>
      </c>
      <c r="GB330" s="4">
        <f t="shared" si="349"/>
        <v>1467.2222222222199</v>
      </c>
      <c r="GC330" s="4"/>
      <c r="GD330" s="4">
        <f t="shared" si="350"/>
        <v>1670.3333333333298</v>
      </c>
      <c r="GE330" s="4">
        <f t="shared" si="351"/>
        <v>1618.92857142857</v>
      </c>
      <c r="GF330" s="4">
        <f t="shared" si="352"/>
        <v>1596.2307692307702</v>
      </c>
      <c r="GH330" s="16">
        <f t="shared" si="375"/>
        <v>1041</v>
      </c>
      <c r="GI330" s="16">
        <f t="shared" si="353"/>
        <v>1240</v>
      </c>
      <c r="GJ330" s="16"/>
      <c r="GK330" s="16">
        <f t="shared" si="376"/>
        <v>1348.5</v>
      </c>
      <c r="GL330" s="16">
        <f t="shared" si="377"/>
        <v>1334.4</v>
      </c>
      <c r="GM330" s="16">
        <f t="shared" si="378"/>
        <v>1340.5</v>
      </c>
      <c r="GN330" s="16"/>
      <c r="GO330" s="16">
        <f t="shared" si="354"/>
        <v>1481.6666666666702</v>
      </c>
      <c r="GP330" s="16">
        <f t="shared" si="355"/>
        <v>1472.75</v>
      </c>
      <c r="GQ330" s="16">
        <f t="shared" si="379"/>
        <v>1467.2222222222199</v>
      </c>
    </row>
    <row r="331" spans="2:199" ht="14.45" customHeight="1" x14ac:dyDescent="0.25">
      <c r="B331" s="28" t="s">
        <v>321</v>
      </c>
      <c r="C331" s="28" t="s">
        <v>797</v>
      </c>
      <c r="D331" s="23" t="str">
        <f>IFERROR(IF(MATCH($B331,Compounders!$A:$A,0),"yes"),"")</f>
        <v/>
      </c>
      <c r="F331" s="66"/>
      <c r="G331" s="66"/>
      <c r="H331" s="66"/>
      <c r="I331" s="66"/>
      <c r="J331" s="121" t="str">
        <f t="shared" si="356"/>
        <v>yes</v>
      </c>
      <c r="K331" s="70">
        <f t="shared" si="380"/>
        <v>6</v>
      </c>
      <c r="L331" s="70">
        <f t="shared" si="381"/>
        <v>47</v>
      </c>
      <c r="M331" s="70">
        <f t="shared" si="382"/>
        <v>4</v>
      </c>
      <c r="N331" s="70">
        <f t="shared" si="383"/>
        <v>7</v>
      </c>
      <c r="O331" s="66"/>
      <c r="P331" s="83"/>
      <c r="Q331" s="70">
        <f t="shared" si="399"/>
        <v>5</v>
      </c>
      <c r="R331" s="70">
        <f t="shared" si="399"/>
        <v>4</v>
      </c>
      <c r="S331" s="70">
        <f t="shared" si="399"/>
        <v>5</v>
      </c>
      <c r="T331" s="70">
        <f t="shared" si="399"/>
        <v>5</v>
      </c>
      <c r="U331" s="70">
        <f t="shared" si="399"/>
        <v>5</v>
      </c>
      <c r="V331" s="70">
        <f t="shared" si="399"/>
        <v>8</v>
      </c>
      <c r="W331" s="70">
        <f t="shared" si="399"/>
        <v>9</v>
      </c>
      <c r="X331" s="70">
        <f t="shared" si="399"/>
        <v>4</v>
      </c>
      <c r="Y331" s="70">
        <f t="shared" si="399"/>
        <v>2</v>
      </c>
      <c r="AA331" s="39">
        <v>25.086288416309998</v>
      </c>
      <c r="AB331" s="39">
        <v>25.486883763209999</v>
      </c>
      <c r="AC331" s="40">
        <v>26.328629708919998</v>
      </c>
      <c r="AE331" s="4">
        <f t="shared" ref="AE331:AE394" si="400">$AC331-AA331</f>
        <v>1.2423412926099999</v>
      </c>
      <c r="AF331" s="4">
        <f t="shared" ref="AF331:AF394" si="401">$AC331-AB331</f>
        <v>0.84174594570999872</v>
      </c>
      <c r="AH331" s="11">
        <f t="shared" ref="AH331:AH394" si="402">$AC331/AA331-1</f>
        <v>4.952272221355325E-2</v>
      </c>
      <c r="AI331" s="11">
        <f t="shared" ref="AI331:AI394" si="403">$AC331/AB331-1</f>
        <v>3.3026632582091153E-2</v>
      </c>
      <c r="AK331" s="3">
        <v>1372</v>
      </c>
      <c r="AL331" s="7">
        <v>1688</v>
      </c>
      <c r="AM331" s="7"/>
      <c r="AN331" s="3">
        <v>2144.3333333333298</v>
      </c>
      <c r="AO331" s="3">
        <v>2177.76923076923</v>
      </c>
      <c r="AP331" s="7">
        <v>2208.76923076923</v>
      </c>
      <c r="AQ331" s="113"/>
      <c r="AR331" s="3">
        <v>2497.0769230769201</v>
      </c>
      <c r="AS331" s="3">
        <v>2581.9375</v>
      </c>
      <c r="AT331" s="7">
        <v>2617.6153846153798</v>
      </c>
      <c r="AU331" s="7"/>
      <c r="AV331" s="3" t="e">
        <v>#N/A</v>
      </c>
      <c r="AW331" s="3">
        <v>2761.3333333333303</v>
      </c>
      <c r="AX331" s="7">
        <v>2879</v>
      </c>
      <c r="AY331" s="113"/>
      <c r="AZ331" s="3">
        <v>1470</v>
      </c>
      <c r="BA331" s="7">
        <v>1688</v>
      </c>
      <c r="BB331" s="7"/>
      <c r="BC331" s="3">
        <v>2165.85</v>
      </c>
      <c r="BD331" s="3">
        <v>2187.75</v>
      </c>
      <c r="BE331" s="7">
        <v>2228.125</v>
      </c>
      <c r="BF331" s="113"/>
      <c r="BG331" s="3">
        <v>2525.5294117647099</v>
      </c>
      <c r="BH331" s="3">
        <v>2604.25</v>
      </c>
      <c r="BI331" s="7">
        <v>2646.5294117647099</v>
      </c>
      <c r="BJ331" s="113"/>
      <c r="BK331" s="3" t="e">
        <v>#N/A</v>
      </c>
      <c r="BL331" s="3">
        <v>2798.8</v>
      </c>
      <c r="BM331" s="7">
        <v>2888.2857142857097</v>
      </c>
      <c r="BO331" s="2">
        <f t="shared" si="388"/>
        <v>1470</v>
      </c>
      <c r="BP331" s="2">
        <f t="shared" si="389"/>
        <v>1688</v>
      </c>
      <c r="BQ331" s="2"/>
      <c r="BR331" s="2">
        <f t="shared" si="390"/>
        <v>2165.85</v>
      </c>
      <c r="BS331" s="2">
        <f t="shared" si="391"/>
        <v>2187.75</v>
      </c>
      <c r="BT331" s="2">
        <f t="shared" si="392"/>
        <v>2228.125</v>
      </c>
      <c r="BU331" s="2"/>
      <c r="BV331" s="2" t="str">
        <f t="shared" si="393"/>
        <v/>
      </c>
      <c r="BW331" s="2">
        <f t="shared" si="394"/>
        <v>2604.25</v>
      </c>
      <c r="BX331" s="2">
        <f t="shared" si="395"/>
        <v>2646.5294117647099</v>
      </c>
      <c r="BZ331" s="16">
        <f t="shared" si="384"/>
        <v>218</v>
      </c>
      <c r="CA331" s="16">
        <f t="shared" si="385"/>
        <v>540.125</v>
      </c>
      <c r="CB331" s="16">
        <f t="shared" si="386"/>
        <v>418.40441176470995</v>
      </c>
      <c r="CD331" s="5">
        <f t="shared" ref="CD331:CD394" si="404">BP331/BO331-1</f>
        <v>0.14829931972789123</v>
      </c>
      <c r="CE331" s="5">
        <f t="shared" ref="CE331:CE394" si="405">BT331/BP331-1</f>
        <v>0.31997926540284349</v>
      </c>
      <c r="CF331" s="5">
        <f t="shared" ref="CF331:CF394" si="406">BX331/BT331-1</f>
        <v>0.1877831862057604</v>
      </c>
      <c r="CH331" s="11">
        <f t="shared" si="358"/>
        <v>1.0111503566728963E-2</v>
      </c>
      <c r="CI331" s="11">
        <f t="shared" si="359"/>
        <v>2.8753145416349213E-2</v>
      </c>
      <c r="CK331" s="11" t="e">
        <f t="shared" si="360"/>
        <v>#VALUE!</v>
      </c>
      <c r="CL331" s="11" t="e">
        <f t="shared" si="361"/>
        <v>#VALUE!</v>
      </c>
      <c r="CN331" s="16">
        <f t="shared" ref="CN331:CN394" si="407">IFERROR(BS331-$BR331,"")</f>
        <v>21.900000000000091</v>
      </c>
      <c r="CO331" s="16">
        <f t="shared" ref="CO331:CO394" si="408">IFERROR(BT331-$BR331,"")</f>
        <v>62.275000000000091</v>
      </c>
      <c r="CP331" s="11"/>
      <c r="CQ331" s="16" t="str">
        <f t="shared" ref="CQ331:CQ394" si="409">IFERROR(BW331-$BV331,"")</f>
        <v/>
      </c>
      <c r="CR331" s="16" t="str">
        <f t="shared" ref="CR331:CR394" si="410">IFERROR(BX331-$BV331,"")</f>
        <v/>
      </c>
      <c r="CT331" s="106">
        <v>2332.9499999999998</v>
      </c>
      <c r="CU331" s="104">
        <v>2187.75</v>
      </c>
      <c r="CV331" s="104">
        <v>2057.4477124182999</v>
      </c>
      <c r="CW331" s="104">
        <v>1916.2750000000001</v>
      </c>
      <c r="CX331" s="104">
        <v>1748.3622076023391</v>
      </c>
      <c r="CY331" s="104">
        <v>1673</v>
      </c>
      <c r="CZ331" s="104">
        <v>1579.7169117647061</v>
      </c>
      <c r="DA331" s="104">
        <v>1523.6968325791852</v>
      </c>
      <c r="DB331" s="104">
        <v>1507.215909090909</v>
      </c>
      <c r="DC331" s="104">
        <v>1498.1052631579</v>
      </c>
      <c r="DD331" s="104">
        <v>1522.8403361344531</v>
      </c>
      <c r="DE331" s="104">
        <v>1717.930481283423</v>
      </c>
      <c r="DF331" s="104">
        <v>1993.6102198455142</v>
      </c>
      <c r="DG331" s="104">
        <v>2390.3333333333303</v>
      </c>
      <c r="DH331" s="104">
        <v>2581.1801470588239</v>
      </c>
      <c r="DI331" s="104">
        <v>2517.9230769230771</v>
      </c>
      <c r="DJ331" s="104">
        <v>2347.145833333333</v>
      </c>
      <c r="DK331" s="104">
        <v>1969.8333333333298</v>
      </c>
      <c r="DL331" s="104">
        <v>1824.073426573427</v>
      </c>
      <c r="DM331" s="104">
        <v>1819.5158730158719</v>
      </c>
      <c r="DN331" s="104">
        <v>1773.2505827505829</v>
      </c>
      <c r="DO331" s="104">
        <v>1610.35</v>
      </c>
      <c r="DP331" s="104">
        <v>1275.5641025641021</v>
      </c>
      <c r="DR331" s="4">
        <f t="shared" si="362"/>
        <v>26.328629708919998</v>
      </c>
      <c r="DS331" s="39">
        <v>25.486883763209999</v>
      </c>
      <c r="DT331" s="39">
        <v>25.086288416309998</v>
      </c>
      <c r="DU331" s="39">
        <v>22.930512255239996</v>
      </c>
      <c r="DV331" s="39">
        <v>19.405798030500002</v>
      </c>
      <c r="DW331" s="39">
        <v>17.909375432329998</v>
      </c>
      <c r="DX331" s="39">
        <v>19.285055324080002</v>
      </c>
      <c r="DY331" s="39">
        <v>18.411700138619999</v>
      </c>
      <c r="DZ331" s="39">
        <v>16.394369555130002</v>
      </c>
      <c r="EA331" s="39">
        <v>16.635312447790003</v>
      </c>
      <c r="EB331" s="39">
        <v>15.450629126379999</v>
      </c>
      <c r="EC331" s="39">
        <v>12.657490188000002</v>
      </c>
      <c r="ED331" s="39">
        <v>12.62241439456</v>
      </c>
      <c r="EE331" s="39">
        <v>14.708454976040001</v>
      </c>
      <c r="EF331" s="39">
        <v>19.389369331419999</v>
      </c>
      <c r="EG331" s="39">
        <v>17.030307258360001</v>
      </c>
      <c r="EH331" s="39">
        <v>17.682468917769995</v>
      </c>
      <c r="EI331" s="39">
        <v>19.135731537449999</v>
      </c>
      <c r="EJ331" s="39">
        <v>20.137929966000002</v>
      </c>
      <c r="EK331" s="39">
        <v>20.017386246059999</v>
      </c>
      <c r="EL331" s="39">
        <v>19.537416393330002</v>
      </c>
      <c r="EM331" s="39">
        <v>18.768448398849998</v>
      </c>
      <c r="EN331" s="39">
        <v>15.272133483839999</v>
      </c>
      <c r="EP331" s="111">
        <v>46022</v>
      </c>
      <c r="EQ331" s="114">
        <f t="shared" si="387"/>
        <v>0</v>
      </c>
      <c r="ER331" s="114"/>
      <c r="ES331" s="4">
        <f t="shared" si="363"/>
        <v>1372</v>
      </c>
      <c r="ET331" s="4">
        <f t="shared" si="364"/>
        <v>1688</v>
      </c>
      <c r="EU331" s="4"/>
      <c r="EV331" s="4">
        <f t="shared" ref="EV331:EV394" si="411">AN331</f>
        <v>2144.3333333333298</v>
      </c>
      <c r="EW331" s="4">
        <f t="shared" ref="EW331:EW394" si="412">AO331</f>
        <v>2177.76923076923</v>
      </c>
      <c r="EX331" s="4">
        <f t="shared" ref="EX331:EX394" si="413">AP331</f>
        <v>2208.76923076923</v>
      </c>
      <c r="EY331" s="4"/>
      <c r="EZ331" s="4">
        <f t="shared" ref="EZ331:EZ394" si="414">AR331</f>
        <v>2497.0769230769201</v>
      </c>
      <c r="FA331" s="4">
        <f t="shared" ref="FA331:FA394" si="415">AS331</f>
        <v>2581.9375</v>
      </c>
      <c r="FB331" s="4">
        <f t="shared" ref="FB331:FB394" si="416">AT331</f>
        <v>2617.6153846153798</v>
      </c>
      <c r="FC331" s="4"/>
      <c r="FD331" s="4" t="e">
        <f t="shared" ref="FD331" si="417">AV331</f>
        <v>#N/A</v>
      </c>
      <c r="FE331" s="4">
        <f t="shared" si="366"/>
        <v>2761.3333333333303</v>
      </c>
      <c r="FF331" s="4">
        <f t="shared" si="367"/>
        <v>2879</v>
      </c>
      <c r="FH331" s="16">
        <f t="shared" si="368"/>
        <v>1372</v>
      </c>
      <c r="FI331" s="16">
        <f t="shared" ref="FI331:FI394" si="418">IFERROR(IF($EQ331&lt;0,ET331*-$EQ331+EX331*(1+$EQ331),ET331*(1-$EQ331)+EX331*$EQ331),"")</f>
        <v>1688</v>
      </c>
      <c r="FJ331" s="16"/>
      <c r="FK331" s="16">
        <f t="shared" si="369"/>
        <v>2144.3333333333298</v>
      </c>
      <c r="FL331" s="16">
        <f t="shared" si="370"/>
        <v>2177.76923076923</v>
      </c>
      <c r="FM331" s="16">
        <f t="shared" si="371"/>
        <v>2208.76923076923</v>
      </c>
      <c r="FN331" s="16"/>
      <c r="FO331" s="16" t="str">
        <f t="shared" si="372"/>
        <v/>
      </c>
      <c r="FP331" s="16">
        <f t="shared" si="373"/>
        <v>2581.9375</v>
      </c>
      <c r="FQ331" s="16">
        <f t="shared" si="374"/>
        <v>2617.6153846153798</v>
      </c>
      <c r="FS331" s="4">
        <f t="shared" ref="FS331:FS394" si="419">AZ331</f>
        <v>1470</v>
      </c>
      <c r="FT331" s="4">
        <f t="shared" ref="FT331:FT394" si="420">BA331</f>
        <v>1688</v>
      </c>
      <c r="FU331" s="4"/>
      <c r="FV331" s="4">
        <f t="shared" ref="FV331:FV394" si="421">BC331</f>
        <v>2165.85</v>
      </c>
      <c r="FW331" s="4">
        <f t="shared" ref="FW331:FW394" si="422">BD331</f>
        <v>2187.75</v>
      </c>
      <c r="FX331" s="4">
        <f t="shared" ref="FX331:FX394" si="423">BE331</f>
        <v>2228.125</v>
      </c>
      <c r="FY331" s="4"/>
      <c r="FZ331" s="4">
        <f t="shared" ref="FZ331:FZ394" si="424">BG331</f>
        <v>2525.5294117647099</v>
      </c>
      <c r="GA331" s="4">
        <f t="shared" ref="GA331:GA394" si="425">BH331</f>
        <v>2604.25</v>
      </c>
      <c r="GB331" s="4">
        <f t="shared" ref="GB331:GB394" si="426">BI331</f>
        <v>2646.5294117647099</v>
      </c>
      <c r="GC331" s="4"/>
      <c r="GD331" s="4" t="e">
        <f t="shared" ref="GD331:GD394" si="427">BK331</f>
        <v>#N/A</v>
      </c>
      <c r="GE331" s="4">
        <f t="shared" ref="GE331:GE394" si="428">BL331</f>
        <v>2798.8</v>
      </c>
      <c r="GF331" s="4">
        <f t="shared" ref="GF331:GF394" si="429">BM331</f>
        <v>2888.2857142857097</v>
      </c>
      <c r="GH331" s="16">
        <f t="shared" si="375"/>
        <v>1470</v>
      </c>
      <c r="GI331" s="16">
        <f t="shared" ref="GI331:GI394" si="430">IFERROR(IF($EQ331&lt;0,FT331*-$EQ331+FX331*(1+$EQ331),FT331*(1-$EQ331)+FX331*$EQ331),"")</f>
        <v>1688</v>
      </c>
      <c r="GJ331" s="16"/>
      <c r="GK331" s="16">
        <f t="shared" si="376"/>
        <v>2165.85</v>
      </c>
      <c r="GL331" s="16">
        <f t="shared" si="377"/>
        <v>2187.75</v>
      </c>
      <c r="GM331" s="16">
        <f t="shared" si="378"/>
        <v>2228.125</v>
      </c>
      <c r="GN331" s="16"/>
      <c r="GO331" s="16" t="str">
        <f t="shared" ref="GO331:GO394" si="431">IFERROR(IF($EQ331&lt;0,FZ331*-$EQ331+GD331*(1+$EQ331),FZ331*(1-$EQ331)+GD331*$EQ331),"")</f>
        <v/>
      </c>
      <c r="GP331" s="16">
        <f t="shared" ref="GP331:GP394" si="432">IFERROR(IF($EQ331&lt;0,GA331*-$EQ331+GE331*(1+$EQ331),GA331*(1-$EQ331)+GE331*$EQ331),"")</f>
        <v>2604.25</v>
      </c>
      <c r="GQ331" s="16">
        <f t="shared" si="379"/>
        <v>2646.5294117647099</v>
      </c>
    </row>
    <row r="332" spans="2:199" ht="14.45" customHeight="1" x14ac:dyDescent="0.25">
      <c r="B332" s="28" t="s">
        <v>177</v>
      </c>
      <c r="C332" s="28" t="s">
        <v>798</v>
      </c>
      <c r="D332" s="23" t="str">
        <f>IFERROR(IF(MATCH($B332,Compounders!$A:$A,0),"yes"),"")</f>
        <v/>
      </c>
      <c r="F332" s="66"/>
      <c r="G332" s="66"/>
      <c r="H332" s="66"/>
      <c r="I332" s="66"/>
      <c r="J332" s="121" t="str">
        <f t="shared" ref="J332:J395" si="433">IF(AND(F332="",G332="",H332="",I332=""),"yes","")</f>
        <v>yes</v>
      </c>
      <c r="K332" s="70">
        <f t="shared" si="380"/>
        <v>6</v>
      </c>
      <c r="L332" s="70">
        <f t="shared" si="381"/>
        <v>47</v>
      </c>
      <c r="M332" s="70">
        <f t="shared" si="382"/>
        <v>4</v>
      </c>
      <c r="N332" s="70">
        <f t="shared" si="383"/>
        <v>7</v>
      </c>
      <c r="O332" s="66"/>
      <c r="P332" s="83"/>
      <c r="Q332" s="70">
        <f t="shared" ref="Q332:Y347" si="434">Q331+IF(Q$10=$P332,1)</f>
        <v>5</v>
      </c>
      <c r="R332" s="70">
        <f t="shared" si="434"/>
        <v>4</v>
      </c>
      <c r="S332" s="70">
        <f t="shared" si="434"/>
        <v>5</v>
      </c>
      <c r="T332" s="70">
        <f t="shared" si="434"/>
        <v>5</v>
      </c>
      <c r="U332" s="70">
        <f t="shared" si="434"/>
        <v>5</v>
      </c>
      <c r="V332" s="70">
        <f t="shared" si="434"/>
        <v>8</v>
      </c>
      <c r="W332" s="70">
        <f t="shared" si="434"/>
        <v>9</v>
      </c>
      <c r="X332" s="70">
        <f t="shared" si="434"/>
        <v>4</v>
      </c>
      <c r="Y332" s="70">
        <f t="shared" si="434"/>
        <v>2</v>
      </c>
      <c r="AA332" s="39">
        <v>34.714558768529997</v>
      </c>
      <c r="AB332" s="39">
        <v>28.291972464689998</v>
      </c>
      <c r="AC332" s="40">
        <v>27.099784765829998</v>
      </c>
      <c r="AE332" s="4">
        <f t="shared" si="400"/>
        <v>-7.614774002699999</v>
      </c>
      <c r="AF332" s="4">
        <f t="shared" si="401"/>
        <v>-1.1921876988599998</v>
      </c>
      <c r="AH332" s="11">
        <f t="shared" si="402"/>
        <v>-0.21935390432221391</v>
      </c>
      <c r="AI332" s="11">
        <f t="shared" si="403"/>
        <v>-4.2138726818991445E-2</v>
      </c>
      <c r="AK332" s="3">
        <v>1234</v>
      </c>
      <c r="AL332" s="7">
        <v>1294</v>
      </c>
      <c r="AM332" s="7"/>
      <c r="AN332" s="3">
        <v>1891.62962962963</v>
      </c>
      <c r="AO332" s="3">
        <v>2045.7931034482801</v>
      </c>
      <c r="AP332" s="7">
        <v>1930.9629629629601</v>
      </c>
      <c r="AQ332" s="113"/>
      <c r="AR332" s="3">
        <v>2200.5238095238101</v>
      </c>
      <c r="AS332" s="3">
        <v>2352.7142857142903</v>
      </c>
      <c r="AT332" s="7">
        <v>2316.1071428571399</v>
      </c>
      <c r="AU332" s="7"/>
      <c r="AV332" s="3">
        <v>2549.23076923077</v>
      </c>
      <c r="AW332" s="3">
        <v>2690.0588235294099</v>
      </c>
      <c r="AX332" s="7">
        <v>2661.375</v>
      </c>
      <c r="AY332" s="113"/>
      <c r="AZ332" s="3">
        <v>1622</v>
      </c>
      <c r="BA332" s="7">
        <v>2039</v>
      </c>
      <c r="BB332" s="7"/>
      <c r="BC332" s="3">
        <v>2264.0909090909099</v>
      </c>
      <c r="BD332" s="3">
        <v>2415.7241379310299</v>
      </c>
      <c r="BE332" s="7">
        <v>2327.7096774193501</v>
      </c>
      <c r="BF332" s="113"/>
      <c r="BG332" s="3">
        <v>2605.3461538461497</v>
      </c>
      <c r="BH332" s="3">
        <v>2763.1785714285697</v>
      </c>
      <c r="BI332" s="7">
        <v>2664.90625</v>
      </c>
      <c r="BJ332" s="113"/>
      <c r="BK332" s="3">
        <v>2989.7333333333299</v>
      </c>
      <c r="BL332" s="3">
        <v>3213.95</v>
      </c>
      <c r="BM332" s="7">
        <v>3072.4761904761899</v>
      </c>
      <c r="BO332" s="2">
        <f t="shared" si="388"/>
        <v>1622</v>
      </c>
      <c r="BP332" s="2">
        <f t="shared" si="389"/>
        <v>2039</v>
      </c>
      <c r="BQ332" s="2"/>
      <c r="BR332" s="2">
        <f t="shared" si="390"/>
        <v>2264.0909090909099</v>
      </c>
      <c r="BS332" s="2">
        <f t="shared" si="391"/>
        <v>2415.7241379310299</v>
      </c>
      <c r="BT332" s="2">
        <f t="shared" si="392"/>
        <v>2327.7096774193501</v>
      </c>
      <c r="BU332" s="2"/>
      <c r="BV332" s="2">
        <f t="shared" si="393"/>
        <v>2605.3461538461497</v>
      </c>
      <c r="BW332" s="2">
        <f t="shared" si="394"/>
        <v>2763.1785714285697</v>
      </c>
      <c r="BX332" s="2">
        <f t="shared" si="395"/>
        <v>2664.90625</v>
      </c>
      <c r="BZ332" s="16">
        <f t="shared" si="384"/>
        <v>417</v>
      </c>
      <c r="CA332" s="16">
        <f t="shared" si="385"/>
        <v>288.7096774193501</v>
      </c>
      <c r="CB332" s="16">
        <f t="shared" si="386"/>
        <v>337.1965725806499</v>
      </c>
      <c r="CD332" s="5">
        <f t="shared" si="404"/>
        <v>0.25709001233045625</v>
      </c>
      <c r="CE332" s="5">
        <f t="shared" si="405"/>
        <v>0.14159376038222171</v>
      </c>
      <c r="CF332" s="5">
        <f t="shared" si="406"/>
        <v>0.14486195415679504</v>
      </c>
      <c r="CH332" s="11">
        <f t="shared" ref="CH332:CH395" si="435">BS332/$BR332-1</f>
        <v>6.6973118540105236E-2</v>
      </c>
      <c r="CI332" s="11">
        <f t="shared" ref="CI332:CI395" si="436">BT332/$BR332-1</f>
        <v>2.8099034395215439E-2</v>
      </c>
      <c r="CK332" s="11">
        <f t="shared" ref="CK332:CK395" si="437">BW332/$BV332-1</f>
        <v>6.0580210176455651E-2</v>
      </c>
      <c r="CL332" s="11">
        <f t="shared" ref="CL332:CL395" si="438">BX332/$BV332-1</f>
        <v>2.2860722774179054E-2</v>
      </c>
      <c r="CN332" s="16">
        <f t="shared" si="407"/>
        <v>151.63322884011995</v>
      </c>
      <c r="CO332" s="16">
        <f t="shared" si="408"/>
        <v>63.618768328440183</v>
      </c>
      <c r="CP332" s="11"/>
      <c r="CQ332" s="16">
        <f t="shared" si="409"/>
        <v>157.83241758242002</v>
      </c>
      <c r="CR332" s="16">
        <f t="shared" si="410"/>
        <v>59.560096153850282</v>
      </c>
      <c r="CT332" s="106">
        <v>2350.9972527472555</v>
      </c>
      <c r="CU332" s="104">
        <v>2415.7241379310299</v>
      </c>
      <c r="CV332" s="104">
        <v>2265.2936194240542</v>
      </c>
      <c r="CW332" s="104">
        <v>1885.4610256410251</v>
      </c>
      <c r="CX332" s="104">
        <v>1818.9923076923071</v>
      </c>
      <c r="CY332" s="104">
        <v>1831.625</v>
      </c>
      <c r="CZ332" s="104">
        <v>1735.4561111111111</v>
      </c>
      <c r="DA332" s="104">
        <v>1573.0015384615388</v>
      </c>
      <c r="DB332" s="104">
        <v>1621.570523809524</v>
      </c>
      <c r="DC332" s="104">
        <v>1636.7307692307702</v>
      </c>
      <c r="DD332" s="104">
        <v>1629.1863157894741</v>
      </c>
      <c r="DE332" s="104">
        <v>1497.9408424908415</v>
      </c>
      <c r="DF332" s="104">
        <v>1464.3105291005297</v>
      </c>
      <c r="DG332" s="104">
        <v>1450.41379310345</v>
      </c>
      <c r="DH332" s="104">
        <v>1408.5533374741201</v>
      </c>
      <c r="DI332" s="104">
        <v>1336.6384615384623</v>
      </c>
      <c r="DJ332" s="104">
        <v>1254.8808391608395</v>
      </c>
      <c r="DK332" s="104">
        <v>1187.9090909090901</v>
      </c>
      <c r="DL332" s="104">
        <v>1024.7473684210531</v>
      </c>
      <c r="DM332" s="104">
        <v>571.73355263157896</v>
      </c>
      <c r="DN332" s="104">
        <v>197.6771052631581</v>
      </c>
      <c r="DO332" s="104">
        <v>-66.9375</v>
      </c>
      <c r="DP332" s="104">
        <v>-260.58534199134209</v>
      </c>
      <c r="DR332" s="4">
        <f t="shared" ref="DR332:DR395" si="439">AC332</f>
        <v>27.099784765829998</v>
      </c>
      <c r="DS332" s="39">
        <v>28.291972464689998</v>
      </c>
      <c r="DT332" s="39">
        <v>34.714558768529997</v>
      </c>
      <c r="DU332" s="39">
        <v>26.444205866250005</v>
      </c>
      <c r="DV332" s="39">
        <v>21.442752737279999</v>
      </c>
      <c r="DW332" s="39">
        <v>21.660874139399997</v>
      </c>
      <c r="DX332" s="39">
        <v>23.914797755100004</v>
      </c>
      <c r="DY332" s="39">
        <v>19.269162189000003</v>
      </c>
      <c r="DZ332" s="39">
        <v>16.724887636609999</v>
      </c>
      <c r="EA332" s="39">
        <v>18.77373522725</v>
      </c>
      <c r="EB332" s="39">
        <v>21.075773135279999</v>
      </c>
      <c r="EC332" s="39">
        <v>14.776592620239997</v>
      </c>
      <c r="ED332" s="39">
        <v>16.2033467123</v>
      </c>
      <c r="EE332" s="39">
        <v>14.87938884802</v>
      </c>
      <c r="EF332" s="39">
        <v>13.673560737599999</v>
      </c>
      <c r="EG332" s="39">
        <v>14.76166542138</v>
      </c>
      <c r="EH332" s="39">
        <v>14.89758731373</v>
      </c>
      <c r="EI332" s="39">
        <v>30.47645503419</v>
      </c>
      <c r="EJ332" s="39">
        <v>27.384074739359999</v>
      </c>
      <c r="EK332" s="39">
        <v>24.719365547799999</v>
      </c>
      <c r="EL332" s="39">
        <v>24.060558235680006</v>
      </c>
      <c r="EM332" s="39">
        <v>24.761966518120001</v>
      </c>
      <c r="EN332" s="39">
        <v>18.729493332000001</v>
      </c>
      <c r="EP332" s="111">
        <v>46022</v>
      </c>
      <c r="EQ332" s="114">
        <f t="shared" si="387"/>
        <v>0</v>
      </c>
      <c r="ER332" s="114"/>
      <c r="ES332" s="4">
        <f t="shared" ref="ES332:ES395" si="440">AK332</f>
        <v>1234</v>
      </c>
      <c r="ET332" s="4">
        <f t="shared" ref="ET332:ET395" si="441">AL332</f>
        <v>1294</v>
      </c>
      <c r="EU332" s="4"/>
      <c r="EV332" s="4">
        <f t="shared" si="411"/>
        <v>1891.62962962963</v>
      </c>
      <c r="EW332" s="4">
        <f t="shared" si="412"/>
        <v>2045.7931034482801</v>
      </c>
      <c r="EX332" s="4">
        <f t="shared" si="413"/>
        <v>1930.9629629629601</v>
      </c>
      <c r="EY332" s="4"/>
      <c r="EZ332" s="4">
        <f t="shared" si="414"/>
        <v>2200.5238095238101</v>
      </c>
      <c r="FA332" s="4">
        <f t="shared" si="415"/>
        <v>2352.7142857142903</v>
      </c>
      <c r="FB332" s="4">
        <f t="shared" si="416"/>
        <v>2316.1071428571399</v>
      </c>
      <c r="FC332" s="4"/>
      <c r="FD332" s="4">
        <f t="shared" ref="FD332:FD363" si="442">AV332</f>
        <v>2549.23076923077</v>
      </c>
      <c r="FE332" s="4">
        <f t="shared" ref="FE332:FE395" si="443">AW332</f>
        <v>2690.0588235294099</v>
      </c>
      <c r="FF332" s="4">
        <f t="shared" ref="FF332:FF395" si="444">AX332</f>
        <v>2661.375</v>
      </c>
      <c r="FH332" s="16">
        <f t="shared" ref="FH332:FH395" si="445">IFERROR(IF($EQ332&lt;0,ES332*-$EQ332+ET332*(1+$EQ332),ES332*(1-$EQ332)+ET332*$EQ332),"")</f>
        <v>1234</v>
      </c>
      <c r="FI332" s="16">
        <f t="shared" si="418"/>
        <v>1294</v>
      </c>
      <c r="FJ332" s="16"/>
      <c r="FK332" s="16">
        <f t="shared" ref="FK332:FK395" si="446">IFERROR(IF($EQ332&lt;0,EV332*-$EQ332+EZ332*(1+$EQ332),EV332*(1-$EQ332)+EZ332*$EQ332),"")</f>
        <v>1891.62962962963</v>
      </c>
      <c r="FL332" s="16">
        <f t="shared" ref="FL332:FL395" si="447">IFERROR(IF($EQ332&lt;0,EW332*-$EQ332+FA332*(1+$EQ332),EW332*(1-$EQ332)+FA332*$EQ332),"")</f>
        <v>2045.7931034482801</v>
      </c>
      <c r="FM332" s="16">
        <f t="shared" ref="FM332:FM395" si="448">IFERROR(IF($EQ332&lt;0,EX332*-$EQ332+FB332*(1+$EQ332),EX332*(1-$EQ332)+FB332*$EQ332),"")</f>
        <v>1930.9629629629601</v>
      </c>
      <c r="FN332" s="16"/>
      <c r="FO332" s="16">
        <f t="shared" ref="FO332:FO395" si="449">IFERROR(IF($EQ332&lt;0,EZ332*-$EQ332+FD332*(1+$EQ332),EZ332*(1-$EQ332)+FD332*$EQ332),"")</f>
        <v>2200.5238095238101</v>
      </c>
      <c r="FP332" s="16">
        <f t="shared" ref="FP332:FP395" si="450">IFERROR(IF($EQ332&lt;0,FA332*-$EQ332+FE332*(1+$EQ332),FA332*(1-$EQ332)+FE332*$EQ332),"")</f>
        <v>2352.7142857142903</v>
      </c>
      <c r="FQ332" s="16">
        <f t="shared" ref="FQ332:FQ395" si="451">IFERROR(IF($EQ332&lt;0,FB332*-$EQ332+FF332*(1+$EQ332),FB332*(1-$EQ332)+FF332*$EQ332),"")</f>
        <v>2316.1071428571399</v>
      </c>
      <c r="FS332" s="4">
        <f t="shared" si="419"/>
        <v>1622</v>
      </c>
      <c r="FT332" s="4">
        <f t="shared" si="420"/>
        <v>2039</v>
      </c>
      <c r="FU332" s="4"/>
      <c r="FV332" s="4">
        <f t="shared" si="421"/>
        <v>2264.0909090909099</v>
      </c>
      <c r="FW332" s="4">
        <f t="shared" si="422"/>
        <v>2415.7241379310299</v>
      </c>
      <c r="FX332" s="4">
        <f t="shared" si="423"/>
        <v>2327.7096774193501</v>
      </c>
      <c r="FY332" s="4"/>
      <c r="FZ332" s="4">
        <f t="shared" si="424"/>
        <v>2605.3461538461497</v>
      </c>
      <c r="GA332" s="4">
        <f t="shared" si="425"/>
        <v>2763.1785714285697</v>
      </c>
      <c r="GB332" s="4">
        <f t="shared" si="426"/>
        <v>2664.90625</v>
      </c>
      <c r="GC332" s="4"/>
      <c r="GD332" s="4">
        <f t="shared" si="427"/>
        <v>2989.7333333333299</v>
      </c>
      <c r="GE332" s="4">
        <f t="shared" si="428"/>
        <v>3213.95</v>
      </c>
      <c r="GF332" s="4">
        <f t="shared" si="429"/>
        <v>3072.4761904761899</v>
      </c>
      <c r="GH332" s="16">
        <f t="shared" ref="GH332:GH395" si="452">IFERROR(IF($EQ332&lt;0,FS332*-$EQ332+FT332*(1+$EQ332),FS332*(1-$EQ332)+FT332*$EQ332),"")</f>
        <v>1622</v>
      </c>
      <c r="GI332" s="16">
        <f t="shared" si="430"/>
        <v>2039</v>
      </c>
      <c r="GJ332" s="16"/>
      <c r="GK332" s="16">
        <f t="shared" ref="GK332:GK395" si="453">IFERROR(IF($EQ332&lt;0,FV332*-$EQ332+FZ332*(1+$EQ332),FV332*(1-$EQ332)+FZ332*$EQ332),"")</f>
        <v>2264.0909090909099</v>
      </c>
      <c r="GL332" s="16">
        <f t="shared" ref="GL332:GL395" si="454">IFERROR(IF($EQ332&lt;0,FW332*-$EQ332+GA332*(1+$EQ332),FW332*(1-$EQ332)+GA332*$EQ332),"")</f>
        <v>2415.7241379310299</v>
      </c>
      <c r="GM332" s="16">
        <f t="shared" ref="GM332:GM395" si="455">IFERROR(IF($EQ332&lt;0,FX332*-$EQ332+GB332*(1+$EQ332),FX332*(1-$EQ332)+GB332*$EQ332),"")</f>
        <v>2327.7096774193501</v>
      </c>
      <c r="GN332" s="16"/>
      <c r="GO332" s="16">
        <f t="shared" si="431"/>
        <v>2605.3461538461497</v>
      </c>
      <c r="GP332" s="16">
        <f t="shared" si="432"/>
        <v>2763.1785714285697</v>
      </c>
      <c r="GQ332" s="16">
        <f t="shared" ref="GQ332:GQ395" si="456">IFERROR(IF($EQ332&lt;0,GB332*-$EQ332+GF332*(1+$EQ332),GB332*(1-$EQ332)+GF332*$EQ332),"")</f>
        <v>2664.90625</v>
      </c>
    </row>
    <row r="333" spans="2:199" ht="14.45" customHeight="1" x14ac:dyDescent="0.25">
      <c r="B333" s="28" t="s">
        <v>338</v>
      </c>
      <c r="C333" s="28" t="s">
        <v>1025</v>
      </c>
      <c r="D333" s="23" t="str">
        <f>IFERROR(IF(MATCH($B333,Compounders!$A:$A,0),"yes"),"")</f>
        <v/>
      </c>
      <c r="F333" s="66"/>
      <c r="G333" s="66"/>
      <c r="H333" s="66"/>
      <c r="I333" s="66"/>
      <c r="J333" s="121" t="str">
        <f t="shared" si="433"/>
        <v>yes</v>
      </c>
      <c r="K333" s="70">
        <f t="shared" ref="K333:K396" si="457">K332+IF(F333="yes",1)</f>
        <v>6</v>
      </c>
      <c r="L333" s="70">
        <f t="shared" ref="L333:L396" si="458">L332+IF(G333="yes",1)</f>
        <v>47</v>
      </c>
      <c r="M333" s="70">
        <f t="shared" ref="M333:M396" si="459">M332+IF(H333="yes",1)</f>
        <v>4</v>
      </c>
      <c r="N333" s="70">
        <f t="shared" ref="N333:N396" si="460">N332+IF(I333="yes",1)</f>
        <v>7</v>
      </c>
      <c r="O333" s="66"/>
      <c r="P333" s="83"/>
      <c r="Q333" s="70">
        <f t="shared" si="434"/>
        <v>5</v>
      </c>
      <c r="R333" s="70">
        <f t="shared" si="434"/>
        <v>4</v>
      </c>
      <c r="S333" s="70">
        <f t="shared" si="434"/>
        <v>5</v>
      </c>
      <c r="T333" s="70">
        <f t="shared" si="434"/>
        <v>5</v>
      </c>
      <c r="U333" s="70">
        <f t="shared" si="434"/>
        <v>5</v>
      </c>
      <c r="V333" s="70">
        <f t="shared" si="434"/>
        <v>8</v>
      </c>
      <c r="W333" s="70">
        <f t="shared" si="434"/>
        <v>9</v>
      </c>
      <c r="X333" s="70">
        <f t="shared" si="434"/>
        <v>4</v>
      </c>
      <c r="Y333" s="70">
        <f t="shared" si="434"/>
        <v>2</v>
      </c>
      <c r="AA333" s="39">
        <v>25.905665978540004</v>
      </c>
      <c r="AB333" s="39">
        <v>28.699927400000004</v>
      </c>
      <c r="AC333" s="40">
        <v>26.625679311180001</v>
      </c>
      <c r="AE333" s="4">
        <f t="shared" si="400"/>
        <v>0.72001333263999712</v>
      </c>
      <c r="AF333" s="4">
        <f t="shared" si="401"/>
        <v>-2.0742480888200028</v>
      </c>
      <c r="AH333" s="11">
        <f t="shared" si="402"/>
        <v>2.7793662329949287E-2</v>
      </c>
      <c r="AI333" s="11">
        <f t="shared" si="403"/>
        <v>-7.227363539672238E-2</v>
      </c>
      <c r="AK333" s="3">
        <v>888</v>
      </c>
      <c r="AL333" s="7">
        <v>1181</v>
      </c>
      <c r="AM333" s="7"/>
      <c r="AN333" s="3">
        <v>1468.42857142857</v>
      </c>
      <c r="AO333" s="3">
        <v>1461.5</v>
      </c>
      <c r="AP333" s="7">
        <v>1461.1428571428598</v>
      </c>
      <c r="AQ333" s="113"/>
      <c r="AR333" s="3">
        <v>1615.57142857143</v>
      </c>
      <c r="AS333" s="3">
        <v>1625.1</v>
      </c>
      <c r="AT333" s="7">
        <v>1634.2857142857101</v>
      </c>
      <c r="AU333" s="7"/>
      <c r="AV333" s="3">
        <v>1808.6666666666702</v>
      </c>
      <c r="AW333" s="3">
        <v>1802.375</v>
      </c>
      <c r="AX333" s="7">
        <v>1829.8333333333298</v>
      </c>
      <c r="AY333" s="113"/>
      <c r="AZ333" s="3">
        <v>1250</v>
      </c>
      <c r="BA333" s="7">
        <v>1344</v>
      </c>
      <c r="BB333" s="7"/>
      <c r="BC333" s="3">
        <v>1479.4444444444398</v>
      </c>
      <c r="BD333" s="3">
        <v>1484.5</v>
      </c>
      <c r="BE333" s="7">
        <v>1478</v>
      </c>
      <c r="BF333" s="113"/>
      <c r="BG333" s="3">
        <v>1632.8</v>
      </c>
      <c r="BH333" s="3">
        <v>1648.9230769230799</v>
      </c>
      <c r="BI333" s="7">
        <v>1642</v>
      </c>
      <c r="BJ333" s="113"/>
      <c r="BK333" s="3">
        <v>1831.2</v>
      </c>
      <c r="BL333" s="3">
        <v>1829.6666666666702</v>
      </c>
      <c r="BM333" s="7">
        <v>1826.6666666666702</v>
      </c>
      <c r="BO333" s="2">
        <f t="shared" si="388"/>
        <v>1250</v>
      </c>
      <c r="BP333" s="2">
        <f t="shared" si="389"/>
        <v>1344</v>
      </c>
      <c r="BQ333" s="2"/>
      <c r="BR333" s="2">
        <f t="shared" si="390"/>
        <v>1479.4444444444398</v>
      </c>
      <c r="BS333" s="2">
        <f t="shared" si="391"/>
        <v>1484.5</v>
      </c>
      <c r="BT333" s="2">
        <f t="shared" si="392"/>
        <v>1478</v>
      </c>
      <c r="BU333" s="2"/>
      <c r="BV333" s="2">
        <f t="shared" si="393"/>
        <v>1632.8</v>
      </c>
      <c r="BW333" s="2">
        <f t="shared" si="394"/>
        <v>1648.9230769230799</v>
      </c>
      <c r="BX333" s="2">
        <f t="shared" si="395"/>
        <v>1642</v>
      </c>
      <c r="BZ333" s="16">
        <f t="shared" ref="BZ333:BZ396" si="461">BP333-BO333</f>
        <v>94</v>
      </c>
      <c r="CA333" s="16">
        <f t="shared" ref="CA333:CA396" si="462">BT333-BP333</f>
        <v>134</v>
      </c>
      <c r="CB333" s="16">
        <f t="shared" ref="CB333:CB396" si="463">BX333-BT333</f>
        <v>164</v>
      </c>
      <c r="CD333" s="5">
        <f t="shared" si="404"/>
        <v>7.5199999999999934E-2</v>
      </c>
      <c r="CE333" s="5">
        <f t="shared" si="405"/>
        <v>9.9702380952380931E-2</v>
      </c>
      <c r="CF333" s="5">
        <f t="shared" si="406"/>
        <v>0.11096075778078474</v>
      </c>
      <c r="CH333" s="11">
        <f t="shared" si="435"/>
        <v>3.4171986481443817E-3</v>
      </c>
      <c r="CI333" s="11">
        <f t="shared" si="436"/>
        <v>-9.7634247089439796E-4</v>
      </c>
      <c r="CK333" s="11">
        <f t="shared" si="437"/>
        <v>9.8744959107543995E-3</v>
      </c>
      <c r="CL333" s="11">
        <f t="shared" si="438"/>
        <v>5.6344928956393314E-3</v>
      </c>
      <c r="CN333" s="16">
        <f t="shared" si="407"/>
        <v>5.0555555555602041</v>
      </c>
      <c r="CO333" s="16">
        <f t="shared" si="408"/>
        <v>-1.4444444444397959</v>
      </c>
      <c r="CP333" s="11"/>
      <c r="CQ333" s="16">
        <f t="shared" si="409"/>
        <v>16.123076923079907</v>
      </c>
      <c r="CR333" s="16">
        <f t="shared" si="410"/>
        <v>9.2000000000000455</v>
      </c>
      <c r="CT333" s="106">
        <v>1521.6666666666661</v>
      </c>
      <c r="CU333" s="104">
        <v>1484.5</v>
      </c>
      <c r="CV333" s="104">
        <v>1372.85</v>
      </c>
      <c r="CW333" s="104">
        <v>1386.65</v>
      </c>
      <c r="CX333" s="104">
        <v>1343.6666666666661</v>
      </c>
      <c r="CY333" s="104">
        <v>1344.9</v>
      </c>
      <c r="CZ333" s="104">
        <v>1281.333333333333</v>
      </c>
      <c r="DA333" s="104">
        <v>1224.166666666667</v>
      </c>
      <c r="DB333" s="104">
        <v>1274.304761904762</v>
      </c>
      <c r="DC333" s="104">
        <v>1263.8333333333298</v>
      </c>
      <c r="DD333" s="104">
        <v>1264</v>
      </c>
      <c r="DE333" s="104">
        <v>1219.214285714286</v>
      </c>
      <c r="DF333" s="104">
        <v>1146.7892857142858</v>
      </c>
      <c r="DG333" s="104">
        <v>1175.0769230769201</v>
      </c>
      <c r="DH333" s="104">
        <v>1106.5</v>
      </c>
      <c r="DI333" s="104">
        <v>1077.4000000000001</v>
      </c>
      <c r="DJ333" s="104">
        <v>1115.5</v>
      </c>
      <c r="DK333" s="104">
        <v>1093.7692307692298</v>
      </c>
      <c r="DL333" s="104">
        <v>1070.5</v>
      </c>
      <c r="DM333" s="104">
        <v>1043</v>
      </c>
      <c r="DN333" s="104">
        <v>991</v>
      </c>
      <c r="DO333" s="104">
        <v>1613.57142857143</v>
      </c>
      <c r="DP333" s="104">
        <v>1588.666666666667</v>
      </c>
      <c r="DR333" s="4">
        <f t="shared" si="439"/>
        <v>26.625679311180001</v>
      </c>
      <c r="DS333" s="39">
        <v>28.699927400000004</v>
      </c>
      <c r="DT333" s="39">
        <v>25.905665978540004</v>
      </c>
      <c r="DU333" s="39">
        <v>27.480386429879999</v>
      </c>
      <c r="DV333" s="39">
        <v>25.05365397768</v>
      </c>
      <c r="DW333" s="39">
        <v>26.659799264909999</v>
      </c>
      <c r="DX333" s="39">
        <v>23.954506362300002</v>
      </c>
      <c r="DY333" s="39">
        <v>24.405540896319998</v>
      </c>
      <c r="DZ333" s="39">
        <v>20.381489355849997</v>
      </c>
      <c r="EA333" s="39">
        <v>20.29303442917</v>
      </c>
      <c r="EB333" s="39">
        <v>19.976070941900002</v>
      </c>
      <c r="EC333" s="39">
        <v>17.365806002399999</v>
      </c>
      <c r="ED333" s="39">
        <v>19.502809780860002</v>
      </c>
      <c r="EE333" s="39">
        <v>20.47227756266</v>
      </c>
      <c r="EF333" s="39">
        <v>21.515220258479996</v>
      </c>
      <c r="EG333" s="39">
        <v>18.662283894150001</v>
      </c>
      <c r="EH333" s="39">
        <v>19.965048661299999</v>
      </c>
      <c r="EI333" s="39">
        <v>21.0019354356</v>
      </c>
      <c r="EJ333" s="39">
        <v>22.566520014119998</v>
      </c>
      <c r="EK333" s="39">
        <v>21.456610400999995</v>
      </c>
      <c r="EL333" s="39">
        <v>21.520591308339995</v>
      </c>
      <c r="EM333" s="39">
        <v>22.177521199399997</v>
      </c>
      <c r="EN333" s="39">
        <v>21.679695828</v>
      </c>
      <c r="EP333" s="111">
        <v>46022</v>
      </c>
      <c r="EQ333" s="114">
        <f t="shared" ref="EQ333:EQ396" si="464">(DATE(2025,12,31)-EP333)/365</f>
        <v>0</v>
      </c>
      <c r="ER333" s="114"/>
      <c r="ES333" s="4">
        <f t="shared" si="440"/>
        <v>888</v>
      </c>
      <c r="ET333" s="4">
        <f t="shared" si="441"/>
        <v>1181</v>
      </c>
      <c r="EU333" s="4"/>
      <c r="EV333" s="4">
        <f t="shared" si="411"/>
        <v>1468.42857142857</v>
      </c>
      <c r="EW333" s="4">
        <f t="shared" si="412"/>
        <v>1461.5</v>
      </c>
      <c r="EX333" s="4">
        <f t="shared" si="413"/>
        <v>1461.1428571428598</v>
      </c>
      <c r="EY333" s="4"/>
      <c r="EZ333" s="4">
        <f t="shared" si="414"/>
        <v>1615.57142857143</v>
      </c>
      <c r="FA333" s="4">
        <f t="shared" si="415"/>
        <v>1625.1</v>
      </c>
      <c r="FB333" s="4">
        <f t="shared" si="416"/>
        <v>1634.2857142857101</v>
      </c>
      <c r="FC333" s="4"/>
      <c r="FD333" s="4">
        <f t="shared" si="442"/>
        <v>1808.6666666666702</v>
      </c>
      <c r="FE333" s="4">
        <f t="shared" si="443"/>
        <v>1802.375</v>
      </c>
      <c r="FF333" s="4">
        <f t="shared" si="444"/>
        <v>1829.8333333333298</v>
      </c>
      <c r="FH333" s="16">
        <f t="shared" si="445"/>
        <v>888</v>
      </c>
      <c r="FI333" s="16">
        <f t="shared" si="418"/>
        <v>1181</v>
      </c>
      <c r="FJ333" s="16"/>
      <c r="FK333" s="16">
        <f t="shared" si="446"/>
        <v>1468.42857142857</v>
      </c>
      <c r="FL333" s="16">
        <f t="shared" si="447"/>
        <v>1461.5</v>
      </c>
      <c r="FM333" s="16">
        <f t="shared" si="448"/>
        <v>1461.1428571428598</v>
      </c>
      <c r="FN333" s="16"/>
      <c r="FO333" s="16">
        <f t="shared" si="449"/>
        <v>1615.57142857143</v>
      </c>
      <c r="FP333" s="16">
        <f t="shared" si="450"/>
        <v>1625.1</v>
      </c>
      <c r="FQ333" s="16">
        <f t="shared" si="451"/>
        <v>1634.2857142857101</v>
      </c>
      <c r="FS333" s="4">
        <f t="shared" si="419"/>
        <v>1250</v>
      </c>
      <c r="FT333" s="4">
        <f t="shared" si="420"/>
        <v>1344</v>
      </c>
      <c r="FU333" s="4"/>
      <c r="FV333" s="4">
        <f t="shared" si="421"/>
        <v>1479.4444444444398</v>
      </c>
      <c r="FW333" s="4">
        <f t="shared" si="422"/>
        <v>1484.5</v>
      </c>
      <c r="FX333" s="4">
        <f t="shared" si="423"/>
        <v>1478</v>
      </c>
      <c r="FY333" s="4"/>
      <c r="FZ333" s="4">
        <f t="shared" si="424"/>
        <v>1632.8</v>
      </c>
      <c r="GA333" s="4">
        <f t="shared" si="425"/>
        <v>1648.9230769230799</v>
      </c>
      <c r="GB333" s="4">
        <f t="shared" si="426"/>
        <v>1642</v>
      </c>
      <c r="GC333" s="4"/>
      <c r="GD333" s="4">
        <f t="shared" si="427"/>
        <v>1831.2</v>
      </c>
      <c r="GE333" s="4">
        <f t="shared" si="428"/>
        <v>1829.6666666666702</v>
      </c>
      <c r="GF333" s="4">
        <f t="shared" si="429"/>
        <v>1826.6666666666702</v>
      </c>
      <c r="GH333" s="16">
        <f t="shared" si="452"/>
        <v>1250</v>
      </c>
      <c r="GI333" s="16">
        <f t="shared" si="430"/>
        <v>1344</v>
      </c>
      <c r="GJ333" s="16"/>
      <c r="GK333" s="16">
        <f t="shared" si="453"/>
        <v>1479.4444444444398</v>
      </c>
      <c r="GL333" s="16">
        <f t="shared" si="454"/>
        <v>1484.5</v>
      </c>
      <c r="GM333" s="16">
        <f t="shared" si="455"/>
        <v>1478</v>
      </c>
      <c r="GN333" s="16"/>
      <c r="GO333" s="16">
        <f t="shared" si="431"/>
        <v>1632.8</v>
      </c>
      <c r="GP333" s="16">
        <f t="shared" si="432"/>
        <v>1648.9230769230799</v>
      </c>
      <c r="GQ333" s="16">
        <f t="shared" si="456"/>
        <v>1642</v>
      </c>
    </row>
    <row r="334" spans="2:199" ht="14.45" customHeight="1" x14ac:dyDescent="0.25">
      <c r="B334" s="28" t="s">
        <v>227</v>
      </c>
      <c r="C334" s="28" t="s">
        <v>799</v>
      </c>
      <c r="D334" s="23" t="str">
        <f>IFERROR(IF(MATCH($B334,Compounders!$A:$A,0),"yes"),"")</f>
        <v/>
      </c>
      <c r="F334" s="66"/>
      <c r="G334" s="66"/>
      <c r="H334" s="66"/>
      <c r="I334" s="66"/>
      <c r="J334" s="121" t="str">
        <f t="shared" si="433"/>
        <v>yes</v>
      </c>
      <c r="K334" s="70">
        <f t="shared" si="457"/>
        <v>6</v>
      </c>
      <c r="L334" s="70">
        <f t="shared" si="458"/>
        <v>47</v>
      </c>
      <c r="M334" s="70">
        <f t="shared" si="459"/>
        <v>4</v>
      </c>
      <c r="N334" s="70">
        <f t="shared" si="460"/>
        <v>7</v>
      </c>
      <c r="O334" s="66"/>
      <c r="P334" s="83"/>
      <c r="Q334" s="70">
        <f t="shared" si="434"/>
        <v>5</v>
      </c>
      <c r="R334" s="70">
        <f t="shared" si="434"/>
        <v>4</v>
      </c>
      <c r="S334" s="70">
        <f t="shared" si="434"/>
        <v>5</v>
      </c>
      <c r="T334" s="70">
        <f t="shared" si="434"/>
        <v>5</v>
      </c>
      <c r="U334" s="70">
        <f t="shared" si="434"/>
        <v>5</v>
      </c>
      <c r="V334" s="70">
        <f t="shared" si="434"/>
        <v>8</v>
      </c>
      <c r="W334" s="70">
        <f t="shared" si="434"/>
        <v>9</v>
      </c>
      <c r="X334" s="70">
        <f t="shared" si="434"/>
        <v>4</v>
      </c>
      <c r="Y334" s="70">
        <f t="shared" si="434"/>
        <v>2</v>
      </c>
      <c r="AA334" s="39">
        <v>33.450627412499998</v>
      </c>
      <c r="AB334" s="39">
        <v>35.809641124220001</v>
      </c>
      <c r="AC334" s="40">
        <v>39.668481216650001</v>
      </c>
      <c r="AE334" s="4">
        <f t="shared" si="400"/>
        <v>6.2178538041500033</v>
      </c>
      <c r="AF334" s="4">
        <f t="shared" si="401"/>
        <v>3.8588400924300004</v>
      </c>
      <c r="AH334" s="11">
        <f t="shared" si="402"/>
        <v>0.18588153003750496</v>
      </c>
      <c r="AI334" s="11">
        <f t="shared" si="403"/>
        <v>0.10775980912637673</v>
      </c>
      <c r="AK334" s="3">
        <v>647.39800000000002</v>
      </c>
      <c r="AL334" s="7">
        <v>-54.829000000000001</v>
      </c>
      <c r="AM334" s="7"/>
      <c r="AN334" s="3">
        <v>603.46666666666704</v>
      </c>
      <c r="AO334" s="3">
        <v>362.13333333333304</v>
      </c>
      <c r="AP334" s="7">
        <v>-92.519374999999997</v>
      </c>
      <c r="AQ334" s="113"/>
      <c r="AR334" s="3">
        <v>732.15714285714307</v>
      </c>
      <c r="AS334" s="3">
        <v>579.875</v>
      </c>
      <c r="AT334" s="7">
        <v>527.54375000000005</v>
      </c>
      <c r="AU334" s="7"/>
      <c r="AV334" s="3">
        <v>851.75</v>
      </c>
      <c r="AW334" s="3">
        <v>682.5</v>
      </c>
      <c r="AX334" s="7">
        <v>682.14615384615399</v>
      </c>
      <c r="AY334" s="113"/>
      <c r="AZ334" s="3">
        <v>647.39800000000002</v>
      </c>
      <c r="BA334" s="7">
        <v>-54.829000000000001</v>
      </c>
      <c r="BB334" s="7"/>
      <c r="BC334" s="3">
        <v>536.857142857143</v>
      </c>
      <c r="BD334" s="3">
        <v>357.26086956521704</v>
      </c>
      <c r="BE334" s="7">
        <v>-58.704347826086995</v>
      </c>
      <c r="BF334" s="113"/>
      <c r="BG334" s="3">
        <v>708.8</v>
      </c>
      <c r="BH334" s="3">
        <v>572.65217391304304</v>
      </c>
      <c r="BI334" s="7">
        <v>557.769565217391</v>
      </c>
      <c r="BJ334" s="113"/>
      <c r="BK334" s="3">
        <v>741.625</v>
      </c>
      <c r="BL334" s="3">
        <v>772.07142857142901</v>
      </c>
      <c r="BM334" s="7">
        <v>760.30624999999998</v>
      </c>
      <c r="BO334" s="2">
        <f t="shared" si="388"/>
        <v>647.39800000000002</v>
      </c>
      <c r="BP334" s="2">
        <f t="shared" si="389"/>
        <v>-54.829000000000001</v>
      </c>
      <c r="BQ334" s="2"/>
      <c r="BR334" s="2">
        <f t="shared" si="390"/>
        <v>536.857142857143</v>
      </c>
      <c r="BS334" s="2">
        <f t="shared" si="391"/>
        <v>357.26086956521704</v>
      </c>
      <c r="BT334" s="2">
        <f t="shared" si="392"/>
        <v>-58.704347826086995</v>
      </c>
      <c r="BU334" s="2"/>
      <c r="BV334" s="2">
        <f t="shared" si="393"/>
        <v>708.8</v>
      </c>
      <c r="BW334" s="2">
        <f t="shared" si="394"/>
        <v>572.65217391304304</v>
      </c>
      <c r="BX334" s="2">
        <f t="shared" si="395"/>
        <v>557.769565217391</v>
      </c>
      <c r="BZ334" s="16">
        <f t="shared" si="461"/>
        <v>-702.22699999999998</v>
      </c>
      <c r="CA334" s="16">
        <f t="shared" si="462"/>
        <v>-3.875347826086994</v>
      </c>
      <c r="CB334" s="16">
        <f t="shared" si="463"/>
        <v>616.47391304347798</v>
      </c>
      <c r="CD334" s="5">
        <f t="shared" si="404"/>
        <v>-1.0846913336154884</v>
      </c>
      <c r="CE334" s="5">
        <f t="shared" si="405"/>
        <v>7.0680622044666075E-2</v>
      </c>
      <c r="CF334" s="5">
        <f t="shared" si="406"/>
        <v>-10.501333135831718</v>
      </c>
      <c r="CH334" s="11">
        <f t="shared" si="435"/>
        <v>-0.33453270703658367</v>
      </c>
      <c r="CI334" s="11">
        <f t="shared" si="436"/>
        <v>-1.1093481731725943</v>
      </c>
      <c r="CK334" s="11">
        <f t="shared" si="437"/>
        <v>-0.1920821474138783</v>
      </c>
      <c r="CL334" s="11">
        <f t="shared" si="438"/>
        <v>-0.21307905584453857</v>
      </c>
      <c r="CN334" s="16">
        <f t="shared" si="407"/>
        <v>-179.59627329192597</v>
      </c>
      <c r="CO334" s="16">
        <f t="shared" si="408"/>
        <v>-595.56149068322998</v>
      </c>
      <c r="CP334" s="11"/>
      <c r="CQ334" s="16">
        <f t="shared" si="409"/>
        <v>-136.14782608695691</v>
      </c>
      <c r="CR334" s="16">
        <f t="shared" si="410"/>
        <v>-151.03043478260895</v>
      </c>
      <c r="CT334" s="106">
        <v>245.61052631578994</v>
      </c>
      <c r="CU334" s="104">
        <v>357.26086956521704</v>
      </c>
      <c r="CV334" s="104">
        <v>534.80399999999997</v>
      </c>
      <c r="CW334" s="104">
        <v>544.85490476190546</v>
      </c>
      <c r="CX334" s="104">
        <v>645.88750000000005</v>
      </c>
      <c r="CY334" s="104">
        <v>718.10526315789502</v>
      </c>
      <c r="CZ334" s="104">
        <v>695.57142857142856</v>
      </c>
      <c r="DA334" s="104">
        <v>556.08235294117594</v>
      </c>
      <c r="DB334" s="104">
        <v>490.33095238095274</v>
      </c>
      <c r="DC334" s="104">
        <v>457.444444444444</v>
      </c>
      <c r="DD334" s="104">
        <v>519.26097222222211</v>
      </c>
      <c r="DE334" s="104">
        <v>395.26805860805905</v>
      </c>
      <c r="DF334" s="104">
        <v>229.066785714286</v>
      </c>
      <c r="DG334" s="104">
        <v>270.16470588235302</v>
      </c>
      <c r="DH334" s="104">
        <v>275.85714285714221</v>
      </c>
      <c r="DI334" s="104">
        <v>231.1557142857144</v>
      </c>
      <c r="DJ334" s="104">
        <v>225.77</v>
      </c>
      <c r="DK334" s="104">
        <v>135.52000000000001</v>
      </c>
      <c r="DL334" s="104">
        <v>228.85</v>
      </c>
      <c r="DM334" s="104">
        <v>27.593333333333</v>
      </c>
      <c r="DN334" s="104">
        <v>-397.343968253968</v>
      </c>
      <c r="DO334" s="104">
        <v>-623.125</v>
      </c>
      <c r="DP334" s="104">
        <v>-856.7</v>
      </c>
      <c r="DR334" s="4">
        <f t="shared" si="439"/>
        <v>39.668481216650001</v>
      </c>
      <c r="DS334" s="39">
        <v>35.809641124220001</v>
      </c>
      <c r="DT334" s="39">
        <v>33.450627412499998</v>
      </c>
      <c r="DU334" s="39">
        <v>38.312843591800004</v>
      </c>
      <c r="DV334" s="39">
        <v>35.413060467679998</v>
      </c>
      <c r="DW334" s="39">
        <v>30.477522950480001</v>
      </c>
      <c r="DX334" s="39">
        <v>30.0898022075</v>
      </c>
      <c r="DY334" s="39">
        <v>25.414133502089999</v>
      </c>
      <c r="DZ334" s="39">
        <v>21.695426324319996</v>
      </c>
      <c r="EA334" s="39">
        <v>24.411473152080003</v>
      </c>
      <c r="EB334" s="39">
        <v>21.558453695999997</v>
      </c>
      <c r="EC334" s="39">
        <v>19.111758886560001</v>
      </c>
      <c r="ED334" s="39">
        <v>20.945386958670003</v>
      </c>
      <c r="EE334" s="39">
        <v>16.211387779999999</v>
      </c>
      <c r="EF334" s="39">
        <v>16.101562761459999</v>
      </c>
      <c r="EG334" s="39">
        <v>17.487057420920003</v>
      </c>
      <c r="EH334" s="39">
        <v>18.833514549759997</v>
      </c>
      <c r="EI334" s="39">
        <v>26.424981582439997</v>
      </c>
      <c r="EJ334" s="39">
        <v>26.889555040929999</v>
      </c>
      <c r="EK334" s="39">
        <v>20.178338955969998</v>
      </c>
      <c r="EL334" s="39">
        <v>19.154464378470003</v>
      </c>
      <c r="EM334" s="39">
        <v>18.457687438250002</v>
      </c>
      <c r="EN334" s="39">
        <v>15.953786772440001</v>
      </c>
      <c r="EP334" s="111">
        <v>46022</v>
      </c>
      <c r="EQ334" s="114">
        <f t="shared" si="464"/>
        <v>0</v>
      </c>
      <c r="ER334" s="114"/>
      <c r="ES334" s="4">
        <f t="shared" si="440"/>
        <v>647.39800000000002</v>
      </c>
      <c r="ET334" s="4">
        <f t="shared" si="441"/>
        <v>-54.829000000000001</v>
      </c>
      <c r="EU334" s="4"/>
      <c r="EV334" s="4">
        <f t="shared" si="411"/>
        <v>603.46666666666704</v>
      </c>
      <c r="EW334" s="4">
        <f t="shared" si="412"/>
        <v>362.13333333333304</v>
      </c>
      <c r="EX334" s="4">
        <f t="shared" si="413"/>
        <v>-92.519374999999997</v>
      </c>
      <c r="EY334" s="4"/>
      <c r="EZ334" s="4">
        <f t="shared" si="414"/>
        <v>732.15714285714307</v>
      </c>
      <c r="FA334" s="4">
        <f t="shared" si="415"/>
        <v>579.875</v>
      </c>
      <c r="FB334" s="4">
        <f t="shared" si="416"/>
        <v>527.54375000000005</v>
      </c>
      <c r="FC334" s="4"/>
      <c r="FD334" s="4">
        <f t="shared" si="442"/>
        <v>851.75</v>
      </c>
      <c r="FE334" s="4">
        <f t="shared" si="443"/>
        <v>682.5</v>
      </c>
      <c r="FF334" s="4">
        <f t="shared" si="444"/>
        <v>682.14615384615399</v>
      </c>
      <c r="FH334" s="16">
        <f t="shared" si="445"/>
        <v>647.39800000000002</v>
      </c>
      <c r="FI334" s="16">
        <f t="shared" si="418"/>
        <v>-54.829000000000001</v>
      </c>
      <c r="FJ334" s="16"/>
      <c r="FK334" s="16">
        <f t="shared" si="446"/>
        <v>603.46666666666704</v>
      </c>
      <c r="FL334" s="16">
        <f t="shared" si="447"/>
        <v>362.13333333333304</v>
      </c>
      <c r="FM334" s="16">
        <f t="shared" si="448"/>
        <v>-92.519374999999997</v>
      </c>
      <c r="FN334" s="16"/>
      <c r="FO334" s="16">
        <f t="shared" si="449"/>
        <v>732.15714285714307</v>
      </c>
      <c r="FP334" s="16">
        <f t="shared" si="450"/>
        <v>579.875</v>
      </c>
      <c r="FQ334" s="16">
        <f t="shared" si="451"/>
        <v>527.54375000000005</v>
      </c>
      <c r="FS334" s="4">
        <f t="shared" si="419"/>
        <v>647.39800000000002</v>
      </c>
      <c r="FT334" s="4">
        <f t="shared" si="420"/>
        <v>-54.829000000000001</v>
      </c>
      <c r="FU334" s="4"/>
      <c r="FV334" s="4">
        <f t="shared" si="421"/>
        <v>536.857142857143</v>
      </c>
      <c r="FW334" s="4">
        <f t="shared" si="422"/>
        <v>357.26086956521704</v>
      </c>
      <c r="FX334" s="4">
        <f t="shared" si="423"/>
        <v>-58.704347826086995</v>
      </c>
      <c r="FY334" s="4"/>
      <c r="FZ334" s="4">
        <f t="shared" si="424"/>
        <v>708.8</v>
      </c>
      <c r="GA334" s="4">
        <f t="shared" si="425"/>
        <v>572.65217391304304</v>
      </c>
      <c r="GB334" s="4">
        <f t="shared" si="426"/>
        <v>557.769565217391</v>
      </c>
      <c r="GC334" s="4"/>
      <c r="GD334" s="4">
        <f t="shared" si="427"/>
        <v>741.625</v>
      </c>
      <c r="GE334" s="4">
        <f t="shared" si="428"/>
        <v>772.07142857142901</v>
      </c>
      <c r="GF334" s="4">
        <f t="shared" si="429"/>
        <v>760.30624999999998</v>
      </c>
      <c r="GH334" s="16">
        <f t="shared" si="452"/>
        <v>647.39800000000002</v>
      </c>
      <c r="GI334" s="16">
        <f t="shared" si="430"/>
        <v>-54.829000000000001</v>
      </c>
      <c r="GJ334" s="16"/>
      <c r="GK334" s="16">
        <f t="shared" si="453"/>
        <v>536.857142857143</v>
      </c>
      <c r="GL334" s="16">
        <f t="shared" si="454"/>
        <v>357.26086956521704</v>
      </c>
      <c r="GM334" s="16">
        <f t="shared" si="455"/>
        <v>-58.704347826086995</v>
      </c>
      <c r="GN334" s="16"/>
      <c r="GO334" s="16">
        <f t="shared" si="431"/>
        <v>708.8</v>
      </c>
      <c r="GP334" s="16">
        <f t="shared" si="432"/>
        <v>572.65217391304304</v>
      </c>
      <c r="GQ334" s="16">
        <f t="shared" si="456"/>
        <v>557.769565217391</v>
      </c>
    </row>
    <row r="335" spans="2:199" ht="14.45" customHeight="1" x14ac:dyDescent="0.25">
      <c r="B335" s="28" t="s">
        <v>123</v>
      </c>
      <c r="C335" s="28" t="s">
        <v>800</v>
      </c>
      <c r="D335" s="23" t="str">
        <f>IFERROR(IF(MATCH($B335,Compounders!$A:$A,0),"yes"),"")</f>
        <v>yes</v>
      </c>
      <c r="F335" s="66"/>
      <c r="G335" s="66"/>
      <c r="H335" s="66"/>
      <c r="I335" s="66" t="s">
        <v>544</v>
      </c>
      <c r="J335" s="121" t="str">
        <f t="shared" si="433"/>
        <v/>
      </c>
      <c r="K335" s="70">
        <f t="shared" si="457"/>
        <v>6</v>
      </c>
      <c r="L335" s="70">
        <f t="shared" si="458"/>
        <v>47</v>
      </c>
      <c r="M335" s="70">
        <f t="shared" si="459"/>
        <v>4</v>
      </c>
      <c r="N335" s="70">
        <f t="shared" si="460"/>
        <v>8</v>
      </c>
      <c r="O335" s="66"/>
      <c r="P335" s="83"/>
      <c r="Q335" s="70">
        <f t="shared" si="434"/>
        <v>5</v>
      </c>
      <c r="R335" s="70">
        <f t="shared" si="434"/>
        <v>4</v>
      </c>
      <c r="S335" s="70">
        <f t="shared" si="434"/>
        <v>5</v>
      </c>
      <c r="T335" s="70">
        <f t="shared" si="434"/>
        <v>5</v>
      </c>
      <c r="U335" s="70">
        <f t="shared" si="434"/>
        <v>5</v>
      </c>
      <c r="V335" s="70">
        <f t="shared" si="434"/>
        <v>8</v>
      </c>
      <c r="W335" s="70">
        <f t="shared" si="434"/>
        <v>9</v>
      </c>
      <c r="X335" s="70">
        <f t="shared" si="434"/>
        <v>4</v>
      </c>
      <c r="Y335" s="70">
        <f t="shared" si="434"/>
        <v>2</v>
      </c>
      <c r="AA335" s="39">
        <v>56.487139999999997</v>
      </c>
      <c r="AB335" s="39">
        <v>33.389439999999993</v>
      </c>
      <c r="AC335" s="40">
        <v>36.108930000000001</v>
      </c>
      <c r="AE335" s="4">
        <f t="shared" si="400"/>
        <v>-20.378209999999996</v>
      </c>
      <c r="AF335" s="4">
        <f t="shared" si="401"/>
        <v>2.7194900000000075</v>
      </c>
      <c r="AH335" s="11">
        <f t="shared" si="402"/>
        <v>-0.36075839562774814</v>
      </c>
      <c r="AI335" s="11">
        <f t="shared" si="403"/>
        <v>8.1447607387246101E-2</v>
      </c>
      <c r="AK335" s="3">
        <v>1381</v>
      </c>
      <c r="AL335" s="7">
        <v>526</v>
      </c>
      <c r="AM335" s="7"/>
      <c r="AN335" s="3">
        <v>785.65625</v>
      </c>
      <c r="AO335" s="3">
        <v>693</v>
      </c>
      <c r="AP335" s="7">
        <v>693</v>
      </c>
      <c r="AQ335" s="113"/>
      <c r="AR335" s="3">
        <v>1357.28125</v>
      </c>
      <c r="AS335" s="3">
        <v>1126.5161290322599</v>
      </c>
      <c r="AT335" s="7">
        <v>1041.9354838709701</v>
      </c>
      <c r="AU335" s="7"/>
      <c r="AV335" s="3">
        <v>1929.1304347826099</v>
      </c>
      <c r="AW335" s="3">
        <v>1560.7</v>
      </c>
      <c r="AX335" s="7">
        <v>1510.2258064516102</v>
      </c>
      <c r="AY335" s="113"/>
      <c r="AZ335" s="3">
        <v>1549</v>
      </c>
      <c r="BA335" s="7">
        <v>1965.16</v>
      </c>
      <c r="BB335" s="7"/>
      <c r="BC335" s="3">
        <v>2453.8108108108099</v>
      </c>
      <c r="BD335" s="3">
        <v>2474.5630000000001</v>
      </c>
      <c r="BE335" s="7">
        <v>2474.5630000000001</v>
      </c>
      <c r="BF335" s="113"/>
      <c r="BG335" s="3">
        <v>2876.4864864864899</v>
      </c>
      <c r="BH335" s="3">
        <v>2755.0285714285696</v>
      </c>
      <c r="BI335" s="7">
        <v>2728.8055555555602</v>
      </c>
      <c r="BJ335" s="113"/>
      <c r="BK335" s="3">
        <v>3498.7777777777801</v>
      </c>
      <c r="BL335" s="3">
        <v>3224.3333333333303</v>
      </c>
      <c r="BM335" s="7">
        <v>3162.72972972973</v>
      </c>
      <c r="BO335" s="2">
        <f t="shared" si="388"/>
        <v>1929.8149041095892</v>
      </c>
      <c r="BP335" s="2">
        <f t="shared" si="389"/>
        <v>2431.2986356164383</v>
      </c>
      <c r="BQ335" s="2"/>
      <c r="BR335" s="2">
        <f t="shared" si="390"/>
        <v>2840.5880044428022</v>
      </c>
      <c r="BS335" s="2">
        <f t="shared" si="391"/>
        <v>2731.2082078277872</v>
      </c>
      <c r="BT335" s="2">
        <f t="shared" si="392"/>
        <v>2707.212352207006</v>
      </c>
      <c r="BU335" s="2"/>
      <c r="BV335" s="2">
        <f t="shared" si="393"/>
        <v>3445.9256407092048</v>
      </c>
      <c r="BW335" s="2">
        <f t="shared" si="394"/>
        <v>3184.4745727332001</v>
      </c>
      <c r="BX335" s="2">
        <f t="shared" si="395"/>
        <v>3125.8758957587729</v>
      </c>
      <c r="BZ335" s="16">
        <f t="shared" si="461"/>
        <v>501.48373150684915</v>
      </c>
      <c r="CA335" s="16">
        <f t="shared" si="462"/>
        <v>275.91371659056767</v>
      </c>
      <c r="CB335" s="16">
        <f t="shared" si="463"/>
        <v>418.66354355176691</v>
      </c>
      <c r="CD335" s="5">
        <f t="shared" si="404"/>
        <v>0.25986105218636624</v>
      </c>
      <c r="CE335" s="5">
        <f t="shared" si="405"/>
        <v>0.11348409140229365</v>
      </c>
      <c r="CF335" s="5">
        <f t="shared" si="406"/>
        <v>0.15464747093461617</v>
      </c>
      <c r="CH335" s="11">
        <f t="shared" si="435"/>
        <v>-3.8506040454983403E-2</v>
      </c>
      <c r="CI335" s="11">
        <f t="shared" si="436"/>
        <v>-4.6953536390068162E-2</v>
      </c>
      <c r="CK335" s="11">
        <f t="shared" si="437"/>
        <v>-7.5872521707170515E-2</v>
      </c>
      <c r="CL335" s="11">
        <f t="shared" si="438"/>
        <v>-9.2877728169596385E-2</v>
      </c>
      <c r="CN335" s="16">
        <f t="shared" si="407"/>
        <v>-109.37979661501504</v>
      </c>
      <c r="CO335" s="16">
        <f t="shared" si="408"/>
        <v>-133.37565223579622</v>
      </c>
      <c r="CP335" s="11"/>
      <c r="CQ335" s="16">
        <f t="shared" si="409"/>
        <v>-261.45106797600465</v>
      </c>
      <c r="CR335" s="16">
        <f t="shared" si="410"/>
        <v>-320.04974495043189</v>
      </c>
      <c r="CT335" s="106">
        <v>2820.7153409090911</v>
      </c>
      <c r="CU335" s="104">
        <v>2755.0285714285696</v>
      </c>
      <c r="CV335" s="104">
        <v>2733.6577540106941</v>
      </c>
      <c r="CW335" s="104">
        <v>2576.9877810361681</v>
      </c>
      <c r="CX335" s="104">
        <v>2432.4849137931033</v>
      </c>
      <c r="CY335" s="104">
        <v>2320.5588235294099</v>
      </c>
      <c r="CZ335" s="104">
        <v>2151.166666666667</v>
      </c>
      <c r="DA335" s="104">
        <v>2035.3</v>
      </c>
      <c r="DB335" s="104">
        <v>1909.842528735632</v>
      </c>
      <c r="DC335" s="104">
        <v>1805.59375</v>
      </c>
      <c r="DD335" s="104">
        <v>1697.122988505748</v>
      </c>
      <c r="DE335" s="104">
        <v>1579.227339901478</v>
      </c>
      <c r="DF335" s="104">
        <v>1450.6039215686269</v>
      </c>
      <c r="DG335" s="104">
        <v>1334.0303030302998</v>
      </c>
      <c r="DH335" s="104">
        <v>1129.4899938423639</v>
      </c>
      <c r="DI335" s="104">
        <v>1020.718390804598</v>
      </c>
      <c r="DJ335" s="104">
        <v>972.01863247863298</v>
      </c>
      <c r="DK335" s="104">
        <v>967.27586206896603</v>
      </c>
      <c r="DL335" s="104">
        <v>914.89285714285711</v>
      </c>
      <c r="DM335" s="104">
        <v>893.19340579710195</v>
      </c>
      <c r="DN335" s="104">
        <v>777.26821005081899</v>
      </c>
      <c r="DO335" s="104">
        <v>715.68</v>
      </c>
      <c r="DP335" s="104">
        <v>690.06</v>
      </c>
      <c r="DR335" s="4">
        <f t="shared" si="439"/>
        <v>36.108930000000001</v>
      </c>
      <c r="DS335" s="39">
        <v>33.389439999999993</v>
      </c>
      <c r="DT335" s="39">
        <v>56.487139999999997</v>
      </c>
      <c r="DU335" s="39">
        <v>64.274910000000006</v>
      </c>
      <c r="DV335" s="39">
        <v>64.08</v>
      </c>
      <c r="DW335" s="39">
        <v>62.118979999999993</v>
      </c>
      <c r="DX335" s="39">
        <v>68.635979999999989</v>
      </c>
      <c r="DY335" s="39">
        <v>64.768649999999994</v>
      </c>
      <c r="DZ335" s="39">
        <v>59.243400000000001</v>
      </c>
      <c r="EA335" s="39">
        <v>72.006</v>
      </c>
      <c r="EB335" s="39">
        <v>72.60378</v>
      </c>
      <c r="EC335" s="39">
        <v>56.290700000000001</v>
      </c>
      <c r="ED335" s="39">
        <v>58.957289999999993</v>
      </c>
      <c r="EE335" s="39">
        <v>53.493859999999991</v>
      </c>
      <c r="EF335" s="39">
        <v>43.003810000000009</v>
      </c>
      <c r="EG335" s="39">
        <v>38.968319999999999</v>
      </c>
      <c r="EH335" s="39">
        <v>35.408097336220003</v>
      </c>
      <c r="EI335" s="39">
        <v>60.583380000000005</v>
      </c>
      <c r="EJ335" s="39">
        <v>68.295000000000002</v>
      </c>
      <c r="EK335" s="39">
        <v>61.972720000000002</v>
      </c>
      <c r="EL335" s="39">
        <v>58.968780000000002</v>
      </c>
      <c r="EM335" s="39">
        <v>60.368490000000008</v>
      </c>
      <c r="EN335" s="39">
        <v>57.506399999999999</v>
      </c>
      <c r="EP335" s="111">
        <v>46053</v>
      </c>
      <c r="EQ335" s="114">
        <f t="shared" si="464"/>
        <v>-8.4931506849315067E-2</v>
      </c>
      <c r="ER335" s="114"/>
      <c r="ES335" s="4">
        <f t="shared" si="440"/>
        <v>1381</v>
      </c>
      <c r="ET335" s="4">
        <f t="shared" si="441"/>
        <v>526</v>
      </c>
      <c r="EU335" s="4"/>
      <c r="EV335" s="4">
        <f t="shared" si="411"/>
        <v>785.65625</v>
      </c>
      <c r="EW335" s="4">
        <f t="shared" si="412"/>
        <v>693</v>
      </c>
      <c r="EX335" s="4">
        <f t="shared" si="413"/>
        <v>693</v>
      </c>
      <c r="EY335" s="4"/>
      <c r="EZ335" s="4">
        <f t="shared" si="414"/>
        <v>1357.28125</v>
      </c>
      <c r="FA335" s="4">
        <f t="shared" si="415"/>
        <v>1126.5161290322599</v>
      </c>
      <c r="FB335" s="4">
        <f t="shared" si="416"/>
        <v>1041.9354838709701</v>
      </c>
      <c r="FC335" s="4"/>
      <c r="FD335" s="4">
        <f t="shared" si="442"/>
        <v>1929.1304347826099</v>
      </c>
      <c r="FE335" s="4">
        <f t="shared" si="443"/>
        <v>1560.7</v>
      </c>
      <c r="FF335" s="4">
        <f t="shared" si="444"/>
        <v>1510.2258064516102</v>
      </c>
      <c r="FH335" s="16">
        <f t="shared" si="445"/>
        <v>598.61643835616439</v>
      </c>
      <c r="FI335" s="16">
        <f t="shared" si="418"/>
        <v>678.81643835616433</v>
      </c>
      <c r="FJ335" s="16"/>
      <c r="FK335" s="16">
        <f t="shared" si="446"/>
        <v>1308.7322773972601</v>
      </c>
      <c r="FL335" s="16">
        <f t="shared" si="447"/>
        <v>1089.696950950068</v>
      </c>
      <c r="FM335" s="16">
        <f t="shared" si="448"/>
        <v>1012.2998674326137</v>
      </c>
      <c r="FN335" s="16"/>
      <c r="FO335" s="16">
        <f t="shared" si="449"/>
        <v>1880.5624218284706</v>
      </c>
      <c r="FP335" s="16">
        <f t="shared" si="450"/>
        <v>1523.8241095890414</v>
      </c>
      <c r="FQ335" s="16">
        <f t="shared" si="451"/>
        <v>1470.4532037118845</v>
      </c>
      <c r="FS335" s="4">
        <f t="shared" si="419"/>
        <v>1549</v>
      </c>
      <c r="FT335" s="4">
        <f t="shared" si="420"/>
        <v>1965.16</v>
      </c>
      <c r="FU335" s="4"/>
      <c r="FV335" s="4">
        <f t="shared" si="421"/>
        <v>2453.8108108108099</v>
      </c>
      <c r="FW335" s="4">
        <f t="shared" si="422"/>
        <v>2474.5630000000001</v>
      </c>
      <c r="FX335" s="4">
        <f t="shared" si="423"/>
        <v>2474.5630000000001</v>
      </c>
      <c r="FY335" s="4"/>
      <c r="FZ335" s="4">
        <f t="shared" si="424"/>
        <v>2876.4864864864899</v>
      </c>
      <c r="GA335" s="4">
        <f t="shared" si="425"/>
        <v>2755.0285714285696</v>
      </c>
      <c r="GB335" s="4">
        <f t="shared" si="426"/>
        <v>2728.8055555555602</v>
      </c>
      <c r="GC335" s="4"/>
      <c r="GD335" s="4">
        <f t="shared" si="427"/>
        <v>3498.7777777777801</v>
      </c>
      <c r="GE335" s="4">
        <f t="shared" si="428"/>
        <v>3224.3333333333303</v>
      </c>
      <c r="GF335" s="4">
        <f t="shared" si="429"/>
        <v>3162.72972972973</v>
      </c>
      <c r="GH335" s="16">
        <f t="shared" si="452"/>
        <v>1929.8149041095892</v>
      </c>
      <c r="GI335" s="16">
        <f t="shared" si="430"/>
        <v>2431.2986356164383</v>
      </c>
      <c r="GJ335" s="16"/>
      <c r="GK335" s="16">
        <f t="shared" si="453"/>
        <v>2840.5880044428022</v>
      </c>
      <c r="GL335" s="16">
        <f t="shared" si="454"/>
        <v>2731.2082078277872</v>
      </c>
      <c r="GM335" s="16">
        <f t="shared" si="455"/>
        <v>2707.212352207006</v>
      </c>
      <c r="GN335" s="16"/>
      <c r="GO335" s="16">
        <f t="shared" si="431"/>
        <v>3445.9256407092048</v>
      </c>
      <c r="GP335" s="16">
        <f t="shared" si="432"/>
        <v>3184.4745727332001</v>
      </c>
      <c r="GQ335" s="16">
        <f t="shared" si="456"/>
        <v>3125.8758957587729</v>
      </c>
    </row>
    <row r="336" spans="2:199" ht="14.45" customHeight="1" x14ac:dyDescent="0.25">
      <c r="B336" s="28" t="s">
        <v>527</v>
      </c>
      <c r="C336" s="28" t="s">
        <v>1026</v>
      </c>
      <c r="D336" s="23" t="str">
        <f>IFERROR(IF(MATCH($B336,Compounders!$A:$A,0),"yes"),"")</f>
        <v>yes</v>
      </c>
      <c r="F336" s="66"/>
      <c r="G336" s="66"/>
      <c r="H336" s="66"/>
      <c r="I336" s="66"/>
      <c r="J336" s="121" t="str">
        <f t="shared" si="433"/>
        <v>yes</v>
      </c>
      <c r="K336" s="70">
        <f t="shared" si="457"/>
        <v>6</v>
      </c>
      <c r="L336" s="70">
        <f t="shared" si="458"/>
        <v>47</v>
      </c>
      <c r="M336" s="70">
        <f t="shared" si="459"/>
        <v>4</v>
      </c>
      <c r="N336" s="70">
        <f t="shared" si="460"/>
        <v>8</v>
      </c>
      <c r="O336" s="66"/>
      <c r="P336" s="83"/>
      <c r="Q336" s="70">
        <f t="shared" si="434"/>
        <v>5</v>
      </c>
      <c r="R336" s="70">
        <f t="shared" si="434"/>
        <v>4</v>
      </c>
      <c r="S336" s="70">
        <f t="shared" si="434"/>
        <v>5</v>
      </c>
      <c r="T336" s="70">
        <f t="shared" si="434"/>
        <v>5</v>
      </c>
      <c r="U336" s="70">
        <f t="shared" si="434"/>
        <v>5</v>
      </c>
      <c r="V336" s="70">
        <f t="shared" si="434"/>
        <v>8</v>
      </c>
      <c r="W336" s="70">
        <f t="shared" si="434"/>
        <v>9</v>
      </c>
      <c r="X336" s="70">
        <f t="shared" si="434"/>
        <v>4</v>
      </c>
      <c r="Y336" s="70">
        <f t="shared" si="434"/>
        <v>2</v>
      </c>
      <c r="AA336" s="39">
        <v>25.672579477950002</v>
      </c>
      <c r="AB336" s="39">
        <v>22.882635314550001</v>
      </c>
      <c r="AC336" s="40">
        <v>25.389343713189994</v>
      </c>
      <c r="AE336" s="4">
        <f t="shared" si="400"/>
        <v>-0.28323576476000767</v>
      </c>
      <c r="AF336" s="4">
        <f t="shared" si="401"/>
        <v>2.5067083986399936</v>
      </c>
      <c r="AH336" s="11">
        <f t="shared" si="402"/>
        <v>-1.1032618089790169E-2</v>
      </c>
      <c r="AI336" s="11">
        <f t="shared" si="403"/>
        <v>0.10954631598075126</v>
      </c>
      <c r="AK336" s="3">
        <v>1081.9939999999999</v>
      </c>
      <c r="AL336" s="7">
        <v>1051.3009999999999</v>
      </c>
      <c r="AM336" s="7"/>
      <c r="AN336" s="3">
        <v>743.1</v>
      </c>
      <c r="AO336" s="3">
        <v>672.58333333333303</v>
      </c>
      <c r="AP336" s="7">
        <v>809.77777777777806</v>
      </c>
      <c r="AQ336" s="113"/>
      <c r="AR336" s="3">
        <v>800</v>
      </c>
      <c r="AS336" s="3">
        <v>720.30769230769204</v>
      </c>
      <c r="AT336" s="7">
        <v>724</v>
      </c>
      <c r="AU336" s="7"/>
      <c r="AV336" s="3">
        <v>822.25</v>
      </c>
      <c r="AW336" s="3">
        <v>783.2</v>
      </c>
      <c r="AX336" s="7">
        <v>750.25</v>
      </c>
      <c r="AY336" s="113"/>
      <c r="AZ336" s="3">
        <v>1081.9939999999999</v>
      </c>
      <c r="BA336" s="7">
        <v>1051.3009999999999</v>
      </c>
      <c r="BB336" s="7"/>
      <c r="BC336" s="3">
        <v>736.42105263157907</v>
      </c>
      <c r="BD336" s="3">
        <v>674.4</v>
      </c>
      <c r="BE336" s="7">
        <v>760</v>
      </c>
      <c r="BF336" s="113"/>
      <c r="BG336" s="3">
        <v>807.875</v>
      </c>
      <c r="BH336" s="3">
        <v>729.27777777777806</v>
      </c>
      <c r="BI336" s="7">
        <v>700.16666666666697</v>
      </c>
      <c r="BJ336" s="113"/>
      <c r="BK336" s="3">
        <v>862.857142857143</v>
      </c>
      <c r="BL336" s="3">
        <v>804.77777777777806</v>
      </c>
      <c r="BM336" s="7">
        <v>773.42857142857099</v>
      </c>
      <c r="BO336" s="2">
        <f t="shared" si="388"/>
        <v>1081.9939999999999</v>
      </c>
      <c r="BP336" s="2">
        <f t="shared" si="389"/>
        <v>1051.3009999999999</v>
      </c>
      <c r="BQ336" s="2"/>
      <c r="BR336" s="2">
        <f t="shared" si="390"/>
        <v>736.42105263157907</v>
      </c>
      <c r="BS336" s="2">
        <f t="shared" si="391"/>
        <v>674.4</v>
      </c>
      <c r="BT336" s="2">
        <f t="shared" si="392"/>
        <v>760</v>
      </c>
      <c r="BU336" s="2"/>
      <c r="BV336" s="2">
        <f t="shared" si="393"/>
        <v>807.875</v>
      </c>
      <c r="BW336" s="2">
        <f t="shared" si="394"/>
        <v>729.27777777777806</v>
      </c>
      <c r="BX336" s="2">
        <f t="shared" si="395"/>
        <v>700.16666666666697</v>
      </c>
      <c r="BZ336" s="16">
        <f t="shared" si="461"/>
        <v>-30.692999999999984</v>
      </c>
      <c r="CA336" s="16">
        <f t="shared" si="462"/>
        <v>-291.30099999999993</v>
      </c>
      <c r="CB336" s="16">
        <f t="shared" si="463"/>
        <v>-59.83333333333303</v>
      </c>
      <c r="CD336" s="5">
        <f t="shared" si="404"/>
        <v>-2.8367070427377628E-2</v>
      </c>
      <c r="CE336" s="5">
        <f t="shared" si="405"/>
        <v>-0.27708620081213653</v>
      </c>
      <c r="CF336" s="5">
        <f t="shared" si="406"/>
        <v>-7.8728070175438147E-2</v>
      </c>
      <c r="CH336" s="11">
        <f t="shared" si="435"/>
        <v>-8.4219554030874999E-2</v>
      </c>
      <c r="CI336" s="11">
        <f t="shared" si="436"/>
        <v>3.2018296169239457E-2</v>
      </c>
      <c r="CK336" s="11">
        <f t="shared" si="437"/>
        <v>-9.728884075162858E-2</v>
      </c>
      <c r="CL336" s="11">
        <f t="shared" si="438"/>
        <v>-0.13332301820619896</v>
      </c>
      <c r="CN336" s="16">
        <f t="shared" si="407"/>
        <v>-62.021052631579096</v>
      </c>
      <c r="CO336" s="16">
        <f t="shared" si="408"/>
        <v>23.578947368420927</v>
      </c>
      <c r="CP336" s="11"/>
      <c r="CQ336" s="16">
        <f t="shared" si="409"/>
        <v>-78.597222222221944</v>
      </c>
      <c r="CR336" s="16">
        <f t="shared" si="410"/>
        <v>-107.70833333333303</v>
      </c>
      <c r="CT336" s="106">
        <v>658.09090909090901</v>
      </c>
      <c r="CU336" s="104">
        <v>674.4</v>
      </c>
      <c r="CV336" s="104">
        <v>724.21671826625391</v>
      </c>
      <c r="CW336" s="104">
        <v>742.68888888889001</v>
      </c>
      <c r="CX336" s="104">
        <v>773.68713450292398</v>
      </c>
      <c r="CY336" s="104">
        <v>761.47058823529403</v>
      </c>
      <c r="CZ336" s="104">
        <v>782.5625</v>
      </c>
      <c r="DA336" s="104">
        <v>812.875</v>
      </c>
      <c r="DB336" s="104">
        <v>728.45</v>
      </c>
      <c r="DC336" s="104">
        <v>699.5</v>
      </c>
      <c r="DD336" s="104">
        <v>739.70476190476199</v>
      </c>
      <c r="DE336" s="104">
        <v>736.11249999999995</v>
      </c>
      <c r="DF336" s="104">
        <v>677.51165966386498</v>
      </c>
      <c r="DG336" s="104">
        <v>678.28571428571399</v>
      </c>
      <c r="DH336" s="104">
        <v>654.40109890109898</v>
      </c>
      <c r="DI336" s="104">
        <v>672.81894576012098</v>
      </c>
      <c r="DJ336" s="104">
        <v>582.604761904763</v>
      </c>
      <c r="DK336" s="104">
        <v>662</v>
      </c>
      <c r="DL336" s="104">
        <v>527.42424242424204</v>
      </c>
      <c r="DM336" s="104">
        <v>453.935</v>
      </c>
      <c r="DN336" s="104">
        <v>394.77285714285688</v>
      </c>
      <c r="DO336" s="104">
        <v>406.18181818181802</v>
      </c>
      <c r="DP336" s="104">
        <v>470.5</v>
      </c>
      <c r="DR336" s="4">
        <f t="shared" si="439"/>
        <v>25.389343713189994</v>
      </c>
      <c r="DS336" s="39">
        <v>22.882635314550001</v>
      </c>
      <c r="DT336" s="39">
        <v>25.672579477950002</v>
      </c>
      <c r="DU336" s="39">
        <v>27.504128359739997</v>
      </c>
      <c r="DV336" s="39">
        <v>28.971924019500005</v>
      </c>
      <c r="DW336" s="39">
        <v>30.530720454359997</v>
      </c>
      <c r="DX336" s="39">
        <v>31.287924143010002</v>
      </c>
      <c r="DY336" s="39">
        <v>32.034332397999997</v>
      </c>
      <c r="DZ336" s="39">
        <v>29.416839402769998</v>
      </c>
      <c r="EA336" s="39">
        <v>26.354217080280002</v>
      </c>
      <c r="EB336" s="39">
        <v>26.588069268639995</v>
      </c>
      <c r="EC336" s="39">
        <v>24.389751930919999</v>
      </c>
      <c r="ED336" s="39">
        <v>26.876163600360002</v>
      </c>
      <c r="EE336" s="39">
        <v>23.514973182419997</v>
      </c>
      <c r="EF336" s="39">
        <v>22.596220133519999</v>
      </c>
      <c r="EG336" s="39">
        <v>25.755457523179995</v>
      </c>
      <c r="EH336" s="39">
        <v>27.159690011999999</v>
      </c>
      <c r="EI336" s="39">
        <v>34.710324947819998</v>
      </c>
      <c r="EJ336" s="39">
        <v>35.297159487980004</v>
      </c>
      <c r="EK336" s="39">
        <v>30.944659572959996</v>
      </c>
      <c r="EL336" s="39">
        <v>29.13409169553</v>
      </c>
      <c r="EM336" s="39">
        <v>25.744217733429995</v>
      </c>
      <c r="EN336" s="39">
        <v>22.397469142689999</v>
      </c>
      <c r="EP336" s="111">
        <v>46022</v>
      </c>
      <c r="EQ336" s="114">
        <f t="shared" si="464"/>
        <v>0</v>
      </c>
      <c r="ER336" s="114"/>
      <c r="ES336" s="4">
        <f t="shared" si="440"/>
        <v>1081.9939999999999</v>
      </c>
      <c r="ET336" s="4">
        <f t="shared" si="441"/>
        <v>1051.3009999999999</v>
      </c>
      <c r="EU336" s="4"/>
      <c r="EV336" s="4">
        <f t="shared" si="411"/>
        <v>743.1</v>
      </c>
      <c r="EW336" s="4">
        <f t="shared" si="412"/>
        <v>672.58333333333303</v>
      </c>
      <c r="EX336" s="4">
        <f t="shared" si="413"/>
        <v>809.77777777777806</v>
      </c>
      <c r="EY336" s="4"/>
      <c r="EZ336" s="4">
        <f t="shared" si="414"/>
        <v>800</v>
      </c>
      <c r="FA336" s="4">
        <f t="shared" si="415"/>
        <v>720.30769230769204</v>
      </c>
      <c r="FB336" s="4">
        <f t="shared" si="416"/>
        <v>724</v>
      </c>
      <c r="FC336" s="4"/>
      <c r="FD336" s="4">
        <f t="shared" si="442"/>
        <v>822.25</v>
      </c>
      <c r="FE336" s="4">
        <f t="shared" si="443"/>
        <v>783.2</v>
      </c>
      <c r="FF336" s="4">
        <f t="shared" si="444"/>
        <v>750.25</v>
      </c>
      <c r="FH336" s="16">
        <f t="shared" si="445"/>
        <v>1081.9939999999999</v>
      </c>
      <c r="FI336" s="16">
        <f t="shared" si="418"/>
        <v>1051.3009999999999</v>
      </c>
      <c r="FJ336" s="16"/>
      <c r="FK336" s="16">
        <f t="shared" si="446"/>
        <v>743.1</v>
      </c>
      <c r="FL336" s="16">
        <f t="shared" si="447"/>
        <v>672.58333333333303</v>
      </c>
      <c r="FM336" s="16">
        <f t="shared" si="448"/>
        <v>809.77777777777806</v>
      </c>
      <c r="FN336" s="16"/>
      <c r="FO336" s="16">
        <f t="shared" si="449"/>
        <v>800</v>
      </c>
      <c r="FP336" s="16">
        <f t="shared" si="450"/>
        <v>720.30769230769204</v>
      </c>
      <c r="FQ336" s="16">
        <f t="shared" si="451"/>
        <v>724</v>
      </c>
      <c r="FS336" s="4">
        <f t="shared" si="419"/>
        <v>1081.9939999999999</v>
      </c>
      <c r="FT336" s="4">
        <f t="shared" si="420"/>
        <v>1051.3009999999999</v>
      </c>
      <c r="FU336" s="4"/>
      <c r="FV336" s="4">
        <f t="shared" si="421"/>
        <v>736.42105263157907</v>
      </c>
      <c r="FW336" s="4">
        <f t="shared" si="422"/>
        <v>674.4</v>
      </c>
      <c r="FX336" s="4">
        <f t="shared" si="423"/>
        <v>760</v>
      </c>
      <c r="FY336" s="4"/>
      <c r="FZ336" s="4">
        <f t="shared" si="424"/>
        <v>807.875</v>
      </c>
      <c r="GA336" s="4">
        <f t="shared" si="425"/>
        <v>729.27777777777806</v>
      </c>
      <c r="GB336" s="4">
        <f t="shared" si="426"/>
        <v>700.16666666666697</v>
      </c>
      <c r="GC336" s="4"/>
      <c r="GD336" s="4">
        <f t="shared" si="427"/>
        <v>862.857142857143</v>
      </c>
      <c r="GE336" s="4">
        <f t="shared" si="428"/>
        <v>804.77777777777806</v>
      </c>
      <c r="GF336" s="4">
        <f t="shared" si="429"/>
        <v>773.42857142857099</v>
      </c>
      <c r="GH336" s="16">
        <f t="shared" si="452"/>
        <v>1081.9939999999999</v>
      </c>
      <c r="GI336" s="16">
        <f t="shared" si="430"/>
        <v>1051.3009999999999</v>
      </c>
      <c r="GJ336" s="16"/>
      <c r="GK336" s="16">
        <f t="shared" si="453"/>
        <v>736.42105263157907</v>
      </c>
      <c r="GL336" s="16">
        <f t="shared" si="454"/>
        <v>674.4</v>
      </c>
      <c r="GM336" s="16">
        <f t="shared" si="455"/>
        <v>760</v>
      </c>
      <c r="GN336" s="16"/>
      <c r="GO336" s="16">
        <f t="shared" si="431"/>
        <v>807.875</v>
      </c>
      <c r="GP336" s="16">
        <f t="shared" si="432"/>
        <v>729.27777777777806</v>
      </c>
      <c r="GQ336" s="16">
        <f t="shared" si="456"/>
        <v>700.16666666666697</v>
      </c>
    </row>
    <row r="337" spans="2:199" ht="14.45" customHeight="1" x14ac:dyDescent="0.25">
      <c r="B337" s="28" t="s">
        <v>215</v>
      </c>
      <c r="C337" s="28" t="s">
        <v>801</v>
      </c>
      <c r="D337" s="23" t="str">
        <f>IFERROR(IF(MATCH($B337,Compounders!$A:$A,0),"yes"),"")</f>
        <v/>
      </c>
      <c r="F337" s="66"/>
      <c r="G337" s="66"/>
      <c r="H337" s="66"/>
      <c r="I337" s="66"/>
      <c r="J337" s="121" t="str">
        <f t="shared" si="433"/>
        <v>yes</v>
      </c>
      <c r="K337" s="70">
        <f t="shared" si="457"/>
        <v>6</v>
      </c>
      <c r="L337" s="70">
        <f t="shared" si="458"/>
        <v>47</v>
      </c>
      <c r="M337" s="70">
        <f t="shared" si="459"/>
        <v>4</v>
      </c>
      <c r="N337" s="70">
        <f t="shared" si="460"/>
        <v>8</v>
      </c>
      <c r="O337" s="66"/>
      <c r="P337" s="83"/>
      <c r="Q337" s="70">
        <f t="shared" si="434"/>
        <v>5</v>
      </c>
      <c r="R337" s="70">
        <f t="shared" si="434"/>
        <v>4</v>
      </c>
      <c r="S337" s="70">
        <f t="shared" si="434"/>
        <v>5</v>
      </c>
      <c r="T337" s="70">
        <f t="shared" si="434"/>
        <v>5</v>
      </c>
      <c r="U337" s="70">
        <f t="shared" si="434"/>
        <v>5</v>
      </c>
      <c r="V337" s="70">
        <f t="shared" si="434"/>
        <v>8</v>
      </c>
      <c r="W337" s="70">
        <f t="shared" si="434"/>
        <v>9</v>
      </c>
      <c r="X337" s="70">
        <f t="shared" si="434"/>
        <v>4</v>
      </c>
      <c r="Y337" s="70">
        <f t="shared" si="434"/>
        <v>2</v>
      </c>
      <c r="AA337" s="39">
        <v>52.953967815490003</v>
      </c>
      <c r="AB337" s="39">
        <v>36.185730826300002</v>
      </c>
      <c r="AC337" s="40">
        <v>42.385291441</v>
      </c>
      <c r="AE337" s="4">
        <f t="shared" si="400"/>
        <v>-10.568676374490003</v>
      </c>
      <c r="AF337" s="4">
        <f t="shared" si="401"/>
        <v>6.1995606146999975</v>
      </c>
      <c r="AH337" s="11">
        <f t="shared" si="402"/>
        <v>-0.19958233179645646</v>
      </c>
      <c r="AI337" s="11">
        <f t="shared" si="403"/>
        <v>0.17132611317039137</v>
      </c>
      <c r="AK337" s="3">
        <v>440.96100000000001</v>
      </c>
      <c r="AL337" s="7">
        <v>426.11200000000002</v>
      </c>
      <c r="AM337" s="7"/>
      <c r="AN337" s="3">
        <v>1759.5</v>
      </c>
      <c r="AO337" s="3">
        <v>1482</v>
      </c>
      <c r="AP337" s="7">
        <v>1102.24</v>
      </c>
      <c r="AQ337" s="113"/>
      <c r="AR337" s="3">
        <v>1989</v>
      </c>
      <c r="AS337" s="3">
        <v>1821</v>
      </c>
      <c r="AT337" s="7">
        <v>1800</v>
      </c>
      <c r="AU337" s="7"/>
      <c r="AV337" s="3">
        <v>1683</v>
      </c>
      <c r="AW337" s="3">
        <v>1952</v>
      </c>
      <c r="AX337" s="7">
        <v>1889.5</v>
      </c>
      <c r="AY337" s="113"/>
      <c r="AZ337" s="3">
        <v>826.13900000000001</v>
      </c>
      <c r="BA337" s="7">
        <v>1110.9760000000001</v>
      </c>
      <c r="BB337" s="7"/>
      <c r="BC337" s="3">
        <v>1548.5</v>
      </c>
      <c r="BD337" s="3">
        <v>1526.2307692307702</v>
      </c>
      <c r="BE337" s="7">
        <v>1389.93333333333</v>
      </c>
      <c r="BF337" s="113"/>
      <c r="BG337" s="3">
        <v>1896.3636363636401</v>
      </c>
      <c r="BH337" s="3">
        <v>1871.7692307692298</v>
      </c>
      <c r="BI337" s="7">
        <v>1764.13333333333</v>
      </c>
      <c r="BJ337" s="113"/>
      <c r="BK337" s="3">
        <v>2103</v>
      </c>
      <c r="BL337" s="3">
        <v>1989.8571428571402</v>
      </c>
      <c r="BM337" s="7">
        <v>2006.2222222222199</v>
      </c>
      <c r="BO337" s="2">
        <f t="shared" ref="BO337:BO400" si="465">CHOOSE($AK$6,FH337,GH337)</f>
        <v>826.13900000000001</v>
      </c>
      <c r="BP337" s="2">
        <f t="shared" ref="BP337:BP400" si="466">CHOOSE($AK$6,FI337,GI337)</f>
        <v>1110.9760000000001</v>
      </c>
      <c r="BQ337" s="2"/>
      <c r="BR337" s="2">
        <f t="shared" ref="BR337:BR400" si="467">CHOOSE($AK$6,FK337,GK337)</f>
        <v>1548.5</v>
      </c>
      <c r="BS337" s="2">
        <f t="shared" ref="BS337:BS400" si="468">CHOOSE($AK$6,FL337,GL337)</f>
        <v>1526.2307692307702</v>
      </c>
      <c r="BT337" s="2">
        <f t="shared" ref="BT337:BT400" si="469">CHOOSE($AK$6,FM337,GM337)</f>
        <v>1389.93333333333</v>
      </c>
      <c r="BU337" s="2"/>
      <c r="BV337" s="2">
        <f t="shared" ref="BV337:BV400" si="470">CHOOSE($AK$6,FO337,GO337)</f>
        <v>1896.3636363636401</v>
      </c>
      <c r="BW337" s="2">
        <f t="shared" ref="BW337:BW400" si="471">CHOOSE($AK$6,FP337,GP337)</f>
        <v>1871.7692307692298</v>
      </c>
      <c r="BX337" s="2">
        <f t="shared" ref="BX337:BX400" si="472">CHOOSE($AK$6,FQ337,GQ337)</f>
        <v>1764.13333333333</v>
      </c>
      <c r="BZ337" s="16">
        <f t="shared" si="461"/>
        <v>284.8370000000001</v>
      </c>
      <c r="CA337" s="16">
        <f t="shared" si="462"/>
        <v>278.95733333332987</v>
      </c>
      <c r="CB337" s="16">
        <f t="shared" si="463"/>
        <v>374.20000000000005</v>
      </c>
      <c r="CD337" s="5">
        <f t="shared" si="404"/>
        <v>0.34478096300985683</v>
      </c>
      <c r="CE337" s="5">
        <f t="shared" si="405"/>
        <v>0.25109213280334575</v>
      </c>
      <c r="CF337" s="5">
        <f t="shared" si="406"/>
        <v>0.26922154539786147</v>
      </c>
      <c r="CH337" s="11">
        <f t="shared" si="435"/>
        <v>-1.4381162911998535E-2</v>
      </c>
      <c r="CI337" s="11">
        <f t="shared" si="436"/>
        <v>-0.10240017220966746</v>
      </c>
      <c r="CK337" s="11">
        <f t="shared" si="437"/>
        <v>-1.2969245519583561E-2</v>
      </c>
      <c r="CL337" s="11">
        <f t="shared" si="438"/>
        <v>-6.9728347714928529E-2</v>
      </c>
      <c r="CN337" s="16">
        <f t="shared" si="407"/>
        <v>-22.269230769229807</v>
      </c>
      <c r="CO337" s="16">
        <f t="shared" si="408"/>
        <v>-158.56666666667002</v>
      </c>
      <c r="CP337" s="11"/>
      <c r="CQ337" s="16">
        <f t="shared" si="409"/>
        <v>-24.594405594410318</v>
      </c>
      <c r="CR337" s="16">
        <f t="shared" si="410"/>
        <v>-132.2303030303101</v>
      </c>
      <c r="CT337" s="106">
        <v>1498.2230769230778</v>
      </c>
      <c r="CU337" s="104">
        <v>1526.2307692307702</v>
      </c>
      <c r="CV337" s="104">
        <v>1437.38951048951</v>
      </c>
      <c r="CW337" s="104">
        <v>1322.4399350649339</v>
      </c>
      <c r="CX337" s="104">
        <v>1255.2072649572649</v>
      </c>
      <c r="CY337" s="104">
        <v>1179.6428571428598</v>
      </c>
      <c r="CZ337" s="104">
        <v>1093.590909090909</v>
      </c>
      <c r="DA337" s="104">
        <v>1002.044755244755</v>
      </c>
      <c r="DB337" s="104">
        <v>953.61666666666599</v>
      </c>
      <c r="DC337" s="104">
        <v>918.30769230769204</v>
      </c>
      <c r="DD337" s="104">
        <v>837.63333333333401</v>
      </c>
      <c r="DE337" s="104">
        <v>799.486868686869</v>
      </c>
      <c r="DF337" s="104">
        <v>814.67424242424204</v>
      </c>
      <c r="DG337" s="104">
        <v>761.81818181818198</v>
      </c>
      <c r="DH337" s="104">
        <v>720.51388888888903</v>
      </c>
      <c r="DI337" s="104">
        <v>680.01388888888903</v>
      </c>
      <c r="DJ337" s="104">
        <v>656.3</v>
      </c>
      <c r="DK337" s="104">
        <v>624</v>
      </c>
      <c r="DL337" s="104">
        <v>547.25</v>
      </c>
      <c r="DM337" s="104">
        <v>711.58333333333303</v>
      </c>
      <c r="DN337" s="104">
        <v>406.16</v>
      </c>
      <c r="DO337" s="104">
        <v>394.5</v>
      </c>
      <c r="DP337" s="104">
        <v>311.14761904761826</v>
      </c>
      <c r="DR337" s="4">
        <f t="shared" si="439"/>
        <v>42.385291441</v>
      </c>
      <c r="DS337" s="39">
        <v>36.185730826300002</v>
      </c>
      <c r="DT337" s="39">
        <v>52.953967815490003</v>
      </c>
      <c r="DU337" s="39">
        <v>52.237177912970004</v>
      </c>
      <c r="DV337" s="39">
        <v>56.5633759356</v>
      </c>
      <c r="DW337" s="39">
        <v>47.776278648600005</v>
      </c>
      <c r="DX337" s="39">
        <v>56.11855461156</v>
      </c>
      <c r="DY337" s="39">
        <v>49.056716045759991</v>
      </c>
      <c r="DZ337" s="39">
        <v>41.645181261600008</v>
      </c>
      <c r="EA337" s="39">
        <v>41.170546430259996</v>
      </c>
      <c r="EB337" s="39">
        <v>36.533343156119997</v>
      </c>
      <c r="EC337" s="39">
        <v>31.325921582220005</v>
      </c>
      <c r="ED337" s="39">
        <v>29.137168813999999</v>
      </c>
      <c r="EE337" s="39">
        <v>24.760241510480004</v>
      </c>
      <c r="EF337" s="39">
        <v>20.134031118479996</v>
      </c>
      <c r="EG337" s="39">
        <v>18.207992000099999</v>
      </c>
      <c r="EH337" s="39">
        <v>16.689678944619999</v>
      </c>
      <c r="EI337" s="39">
        <v>23.821033954659999</v>
      </c>
      <c r="EJ337" s="39">
        <v>23.560719053130001</v>
      </c>
      <c r="EK337" s="39">
        <v>21.252500988989993</v>
      </c>
      <c r="EL337" s="39">
        <v>17.673961940560002</v>
      </c>
      <c r="EM337" s="39">
        <v>14.679134915770002</v>
      </c>
      <c r="EN337" s="39">
        <v>12.16009663665</v>
      </c>
      <c r="EP337" s="111">
        <v>46022</v>
      </c>
      <c r="EQ337" s="114">
        <f t="shared" si="464"/>
        <v>0</v>
      </c>
      <c r="ER337" s="114"/>
      <c r="ES337" s="4">
        <f t="shared" si="440"/>
        <v>440.96100000000001</v>
      </c>
      <c r="ET337" s="4">
        <f t="shared" si="441"/>
        <v>426.11200000000002</v>
      </c>
      <c r="EU337" s="4"/>
      <c r="EV337" s="4">
        <f t="shared" si="411"/>
        <v>1759.5</v>
      </c>
      <c r="EW337" s="4">
        <f t="shared" si="412"/>
        <v>1482</v>
      </c>
      <c r="EX337" s="4">
        <f t="shared" si="413"/>
        <v>1102.24</v>
      </c>
      <c r="EY337" s="4"/>
      <c r="EZ337" s="4">
        <f t="shared" si="414"/>
        <v>1989</v>
      </c>
      <c r="FA337" s="4">
        <f t="shared" si="415"/>
        <v>1821</v>
      </c>
      <c r="FB337" s="4">
        <f t="shared" si="416"/>
        <v>1800</v>
      </c>
      <c r="FC337" s="4"/>
      <c r="FD337" s="4">
        <f t="shared" si="442"/>
        <v>1683</v>
      </c>
      <c r="FE337" s="4">
        <f t="shared" si="443"/>
        <v>1952</v>
      </c>
      <c r="FF337" s="4">
        <f t="shared" si="444"/>
        <v>1889.5</v>
      </c>
      <c r="FH337" s="16">
        <f t="shared" si="445"/>
        <v>440.96100000000001</v>
      </c>
      <c r="FI337" s="16">
        <f t="shared" si="418"/>
        <v>426.11200000000002</v>
      </c>
      <c r="FJ337" s="16"/>
      <c r="FK337" s="16">
        <f t="shared" si="446"/>
        <v>1759.5</v>
      </c>
      <c r="FL337" s="16">
        <f t="shared" si="447"/>
        <v>1482</v>
      </c>
      <c r="FM337" s="16">
        <f t="shared" si="448"/>
        <v>1102.24</v>
      </c>
      <c r="FN337" s="16"/>
      <c r="FO337" s="16">
        <f t="shared" si="449"/>
        <v>1989</v>
      </c>
      <c r="FP337" s="16">
        <f t="shared" si="450"/>
        <v>1821</v>
      </c>
      <c r="FQ337" s="16">
        <f t="shared" si="451"/>
        <v>1800</v>
      </c>
      <c r="FS337" s="4">
        <f t="shared" si="419"/>
        <v>826.13900000000001</v>
      </c>
      <c r="FT337" s="4">
        <f t="shared" si="420"/>
        <v>1110.9760000000001</v>
      </c>
      <c r="FU337" s="4"/>
      <c r="FV337" s="4">
        <f t="shared" si="421"/>
        <v>1548.5</v>
      </c>
      <c r="FW337" s="4">
        <f t="shared" si="422"/>
        <v>1526.2307692307702</v>
      </c>
      <c r="FX337" s="4">
        <f t="shared" si="423"/>
        <v>1389.93333333333</v>
      </c>
      <c r="FY337" s="4"/>
      <c r="FZ337" s="4">
        <f t="shared" si="424"/>
        <v>1896.3636363636401</v>
      </c>
      <c r="GA337" s="4">
        <f t="shared" si="425"/>
        <v>1871.7692307692298</v>
      </c>
      <c r="GB337" s="4">
        <f t="shared" si="426"/>
        <v>1764.13333333333</v>
      </c>
      <c r="GC337" s="4"/>
      <c r="GD337" s="4">
        <f t="shared" si="427"/>
        <v>2103</v>
      </c>
      <c r="GE337" s="4">
        <f t="shared" si="428"/>
        <v>1989.8571428571402</v>
      </c>
      <c r="GF337" s="4">
        <f t="shared" si="429"/>
        <v>2006.2222222222199</v>
      </c>
      <c r="GH337" s="16">
        <f t="shared" si="452"/>
        <v>826.13900000000001</v>
      </c>
      <c r="GI337" s="16">
        <f t="shared" si="430"/>
        <v>1110.9760000000001</v>
      </c>
      <c r="GJ337" s="16"/>
      <c r="GK337" s="16">
        <f t="shared" si="453"/>
        <v>1548.5</v>
      </c>
      <c r="GL337" s="16">
        <f t="shared" si="454"/>
        <v>1526.2307692307702</v>
      </c>
      <c r="GM337" s="16">
        <f t="shared" si="455"/>
        <v>1389.93333333333</v>
      </c>
      <c r="GN337" s="16"/>
      <c r="GO337" s="16">
        <f t="shared" si="431"/>
        <v>1896.3636363636401</v>
      </c>
      <c r="GP337" s="16">
        <f t="shared" si="432"/>
        <v>1871.7692307692298</v>
      </c>
      <c r="GQ337" s="16">
        <f t="shared" si="456"/>
        <v>1764.13333333333</v>
      </c>
    </row>
    <row r="338" spans="2:199" ht="14.45" customHeight="1" x14ac:dyDescent="0.25">
      <c r="B338" s="28" t="s">
        <v>400</v>
      </c>
      <c r="C338" s="28" t="s">
        <v>802</v>
      </c>
      <c r="D338" s="23" t="str">
        <f>IFERROR(IF(MATCH($B338,Compounders!$A:$A,0),"yes"),"")</f>
        <v/>
      </c>
      <c r="F338" s="66"/>
      <c r="G338" s="66"/>
      <c r="H338" s="66"/>
      <c r="I338" s="66"/>
      <c r="J338" s="121" t="str">
        <f t="shared" si="433"/>
        <v>yes</v>
      </c>
      <c r="K338" s="70">
        <f t="shared" si="457"/>
        <v>6</v>
      </c>
      <c r="L338" s="70">
        <f t="shared" si="458"/>
        <v>47</v>
      </c>
      <c r="M338" s="70">
        <f t="shared" si="459"/>
        <v>4</v>
      </c>
      <c r="N338" s="70">
        <f t="shared" si="460"/>
        <v>8</v>
      </c>
      <c r="O338" s="66"/>
      <c r="P338" s="83"/>
      <c r="Q338" s="70">
        <f t="shared" si="434"/>
        <v>5</v>
      </c>
      <c r="R338" s="70">
        <f t="shared" si="434"/>
        <v>4</v>
      </c>
      <c r="S338" s="70">
        <f t="shared" si="434"/>
        <v>5</v>
      </c>
      <c r="T338" s="70">
        <f t="shared" si="434"/>
        <v>5</v>
      </c>
      <c r="U338" s="70">
        <f t="shared" si="434"/>
        <v>5</v>
      </c>
      <c r="V338" s="70">
        <f t="shared" si="434"/>
        <v>8</v>
      </c>
      <c r="W338" s="70">
        <f t="shared" si="434"/>
        <v>9</v>
      </c>
      <c r="X338" s="70">
        <f t="shared" si="434"/>
        <v>4</v>
      </c>
      <c r="Y338" s="70">
        <f t="shared" si="434"/>
        <v>2</v>
      </c>
      <c r="AA338" s="39">
        <v>25.261485132850002</v>
      </c>
      <c r="AB338" s="39">
        <v>26.038565501600001</v>
      </c>
      <c r="AC338" s="40">
        <v>25.674983306749997</v>
      </c>
      <c r="AE338" s="4">
        <f t="shared" si="400"/>
        <v>0.41349817389999544</v>
      </c>
      <c r="AF338" s="4">
        <f t="shared" si="401"/>
        <v>-0.36358219485000376</v>
      </c>
      <c r="AH338" s="11">
        <f t="shared" si="402"/>
        <v>1.636871988030042E-2</v>
      </c>
      <c r="AI338" s="11">
        <f t="shared" si="403"/>
        <v>-1.3963219088534706E-2</v>
      </c>
      <c r="AK338" s="3">
        <v>811.65300000000002</v>
      </c>
      <c r="AL338" s="7">
        <v>1692.4</v>
      </c>
      <c r="AM338" s="7"/>
      <c r="AN338" s="3">
        <v>1863.2</v>
      </c>
      <c r="AO338" s="3">
        <v>1790.125</v>
      </c>
      <c r="AP338" s="7">
        <v>1737.4</v>
      </c>
      <c r="AQ338" s="113"/>
      <c r="AR338" s="3">
        <v>1998.6666666666702</v>
      </c>
      <c r="AS338" s="3">
        <v>1905.5</v>
      </c>
      <c r="AT338" s="7">
        <v>1879.3</v>
      </c>
      <c r="AU338" s="7"/>
      <c r="AV338" s="3">
        <v>2137.875</v>
      </c>
      <c r="AW338" s="3">
        <v>2052.1428571428601</v>
      </c>
      <c r="AX338" s="7">
        <v>2034.2222222222199</v>
      </c>
      <c r="AY338" s="113"/>
      <c r="AZ338" s="3">
        <v>1634</v>
      </c>
      <c r="BA338" s="7">
        <v>1770</v>
      </c>
      <c r="BB338" s="7"/>
      <c r="BC338" s="3">
        <v>1860.2307692307702</v>
      </c>
      <c r="BD338" s="3">
        <v>1798.75</v>
      </c>
      <c r="BE338" s="7">
        <v>1760.4117647058799</v>
      </c>
      <c r="BF338" s="113"/>
      <c r="BG338" s="3">
        <v>1999.1666666666702</v>
      </c>
      <c r="BH338" s="3">
        <v>1923.3333333333298</v>
      </c>
      <c r="BI338" s="7">
        <v>1888.0588235294099</v>
      </c>
      <c r="BJ338" s="113"/>
      <c r="BK338" s="3">
        <v>2129.2222222222199</v>
      </c>
      <c r="BL338" s="3">
        <v>2060.1999999999998</v>
      </c>
      <c r="BM338" s="7">
        <v>2037.0625</v>
      </c>
      <c r="BO338" s="2">
        <f t="shared" si="465"/>
        <v>1634</v>
      </c>
      <c r="BP338" s="2">
        <f t="shared" si="466"/>
        <v>1770</v>
      </c>
      <c r="BQ338" s="2"/>
      <c r="BR338" s="2">
        <f t="shared" si="467"/>
        <v>1860.2307692307702</v>
      </c>
      <c r="BS338" s="2">
        <f t="shared" si="468"/>
        <v>1798.75</v>
      </c>
      <c r="BT338" s="2">
        <f t="shared" si="469"/>
        <v>1760.4117647058799</v>
      </c>
      <c r="BU338" s="2"/>
      <c r="BV338" s="2">
        <f t="shared" si="470"/>
        <v>1999.1666666666702</v>
      </c>
      <c r="BW338" s="2">
        <f t="shared" si="471"/>
        <v>1923.3333333333298</v>
      </c>
      <c r="BX338" s="2">
        <f t="shared" si="472"/>
        <v>1888.0588235294099</v>
      </c>
      <c r="BZ338" s="16">
        <f t="shared" si="461"/>
        <v>136</v>
      </c>
      <c r="CA338" s="16">
        <f t="shared" si="462"/>
        <v>-9.5882352941200679</v>
      </c>
      <c r="CB338" s="16">
        <f t="shared" si="463"/>
        <v>127.64705882352996</v>
      </c>
      <c r="CD338" s="5">
        <f t="shared" si="404"/>
        <v>8.3231334149326708E-2</v>
      </c>
      <c r="CE338" s="5">
        <f t="shared" si="405"/>
        <v>-5.417082087073477E-3</v>
      </c>
      <c r="CF338" s="5">
        <f t="shared" si="406"/>
        <v>7.2509773782872156E-2</v>
      </c>
      <c r="CH338" s="11">
        <f t="shared" si="435"/>
        <v>-3.305007650002123E-2</v>
      </c>
      <c r="CI338" s="11">
        <f t="shared" si="436"/>
        <v>-5.3659473962021753E-2</v>
      </c>
      <c r="CK338" s="11">
        <f t="shared" si="437"/>
        <v>-3.7932471863279749E-2</v>
      </c>
      <c r="CL338" s="11">
        <f t="shared" si="438"/>
        <v>-5.5577078684748704E-2</v>
      </c>
      <c r="CN338" s="16">
        <f t="shared" si="407"/>
        <v>-61.480769230770193</v>
      </c>
      <c r="CO338" s="16">
        <f t="shared" si="408"/>
        <v>-99.819004524890261</v>
      </c>
      <c r="CP338" s="11"/>
      <c r="CQ338" s="16">
        <f t="shared" si="409"/>
        <v>-75.833333333340306</v>
      </c>
      <c r="CR338" s="16">
        <f t="shared" si="410"/>
        <v>-111.10784313726026</v>
      </c>
      <c r="CT338" s="106">
        <v>1767.2</v>
      </c>
      <c r="CU338" s="104">
        <v>1798.75</v>
      </c>
      <c r="CV338" s="104">
        <v>1781.666666666667</v>
      </c>
      <c r="CW338" s="104">
        <v>1808.9166666666661</v>
      </c>
      <c r="CX338" s="104">
        <v>1750.8571428571429</v>
      </c>
      <c r="CY338" s="104">
        <v>1745.4615384615399</v>
      </c>
      <c r="CZ338" s="104">
        <v>1664.9678571428572</v>
      </c>
      <c r="DA338" s="104">
        <v>1695.5</v>
      </c>
      <c r="DB338" s="104">
        <v>1533.3428571428572</v>
      </c>
      <c r="DC338" s="104">
        <v>1616.5833333333298</v>
      </c>
      <c r="DD338" s="104">
        <v>1614.9861111111111</v>
      </c>
      <c r="DE338" s="104">
        <v>1608.924242424242</v>
      </c>
      <c r="DF338" s="104">
        <v>1553.5</v>
      </c>
      <c r="DG338" s="104">
        <v>1535.6875</v>
      </c>
      <c r="DH338" s="104">
        <v>1542.7777777777778</v>
      </c>
      <c r="DI338" s="104">
        <v>1482.6507936507928</v>
      </c>
      <c r="DJ338" s="104">
        <v>1466.2638888888891</v>
      </c>
      <c r="DK338" s="104">
        <v>1423.6923076923101</v>
      </c>
      <c r="DL338" s="104">
        <v>1405.6</v>
      </c>
      <c r="DM338" s="104">
        <v>1351.2</v>
      </c>
      <c r="DN338" s="104">
        <v>1365.333333333333</v>
      </c>
      <c r="DO338" s="104">
        <v>1329.1111111111099</v>
      </c>
      <c r="DP338" s="104">
        <v>1327.583333333333</v>
      </c>
      <c r="DR338" s="4">
        <f t="shared" si="439"/>
        <v>25.674983306749997</v>
      </c>
      <c r="DS338" s="39">
        <v>26.038565501600001</v>
      </c>
      <c r="DT338" s="39">
        <v>25.261485132850002</v>
      </c>
      <c r="DU338" s="39">
        <v>26.401133976339999</v>
      </c>
      <c r="DV338" s="39">
        <v>23.373021484960002</v>
      </c>
      <c r="DW338" s="39">
        <v>22.79945693322</v>
      </c>
      <c r="DX338" s="39">
        <v>21.04247185641</v>
      </c>
      <c r="DY338" s="39">
        <v>24.320031080649997</v>
      </c>
      <c r="DZ338" s="39">
        <v>19.889723179520001</v>
      </c>
      <c r="EA338" s="39">
        <v>20.962947530240001</v>
      </c>
      <c r="EB338" s="39">
        <v>21.545576501800003</v>
      </c>
      <c r="EC338" s="39">
        <v>20.299340142249999</v>
      </c>
      <c r="ED338" s="39">
        <v>24.739863292799999</v>
      </c>
      <c r="EE338" s="39">
        <v>27.287162518980004</v>
      </c>
      <c r="EF338" s="39">
        <v>29.202093757440004</v>
      </c>
      <c r="EG338" s="39">
        <v>27.008720915359998</v>
      </c>
      <c r="EH338" s="39">
        <v>29.131856147919997</v>
      </c>
      <c r="EI338" s="39">
        <v>30.40315741253</v>
      </c>
      <c r="EJ338" s="39">
        <v>31.321576515760004</v>
      </c>
      <c r="EK338" s="39">
        <v>28.096272528800004</v>
      </c>
      <c r="EL338" s="39">
        <v>27.559724838879998</v>
      </c>
      <c r="EM338" s="39">
        <v>29.728169632909999</v>
      </c>
      <c r="EN338" s="39">
        <v>29.657741006750005</v>
      </c>
      <c r="EP338" s="111">
        <v>46022</v>
      </c>
      <c r="EQ338" s="114">
        <f t="shared" si="464"/>
        <v>0</v>
      </c>
      <c r="ER338" s="114"/>
      <c r="ES338" s="4">
        <f t="shared" si="440"/>
        <v>811.65300000000002</v>
      </c>
      <c r="ET338" s="4">
        <f t="shared" si="441"/>
        <v>1692.4</v>
      </c>
      <c r="EU338" s="4"/>
      <c r="EV338" s="4">
        <f t="shared" si="411"/>
        <v>1863.2</v>
      </c>
      <c r="EW338" s="4">
        <f t="shared" si="412"/>
        <v>1790.125</v>
      </c>
      <c r="EX338" s="4">
        <f t="shared" si="413"/>
        <v>1737.4</v>
      </c>
      <c r="EY338" s="4"/>
      <c r="EZ338" s="4">
        <f t="shared" si="414"/>
        <v>1998.6666666666702</v>
      </c>
      <c r="FA338" s="4">
        <f t="shared" si="415"/>
        <v>1905.5</v>
      </c>
      <c r="FB338" s="4">
        <f t="shared" si="416"/>
        <v>1879.3</v>
      </c>
      <c r="FC338" s="4"/>
      <c r="FD338" s="4">
        <f t="shared" si="442"/>
        <v>2137.875</v>
      </c>
      <c r="FE338" s="4">
        <f t="shared" si="443"/>
        <v>2052.1428571428601</v>
      </c>
      <c r="FF338" s="4">
        <f t="shared" si="444"/>
        <v>2034.2222222222199</v>
      </c>
      <c r="FH338" s="16">
        <f t="shared" si="445"/>
        <v>811.65300000000002</v>
      </c>
      <c r="FI338" s="16">
        <f t="shared" si="418"/>
        <v>1692.4</v>
      </c>
      <c r="FJ338" s="16"/>
      <c r="FK338" s="16">
        <f t="shared" si="446"/>
        <v>1863.2</v>
      </c>
      <c r="FL338" s="16">
        <f t="shared" si="447"/>
        <v>1790.125</v>
      </c>
      <c r="FM338" s="16">
        <f t="shared" si="448"/>
        <v>1737.4</v>
      </c>
      <c r="FN338" s="16"/>
      <c r="FO338" s="16">
        <f t="shared" si="449"/>
        <v>1998.6666666666702</v>
      </c>
      <c r="FP338" s="16">
        <f t="shared" si="450"/>
        <v>1905.5</v>
      </c>
      <c r="FQ338" s="16">
        <f t="shared" si="451"/>
        <v>1879.3</v>
      </c>
      <c r="FS338" s="4">
        <f t="shared" si="419"/>
        <v>1634</v>
      </c>
      <c r="FT338" s="4">
        <f t="shared" si="420"/>
        <v>1770</v>
      </c>
      <c r="FU338" s="4"/>
      <c r="FV338" s="4">
        <f t="shared" si="421"/>
        <v>1860.2307692307702</v>
      </c>
      <c r="FW338" s="4">
        <f t="shared" si="422"/>
        <v>1798.75</v>
      </c>
      <c r="FX338" s="4">
        <f t="shared" si="423"/>
        <v>1760.4117647058799</v>
      </c>
      <c r="FY338" s="4"/>
      <c r="FZ338" s="4">
        <f t="shared" si="424"/>
        <v>1999.1666666666702</v>
      </c>
      <c r="GA338" s="4">
        <f t="shared" si="425"/>
        <v>1923.3333333333298</v>
      </c>
      <c r="GB338" s="4">
        <f t="shared" si="426"/>
        <v>1888.0588235294099</v>
      </c>
      <c r="GC338" s="4"/>
      <c r="GD338" s="4">
        <f t="shared" si="427"/>
        <v>2129.2222222222199</v>
      </c>
      <c r="GE338" s="4">
        <f t="shared" si="428"/>
        <v>2060.1999999999998</v>
      </c>
      <c r="GF338" s="4">
        <f t="shared" si="429"/>
        <v>2037.0625</v>
      </c>
      <c r="GH338" s="16">
        <f t="shared" si="452"/>
        <v>1634</v>
      </c>
      <c r="GI338" s="16">
        <f t="shared" si="430"/>
        <v>1770</v>
      </c>
      <c r="GJ338" s="16"/>
      <c r="GK338" s="16">
        <f t="shared" si="453"/>
        <v>1860.2307692307702</v>
      </c>
      <c r="GL338" s="16">
        <f t="shared" si="454"/>
        <v>1798.75</v>
      </c>
      <c r="GM338" s="16">
        <f t="shared" si="455"/>
        <v>1760.4117647058799</v>
      </c>
      <c r="GN338" s="16"/>
      <c r="GO338" s="16">
        <f t="shared" si="431"/>
        <v>1999.1666666666702</v>
      </c>
      <c r="GP338" s="16">
        <f t="shared" si="432"/>
        <v>1923.3333333333298</v>
      </c>
      <c r="GQ338" s="16">
        <f t="shared" si="456"/>
        <v>1888.0588235294099</v>
      </c>
    </row>
    <row r="339" spans="2:199" ht="14.45" customHeight="1" x14ac:dyDescent="0.25">
      <c r="B339" s="28" t="s">
        <v>342</v>
      </c>
      <c r="C339" s="28" t="s">
        <v>803</v>
      </c>
      <c r="D339" s="23" t="str">
        <f>IFERROR(IF(MATCH($B339,Compounders!$A:$A,0),"yes"),"")</f>
        <v/>
      </c>
      <c r="F339" s="66"/>
      <c r="G339" s="66"/>
      <c r="H339" s="66"/>
      <c r="I339" s="66"/>
      <c r="J339" s="121" t="str">
        <f t="shared" si="433"/>
        <v>yes</v>
      </c>
      <c r="K339" s="70">
        <f t="shared" si="457"/>
        <v>6</v>
      </c>
      <c r="L339" s="70">
        <f t="shared" si="458"/>
        <v>47</v>
      </c>
      <c r="M339" s="70">
        <f t="shared" si="459"/>
        <v>4</v>
      </c>
      <c r="N339" s="70">
        <f t="shared" si="460"/>
        <v>8</v>
      </c>
      <c r="O339" s="66"/>
      <c r="P339" s="83"/>
      <c r="Q339" s="70">
        <f t="shared" si="434"/>
        <v>5</v>
      </c>
      <c r="R339" s="70">
        <f t="shared" si="434"/>
        <v>4</v>
      </c>
      <c r="S339" s="70">
        <f t="shared" si="434"/>
        <v>5</v>
      </c>
      <c r="T339" s="70">
        <f t="shared" si="434"/>
        <v>5</v>
      </c>
      <c r="U339" s="70">
        <f t="shared" si="434"/>
        <v>5</v>
      </c>
      <c r="V339" s="70">
        <f t="shared" si="434"/>
        <v>8</v>
      </c>
      <c r="W339" s="70">
        <f t="shared" si="434"/>
        <v>9</v>
      </c>
      <c r="X339" s="70">
        <f t="shared" si="434"/>
        <v>4</v>
      </c>
      <c r="Y339" s="70">
        <f t="shared" si="434"/>
        <v>2</v>
      </c>
      <c r="AA339" s="39">
        <v>23.602115810719997</v>
      </c>
      <c r="AB339" s="39">
        <v>26.02135796316</v>
      </c>
      <c r="AC339" s="40">
        <v>25.026394004970001</v>
      </c>
      <c r="AE339" s="4">
        <f t="shared" si="400"/>
        <v>1.4242781942500038</v>
      </c>
      <c r="AF339" s="4">
        <f t="shared" si="401"/>
        <v>-0.99496395818999872</v>
      </c>
      <c r="AH339" s="11">
        <f t="shared" si="402"/>
        <v>6.0345360800369452E-2</v>
      </c>
      <c r="AI339" s="11">
        <f t="shared" si="403"/>
        <v>-3.8236434839358791E-2</v>
      </c>
      <c r="AK339" s="3">
        <v>777.8</v>
      </c>
      <c r="AL339" s="7">
        <v>887.1</v>
      </c>
      <c r="AM339" s="7"/>
      <c r="AN339" s="3">
        <v>981.642857142857</v>
      </c>
      <c r="AO339" s="3">
        <v>972.07692307692298</v>
      </c>
      <c r="AP339" s="7">
        <v>970</v>
      </c>
      <c r="AQ339" s="113"/>
      <c r="AR339" s="3">
        <v>1063.1538461538501</v>
      </c>
      <c r="AS339" s="3">
        <v>1069.2857142857099</v>
      </c>
      <c r="AT339" s="7">
        <v>1072.5</v>
      </c>
      <c r="AU339" s="7"/>
      <c r="AV339" s="3">
        <v>1141</v>
      </c>
      <c r="AW339" s="3">
        <v>1151.875</v>
      </c>
      <c r="AX339" s="7">
        <v>1164.5555555555602</v>
      </c>
      <c r="AY339" s="113"/>
      <c r="AZ339" s="3">
        <v>896.8</v>
      </c>
      <c r="BA339" s="7">
        <v>976.8</v>
      </c>
      <c r="BB339" s="7"/>
      <c r="BC339" s="3">
        <v>1049.5333333333301</v>
      </c>
      <c r="BD339" s="3">
        <v>1054.6666666666699</v>
      </c>
      <c r="BE339" s="7">
        <v>1053</v>
      </c>
      <c r="BF339" s="113"/>
      <c r="BG339" s="3">
        <v>1136.5</v>
      </c>
      <c r="BH339" s="3">
        <v>1144.8571428571402</v>
      </c>
      <c r="BI339" s="7">
        <v>1144.1666666666702</v>
      </c>
      <c r="BJ339" s="113"/>
      <c r="BK339" s="3">
        <v>1224.7142857142899</v>
      </c>
      <c r="BL339" s="3">
        <v>1229.5555555555602</v>
      </c>
      <c r="BM339" s="7">
        <v>1240.6666666666702</v>
      </c>
      <c r="BO339" s="2">
        <f t="shared" si="465"/>
        <v>896.8</v>
      </c>
      <c r="BP339" s="2">
        <f t="shared" si="466"/>
        <v>976.8</v>
      </c>
      <c r="BQ339" s="2"/>
      <c r="BR339" s="2">
        <f t="shared" si="467"/>
        <v>1049.5333333333301</v>
      </c>
      <c r="BS339" s="2">
        <f t="shared" si="468"/>
        <v>1054.6666666666699</v>
      </c>
      <c r="BT339" s="2">
        <f t="shared" si="469"/>
        <v>1053</v>
      </c>
      <c r="BU339" s="2"/>
      <c r="BV339" s="2">
        <f t="shared" si="470"/>
        <v>1136.5</v>
      </c>
      <c r="BW339" s="2">
        <f t="shared" si="471"/>
        <v>1144.8571428571402</v>
      </c>
      <c r="BX339" s="2">
        <f t="shared" si="472"/>
        <v>1144.1666666666702</v>
      </c>
      <c r="BZ339" s="16">
        <f t="shared" si="461"/>
        <v>80</v>
      </c>
      <c r="CA339" s="16">
        <f t="shared" si="462"/>
        <v>76.200000000000045</v>
      </c>
      <c r="CB339" s="16">
        <f t="shared" si="463"/>
        <v>91.166666666670153</v>
      </c>
      <c r="CD339" s="5">
        <f t="shared" si="404"/>
        <v>8.9206066012488927E-2</v>
      </c>
      <c r="CE339" s="5">
        <f t="shared" si="405"/>
        <v>7.8009828009828031E-2</v>
      </c>
      <c r="CF339" s="5">
        <f t="shared" si="406"/>
        <v>8.6578031022478852E-2</v>
      </c>
      <c r="CH339" s="11">
        <f t="shared" si="435"/>
        <v>4.8910626945370961E-3</v>
      </c>
      <c r="CI339" s="11">
        <f t="shared" si="436"/>
        <v>3.3030553261796936E-3</v>
      </c>
      <c r="CK339" s="11">
        <f t="shared" si="437"/>
        <v>7.3534033058866299E-3</v>
      </c>
      <c r="CL339" s="11">
        <f t="shared" si="438"/>
        <v>6.7458571638101539E-3</v>
      </c>
      <c r="CN339" s="16">
        <f t="shared" si="407"/>
        <v>5.1333333333398059</v>
      </c>
      <c r="CO339" s="16">
        <f t="shared" si="408"/>
        <v>3.4666666666698802</v>
      </c>
      <c r="CP339" s="11"/>
      <c r="CQ339" s="16">
        <f t="shared" si="409"/>
        <v>8.3571428571401611</v>
      </c>
      <c r="CR339" s="16">
        <f t="shared" si="410"/>
        <v>7.6666666666701531</v>
      </c>
      <c r="CT339" s="106">
        <v>1065.4675324675329</v>
      </c>
      <c r="CU339" s="104">
        <v>1054.6666666666699</v>
      </c>
      <c r="CV339" s="104">
        <v>1042.419696969697</v>
      </c>
      <c r="CW339" s="104">
        <v>992.53333333333296</v>
      </c>
      <c r="CX339" s="104">
        <v>949</v>
      </c>
      <c r="CY339" s="104">
        <v>952.18181818181802</v>
      </c>
      <c r="CZ339" s="104">
        <v>948.29545454545496</v>
      </c>
      <c r="DA339" s="104">
        <v>918.05555555555611</v>
      </c>
      <c r="DB339" s="104">
        <v>888.44761904761901</v>
      </c>
      <c r="DC339" s="104">
        <v>877.91666666666697</v>
      </c>
      <c r="DD339" s="104">
        <v>866.51428571428505</v>
      </c>
      <c r="DE339" s="104">
        <v>840.20833333333303</v>
      </c>
      <c r="DF339" s="104">
        <v>728</v>
      </c>
      <c r="DG339" s="104">
        <v>610.20000000000005</v>
      </c>
      <c r="DH339" s="104">
        <v>559.5</v>
      </c>
      <c r="DI339" s="104">
        <v>536.19047619047603</v>
      </c>
      <c r="DJ339" s="104">
        <v>517.357142857143</v>
      </c>
      <c r="DK339" s="104">
        <v>493.11111111111097</v>
      </c>
      <c r="DL339" s="104">
        <v>500.142857142857</v>
      </c>
      <c r="DM339" s="104">
        <v>504.5</v>
      </c>
      <c r="DN339" s="104">
        <v>482.833333333334</v>
      </c>
      <c r="DO339" s="104">
        <v>457.57142857142901</v>
      </c>
      <c r="DP339" s="104">
        <v>440.51666666666699</v>
      </c>
      <c r="DR339" s="4">
        <f t="shared" si="439"/>
        <v>25.026394004970001</v>
      </c>
      <c r="DS339" s="39">
        <v>26.02135796316</v>
      </c>
      <c r="DT339" s="39">
        <v>23.602115810719997</v>
      </c>
      <c r="DU339" s="39">
        <v>22.866677272789996</v>
      </c>
      <c r="DV339" s="39">
        <v>21.797901523949999</v>
      </c>
      <c r="DW339" s="39">
        <v>17.727960226690001</v>
      </c>
      <c r="DX339" s="39">
        <v>22.482056270610002</v>
      </c>
      <c r="DY339" s="39">
        <v>22.994226365500001</v>
      </c>
      <c r="DZ339" s="39">
        <v>19.621158183560002</v>
      </c>
      <c r="EA339" s="39">
        <v>22.281034518600002</v>
      </c>
      <c r="EB339" s="39">
        <v>17.637900906500001</v>
      </c>
      <c r="EC339" s="39">
        <v>16.808496724560001</v>
      </c>
      <c r="ED339" s="39">
        <v>17.767818974880001</v>
      </c>
      <c r="EE339" s="39">
        <v>13.036165126889999</v>
      </c>
      <c r="EF339" s="39">
        <v>12.603683949719999</v>
      </c>
      <c r="EG339" s="39">
        <v>11.970139810999999</v>
      </c>
      <c r="EH339" s="39">
        <v>9.5828269179000003</v>
      </c>
      <c r="EI339" s="39">
        <v>9.9596132540600006</v>
      </c>
      <c r="EJ339" s="39">
        <v>11.33215460241</v>
      </c>
      <c r="EK339" s="39">
        <v>9.8249218636099993</v>
      </c>
      <c r="EL339" s="39">
        <v>10.148458613040001</v>
      </c>
      <c r="EM339" s="39">
        <v>10.151278339179999</v>
      </c>
      <c r="EN339" s="39">
        <v>8.5037358177200009</v>
      </c>
      <c r="EP339" s="111">
        <v>46022</v>
      </c>
      <c r="EQ339" s="114">
        <f t="shared" si="464"/>
        <v>0</v>
      </c>
      <c r="ER339" s="114"/>
      <c r="ES339" s="4">
        <f t="shared" si="440"/>
        <v>777.8</v>
      </c>
      <c r="ET339" s="4">
        <f t="shared" si="441"/>
        <v>887.1</v>
      </c>
      <c r="EU339" s="4"/>
      <c r="EV339" s="4">
        <f t="shared" si="411"/>
        <v>981.642857142857</v>
      </c>
      <c r="EW339" s="4">
        <f t="shared" si="412"/>
        <v>972.07692307692298</v>
      </c>
      <c r="EX339" s="4">
        <f t="shared" si="413"/>
        <v>970</v>
      </c>
      <c r="EY339" s="4"/>
      <c r="EZ339" s="4">
        <f t="shared" si="414"/>
        <v>1063.1538461538501</v>
      </c>
      <c r="FA339" s="4">
        <f t="shared" si="415"/>
        <v>1069.2857142857099</v>
      </c>
      <c r="FB339" s="4">
        <f t="shared" si="416"/>
        <v>1072.5</v>
      </c>
      <c r="FC339" s="4"/>
      <c r="FD339" s="4">
        <f t="shared" si="442"/>
        <v>1141</v>
      </c>
      <c r="FE339" s="4">
        <f t="shared" si="443"/>
        <v>1151.875</v>
      </c>
      <c r="FF339" s="4">
        <f t="shared" si="444"/>
        <v>1164.5555555555602</v>
      </c>
      <c r="FH339" s="16">
        <f t="shared" si="445"/>
        <v>777.8</v>
      </c>
      <c r="FI339" s="16">
        <f t="shared" si="418"/>
        <v>887.1</v>
      </c>
      <c r="FJ339" s="16"/>
      <c r="FK339" s="16">
        <f t="shared" si="446"/>
        <v>981.642857142857</v>
      </c>
      <c r="FL339" s="16">
        <f t="shared" si="447"/>
        <v>972.07692307692298</v>
      </c>
      <c r="FM339" s="16">
        <f t="shared" si="448"/>
        <v>970</v>
      </c>
      <c r="FN339" s="16"/>
      <c r="FO339" s="16">
        <f t="shared" si="449"/>
        <v>1063.1538461538501</v>
      </c>
      <c r="FP339" s="16">
        <f t="shared" si="450"/>
        <v>1069.2857142857099</v>
      </c>
      <c r="FQ339" s="16">
        <f t="shared" si="451"/>
        <v>1072.5</v>
      </c>
      <c r="FS339" s="4">
        <f t="shared" si="419"/>
        <v>896.8</v>
      </c>
      <c r="FT339" s="4">
        <f t="shared" si="420"/>
        <v>976.8</v>
      </c>
      <c r="FU339" s="4"/>
      <c r="FV339" s="4">
        <f t="shared" si="421"/>
        <v>1049.5333333333301</v>
      </c>
      <c r="FW339" s="4">
        <f t="shared" si="422"/>
        <v>1054.6666666666699</v>
      </c>
      <c r="FX339" s="4">
        <f t="shared" si="423"/>
        <v>1053</v>
      </c>
      <c r="FY339" s="4"/>
      <c r="FZ339" s="4">
        <f t="shared" si="424"/>
        <v>1136.5</v>
      </c>
      <c r="GA339" s="4">
        <f t="shared" si="425"/>
        <v>1144.8571428571402</v>
      </c>
      <c r="GB339" s="4">
        <f t="shared" si="426"/>
        <v>1144.1666666666702</v>
      </c>
      <c r="GC339" s="4"/>
      <c r="GD339" s="4">
        <f t="shared" si="427"/>
        <v>1224.7142857142899</v>
      </c>
      <c r="GE339" s="4">
        <f t="shared" si="428"/>
        <v>1229.5555555555602</v>
      </c>
      <c r="GF339" s="4">
        <f t="shared" si="429"/>
        <v>1240.6666666666702</v>
      </c>
      <c r="GH339" s="16">
        <f t="shared" si="452"/>
        <v>896.8</v>
      </c>
      <c r="GI339" s="16">
        <f t="shared" si="430"/>
        <v>976.8</v>
      </c>
      <c r="GJ339" s="16"/>
      <c r="GK339" s="16">
        <f t="shared" si="453"/>
        <v>1049.5333333333301</v>
      </c>
      <c r="GL339" s="16">
        <f t="shared" si="454"/>
        <v>1054.6666666666699</v>
      </c>
      <c r="GM339" s="16">
        <f t="shared" si="455"/>
        <v>1053</v>
      </c>
      <c r="GN339" s="16"/>
      <c r="GO339" s="16">
        <f t="shared" si="431"/>
        <v>1136.5</v>
      </c>
      <c r="GP339" s="16">
        <f t="shared" si="432"/>
        <v>1144.8571428571402</v>
      </c>
      <c r="GQ339" s="16">
        <f t="shared" si="456"/>
        <v>1144.1666666666702</v>
      </c>
    </row>
    <row r="340" spans="2:199" ht="14.45" customHeight="1" x14ac:dyDescent="0.25">
      <c r="B340" s="28" t="s">
        <v>488</v>
      </c>
      <c r="C340" s="28" t="s">
        <v>804</v>
      </c>
      <c r="D340" s="23" t="str">
        <f>IFERROR(IF(MATCH($B340,Compounders!$A:$A,0),"yes"),"")</f>
        <v/>
      </c>
      <c r="F340" s="66"/>
      <c r="G340" s="66"/>
      <c r="H340" s="66"/>
      <c r="I340" s="66"/>
      <c r="J340" s="121" t="str">
        <f t="shared" si="433"/>
        <v>yes</v>
      </c>
      <c r="K340" s="70">
        <f t="shared" si="457"/>
        <v>6</v>
      </c>
      <c r="L340" s="70">
        <f t="shared" si="458"/>
        <v>47</v>
      </c>
      <c r="M340" s="70">
        <f t="shared" si="459"/>
        <v>4</v>
      </c>
      <c r="N340" s="70">
        <f t="shared" si="460"/>
        <v>8</v>
      </c>
      <c r="O340" s="66"/>
      <c r="P340" s="83"/>
      <c r="Q340" s="70">
        <f t="shared" si="434"/>
        <v>5</v>
      </c>
      <c r="R340" s="70">
        <f t="shared" si="434"/>
        <v>4</v>
      </c>
      <c r="S340" s="70">
        <f t="shared" si="434"/>
        <v>5</v>
      </c>
      <c r="T340" s="70">
        <f t="shared" si="434"/>
        <v>5</v>
      </c>
      <c r="U340" s="70">
        <f t="shared" si="434"/>
        <v>5</v>
      </c>
      <c r="V340" s="70">
        <f t="shared" si="434"/>
        <v>8</v>
      </c>
      <c r="W340" s="70">
        <f t="shared" si="434"/>
        <v>9</v>
      </c>
      <c r="X340" s="70">
        <f t="shared" si="434"/>
        <v>4</v>
      </c>
      <c r="Y340" s="70">
        <f t="shared" si="434"/>
        <v>2</v>
      </c>
      <c r="AA340" s="39">
        <v>25.480943543159999</v>
      </c>
      <c r="AB340" s="39">
        <v>24.497223570000003</v>
      </c>
      <c r="AC340" s="40">
        <v>24.508121603999999</v>
      </c>
      <c r="AE340" s="4">
        <f t="shared" si="400"/>
        <v>-0.97282193915999926</v>
      </c>
      <c r="AF340" s="4">
        <f t="shared" si="401"/>
        <v>1.089803399999667E-2</v>
      </c>
      <c r="AH340" s="11">
        <f t="shared" si="402"/>
        <v>-3.8178411153112046E-2</v>
      </c>
      <c r="AI340" s="11">
        <f t="shared" si="403"/>
        <v>4.4486812837618572E-4</v>
      </c>
      <c r="AK340" s="3">
        <v>2292</v>
      </c>
      <c r="AL340" s="7">
        <v>2393</v>
      </c>
      <c r="AM340" s="7"/>
      <c r="AN340" s="3">
        <v>1506.5</v>
      </c>
      <c r="AO340" s="3">
        <v>1502.875</v>
      </c>
      <c r="AP340" s="7">
        <v>1444.25</v>
      </c>
      <c r="AQ340" s="113"/>
      <c r="AR340" s="3">
        <v>1543.7142857142899</v>
      </c>
      <c r="AS340" s="3">
        <v>1531</v>
      </c>
      <c r="AT340" s="7">
        <v>1591.75</v>
      </c>
      <c r="AU340" s="7"/>
      <c r="AV340" s="3" t="e">
        <v>#N/A</v>
      </c>
      <c r="AW340" s="3" t="e">
        <v>#N/A</v>
      </c>
      <c r="AX340" s="7">
        <v>1347</v>
      </c>
      <c r="AY340" s="113"/>
      <c r="AZ340" s="3">
        <v>1197</v>
      </c>
      <c r="BA340" s="7">
        <v>1254</v>
      </c>
      <c r="BB340" s="7"/>
      <c r="BC340" s="3">
        <v>1343</v>
      </c>
      <c r="BD340" s="3">
        <v>1328.42857142857</v>
      </c>
      <c r="BE340" s="7">
        <v>1369.8571428571402</v>
      </c>
      <c r="BF340" s="113"/>
      <c r="BG340" s="3">
        <v>1431.5</v>
      </c>
      <c r="BH340" s="3">
        <v>1412.1666666666702</v>
      </c>
      <c r="BI340" s="7">
        <v>1409.42857142857</v>
      </c>
      <c r="BJ340" s="113"/>
      <c r="BK340" s="3" t="e">
        <v>#N/A</v>
      </c>
      <c r="BL340" s="3" t="e">
        <v>#N/A</v>
      </c>
      <c r="BM340" s="7">
        <v>1347</v>
      </c>
      <c r="BO340" s="2">
        <f t="shared" si="465"/>
        <v>1197</v>
      </c>
      <c r="BP340" s="2">
        <f t="shared" si="466"/>
        <v>1254</v>
      </c>
      <c r="BQ340" s="2"/>
      <c r="BR340" s="2">
        <f t="shared" si="467"/>
        <v>1343</v>
      </c>
      <c r="BS340" s="2">
        <f t="shared" si="468"/>
        <v>1328.42857142857</v>
      </c>
      <c r="BT340" s="2">
        <f t="shared" si="469"/>
        <v>1369.8571428571402</v>
      </c>
      <c r="BU340" s="2"/>
      <c r="BV340" s="2" t="str">
        <f t="shared" si="470"/>
        <v/>
      </c>
      <c r="BW340" s="2" t="str">
        <f t="shared" si="471"/>
        <v/>
      </c>
      <c r="BX340" s="2">
        <f t="shared" si="472"/>
        <v>1409.42857142857</v>
      </c>
      <c r="BZ340" s="16">
        <f t="shared" si="461"/>
        <v>57</v>
      </c>
      <c r="CA340" s="16">
        <f t="shared" si="462"/>
        <v>115.85714285714016</v>
      </c>
      <c r="CB340" s="16">
        <f t="shared" si="463"/>
        <v>39.571428571429806</v>
      </c>
      <c r="CD340" s="5">
        <f t="shared" si="404"/>
        <v>4.7619047619047672E-2</v>
      </c>
      <c r="CE340" s="5">
        <f t="shared" si="405"/>
        <v>9.2390066074274468E-2</v>
      </c>
      <c r="CF340" s="5">
        <f t="shared" si="406"/>
        <v>2.8887266659715305E-2</v>
      </c>
      <c r="CH340" s="11">
        <f t="shared" si="435"/>
        <v>-1.0849909584087936E-2</v>
      </c>
      <c r="CI340" s="11">
        <f t="shared" si="436"/>
        <v>1.9997872566746233E-2</v>
      </c>
      <c r="CK340" s="11" t="e">
        <f t="shared" si="437"/>
        <v>#VALUE!</v>
      </c>
      <c r="CL340" s="11" t="e">
        <f t="shared" si="438"/>
        <v>#VALUE!</v>
      </c>
      <c r="CN340" s="16">
        <f t="shared" si="407"/>
        <v>-14.571428571430033</v>
      </c>
      <c r="CO340" s="16">
        <f t="shared" si="408"/>
        <v>26.857142857140161</v>
      </c>
      <c r="CP340" s="11"/>
      <c r="CQ340" s="16" t="str">
        <f t="shared" si="409"/>
        <v/>
      </c>
      <c r="CR340" s="16" t="str">
        <f t="shared" si="410"/>
        <v/>
      </c>
      <c r="CT340" s="106">
        <v>1367.1428571428578</v>
      </c>
      <c r="CU340" s="104">
        <v>1328.42857142857</v>
      </c>
      <c r="CV340" s="104">
        <v>1311.7142857142858</v>
      </c>
      <c r="CW340" s="104">
        <v>1280.9999999999991</v>
      </c>
      <c r="CX340" s="104">
        <v>1195.833333333333</v>
      </c>
      <c r="CY340" s="104">
        <v>809.25</v>
      </c>
      <c r="CZ340" s="104">
        <v>1032.0000000000009</v>
      </c>
      <c r="DA340" s="104">
        <v>1073.583333333333</v>
      </c>
      <c r="DB340" s="104">
        <v>1002.333333333333</v>
      </c>
      <c r="DC340" s="104">
        <v>989.6</v>
      </c>
      <c r="DD340" s="104">
        <v>939.6</v>
      </c>
      <c r="DE340" s="104">
        <v>866.33333333333394</v>
      </c>
      <c r="DF340" s="104">
        <v>823.05833333333396</v>
      </c>
      <c r="DG340" s="104">
        <v>803.375</v>
      </c>
      <c r="DH340" s="104">
        <v>693.24761904761897</v>
      </c>
      <c r="DI340" s="104">
        <v>759.07142857142901</v>
      </c>
      <c r="DJ340" s="104">
        <v>896</v>
      </c>
      <c r="DK340" s="104">
        <v>873.4</v>
      </c>
      <c r="DL340" s="104">
        <v>813.2</v>
      </c>
      <c r="DM340" s="104">
        <v>777</v>
      </c>
      <c r="DN340" s="104">
        <v>701.1</v>
      </c>
      <c r="DO340" s="104">
        <v>660.83333333333303</v>
      </c>
      <c r="DP340" s="104">
        <v>617.11666666666702</v>
      </c>
      <c r="DR340" s="4">
        <f t="shared" si="439"/>
        <v>24.508121603999999</v>
      </c>
      <c r="DS340" s="39">
        <v>24.497223570000003</v>
      </c>
      <c r="DT340" s="39">
        <v>25.480943543159999</v>
      </c>
      <c r="DU340" s="39">
        <v>24.723112318199998</v>
      </c>
      <c r="DV340" s="39">
        <v>23.276733601199997</v>
      </c>
      <c r="DW340" s="39">
        <v>23.127742211040001</v>
      </c>
      <c r="DX340" s="39">
        <v>22.462480157399998</v>
      </c>
      <c r="DY340" s="39">
        <v>21.267410306960002</v>
      </c>
      <c r="DZ340" s="39">
        <v>18.489548339100001</v>
      </c>
      <c r="EA340" s="39">
        <v>19.453095285060002</v>
      </c>
      <c r="EB340" s="39">
        <v>16.233672711200001</v>
      </c>
      <c r="EC340" s="39">
        <v>16.044816810980002</v>
      </c>
      <c r="ED340" s="39">
        <v>15.299940742559997</v>
      </c>
      <c r="EE340" s="39">
        <v>17.616338533440004</v>
      </c>
      <c r="EF340" s="39">
        <v>16.094101296119998</v>
      </c>
      <c r="EG340" s="39">
        <v>14.259495005209999</v>
      </c>
      <c r="EH340" s="39">
        <v>19.079067288060003</v>
      </c>
      <c r="EI340" s="39">
        <v>21.813258432240001</v>
      </c>
      <c r="EJ340" s="39">
        <v>18.358793902140004</v>
      </c>
      <c r="EK340" s="39">
        <v>18.41030843938</v>
      </c>
      <c r="EL340" s="39">
        <v>18.787089223839999</v>
      </c>
      <c r="EM340" s="39">
        <v>16.601623702820003</v>
      </c>
      <c r="EN340" s="39">
        <v>14.057562415110002</v>
      </c>
      <c r="EP340" s="111">
        <v>46022</v>
      </c>
      <c r="EQ340" s="114">
        <f t="shared" si="464"/>
        <v>0</v>
      </c>
      <c r="ER340" s="114"/>
      <c r="ES340" s="4">
        <f t="shared" si="440"/>
        <v>2292</v>
      </c>
      <c r="ET340" s="4">
        <f t="shared" si="441"/>
        <v>2393</v>
      </c>
      <c r="EU340" s="4"/>
      <c r="EV340" s="4">
        <f t="shared" si="411"/>
        <v>1506.5</v>
      </c>
      <c r="EW340" s="4">
        <f t="shared" si="412"/>
        <v>1502.875</v>
      </c>
      <c r="EX340" s="4">
        <f t="shared" si="413"/>
        <v>1444.25</v>
      </c>
      <c r="EY340" s="4"/>
      <c r="EZ340" s="4">
        <f t="shared" si="414"/>
        <v>1543.7142857142899</v>
      </c>
      <c r="FA340" s="4">
        <f t="shared" si="415"/>
        <v>1531</v>
      </c>
      <c r="FB340" s="4">
        <f t="shared" si="416"/>
        <v>1591.75</v>
      </c>
      <c r="FC340" s="4"/>
      <c r="FD340" s="4" t="e">
        <f t="shared" si="442"/>
        <v>#N/A</v>
      </c>
      <c r="FE340" s="4" t="e">
        <f t="shared" si="443"/>
        <v>#N/A</v>
      </c>
      <c r="FF340" s="4">
        <f t="shared" si="444"/>
        <v>1347</v>
      </c>
      <c r="FH340" s="16">
        <f t="shared" si="445"/>
        <v>2292</v>
      </c>
      <c r="FI340" s="16">
        <f t="shared" si="418"/>
        <v>2393</v>
      </c>
      <c r="FJ340" s="16"/>
      <c r="FK340" s="16">
        <f t="shared" si="446"/>
        <v>1506.5</v>
      </c>
      <c r="FL340" s="16">
        <f t="shared" si="447"/>
        <v>1502.875</v>
      </c>
      <c r="FM340" s="16">
        <f t="shared" si="448"/>
        <v>1444.25</v>
      </c>
      <c r="FN340" s="16"/>
      <c r="FO340" s="16" t="str">
        <f t="shared" si="449"/>
        <v/>
      </c>
      <c r="FP340" s="16" t="str">
        <f t="shared" si="450"/>
        <v/>
      </c>
      <c r="FQ340" s="16">
        <f t="shared" si="451"/>
        <v>1591.75</v>
      </c>
      <c r="FS340" s="4">
        <f t="shared" si="419"/>
        <v>1197</v>
      </c>
      <c r="FT340" s="4">
        <f t="shared" si="420"/>
        <v>1254</v>
      </c>
      <c r="FU340" s="4"/>
      <c r="FV340" s="4">
        <f t="shared" si="421"/>
        <v>1343</v>
      </c>
      <c r="FW340" s="4">
        <f t="shared" si="422"/>
        <v>1328.42857142857</v>
      </c>
      <c r="FX340" s="4">
        <f t="shared" si="423"/>
        <v>1369.8571428571402</v>
      </c>
      <c r="FY340" s="4"/>
      <c r="FZ340" s="4">
        <f t="shared" si="424"/>
        <v>1431.5</v>
      </c>
      <c r="GA340" s="4">
        <f t="shared" si="425"/>
        <v>1412.1666666666702</v>
      </c>
      <c r="GB340" s="4">
        <f t="shared" si="426"/>
        <v>1409.42857142857</v>
      </c>
      <c r="GC340" s="4"/>
      <c r="GD340" s="4" t="e">
        <f t="shared" si="427"/>
        <v>#N/A</v>
      </c>
      <c r="GE340" s="4" t="e">
        <f t="shared" si="428"/>
        <v>#N/A</v>
      </c>
      <c r="GF340" s="4">
        <f t="shared" si="429"/>
        <v>1347</v>
      </c>
      <c r="GH340" s="16">
        <f t="shared" si="452"/>
        <v>1197</v>
      </c>
      <c r="GI340" s="16">
        <f t="shared" si="430"/>
        <v>1254</v>
      </c>
      <c r="GJ340" s="16"/>
      <c r="GK340" s="16">
        <f t="shared" si="453"/>
        <v>1343</v>
      </c>
      <c r="GL340" s="16">
        <f t="shared" si="454"/>
        <v>1328.42857142857</v>
      </c>
      <c r="GM340" s="16">
        <f t="shared" si="455"/>
        <v>1369.8571428571402</v>
      </c>
      <c r="GN340" s="16"/>
      <c r="GO340" s="16" t="str">
        <f t="shared" si="431"/>
        <v/>
      </c>
      <c r="GP340" s="16" t="str">
        <f t="shared" si="432"/>
        <v/>
      </c>
      <c r="GQ340" s="16">
        <f t="shared" si="456"/>
        <v>1409.42857142857</v>
      </c>
    </row>
    <row r="341" spans="2:199" ht="14.45" customHeight="1" x14ac:dyDescent="0.25">
      <c r="B341" s="28" t="s">
        <v>376</v>
      </c>
      <c r="C341" s="28" t="s">
        <v>805</v>
      </c>
      <c r="D341" s="23" t="str">
        <f>IFERROR(IF(MATCH($B341,Compounders!$A:$A,0),"yes"),"")</f>
        <v/>
      </c>
      <c r="F341" s="66"/>
      <c r="G341" s="66"/>
      <c r="H341" s="66"/>
      <c r="I341" s="66"/>
      <c r="J341" s="121" t="str">
        <f t="shared" si="433"/>
        <v>yes</v>
      </c>
      <c r="K341" s="70">
        <f t="shared" si="457"/>
        <v>6</v>
      </c>
      <c r="L341" s="70">
        <f t="shared" si="458"/>
        <v>47</v>
      </c>
      <c r="M341" s="70">
        <f t="shared" si="459"/>
        <v>4</v>
      </c>
      <c r="N341" s="70">
        <f t="shared" si="460"/>
        <v>8</v>
      </c>
      <c r="O341" s="66"/>
      <c r="P341" s="83"/>
      <c r="Q341" s="70">
        <f t="shared" si="434"/>
        <v>5</v>
      </c>
      <c r="R341" s="70">
        <f t="shared" si="434"/>
        <v>4</v>
      </c>
      <c r="S341" s="70">
        <f t="shared" si="434"/>
        <v>5</v>
      </c>
      <c r="T341" s="70">
        <f t="shared" si="434"/>
        <v>5</v>
      </c>
      <c r="U341" s="70">
        <f t="shared" si="434"/>
        <v>5</v>
      </c>
      <c r="V341" s="70">
        <f t="shared" si="434"/>
        <v>8</v>
      </c>
      <c r="W341" s="70">
        <f t="shared" si="434"/>
        <v>9</v>
      </c>
      <c r="X341" s="70">
        <f t="shared" si="434"/>
        <v>4</v>
      </c>
      <c r="Y341" s="70">
        <f t="shared" si="434"/>
        <v>2</v>
      </c>
      <c r="AA341" s="39">
        <v>31.583866900469999</v>
      </c>
      <c r="AB341" s="39">
        <v>28.536811247229998</v>
      </c>
      <c r="AC341" s="40">
        <v>27.948175905939998</v>
      </c>
      <c r="AE341" s="4">
        <f t="shared" si="400"/>
        <v>-3.6356909945300018</v>
      </c>
      <c r="AF341" s="4">
        <f t="shared" si="401"/>
        <v>-0.58863534129000072</v>
      </c>
      <c r="AH341" s="11">
        <f t="shared" si="402"/>
        <v>-0.11511228203902735</v>
      </c>
      <c r="AI341" s="11">
        <f t="shared" si="403"/>
        <v>-2.0627229026758842E-2</v>
      </c>
      <c r="AK341" s="3">
        <v>2068</v>
      </c>
      <c r="AL341" s="7">
        <v>2135</v>
      </c>
      <c r="AM341" s="7"/>
      <c r="AN341" s="3">
        <v>2312</v>
      </c>
      <c r="AO341" s="3">
        <v>2339.5</v>
      </c>
      <c r="AP341" s="7">
        <v>2273.5555555555602</v>
      </c>
      <c r="AQ341" s="113"/>
      <c r="AR341" s="3">
        <v>2540.875</v>
      </c>
      <c r="AS341" s="3">
        <v>2589.375</v>
      </c>
      <c r="AT341" s="7">
        <v>2503.6666666666697</v>
      </c>
      <c r="AU341" s="7"/>
      <c r="AV341" s="3">
        <v>2871.5</v>
      </c>
      <c r="AW341" s="3">
        <v>2894.8</v>
      </c>
      <c r="AX341" s="7">
        <v>2729.6</v>
      </c>
      <c r="AY341" s="113"/>
      <c r="AZ341" s="3">
        <v>2137</v>
      </c>
      <c r="BA341" s="7">
        <v>2205</v>
      </c>
      <c r="BB341" s="7"/>
      <c r="BC341" s="3">
        <v>2389.1538461538503</v>
      </c>
      <c r="BD341" s="3">
        <v>2398.0769230769201</v>
      </c>
      <c r="BE341" s="7">
        <v>2361.5384615384596</v>
      </c>
      <c r="BF341" s="113"/>
      <c r="BG341" s="3">
        <v>2579.0909090909099</v>
      </c>
      <c r="BH341" s="3">
        <v>2628.23076923077</v>
      </c>
      <c r="BI341" s="7">
        <v>2590.1666666666697</v>
      </c>
      <c r="BJ341" s="113"/>
      <c r="BK341" s="3">
        <v>2906.75</v>
      </c>
      <c r="BL341" s="3">
        <v>2998.5</v>
      </c>
      <c r="BM341" s="7">
        <v>2897.6666666666697</v>
      </c>
      <c r="BO341" s="2">
        <f t="shared" si="465"/>
        <v>2154.139726027397</v>
      </c>
      <c r="BP341" s="2">
        <f t="shared" si="466"/>
        <v>2244.4562697576389</v>
      </c>
      <c r="BQ341" s="2"/>
      <c r="BR341" s="2">
        <f t="shared" si="467"/>
        <v>2437.0283935242869</v>
      </c>
      <c r="BS341" s="2">
        <f t="shared" si="468"/>
        <v>2456.0883034773424</v>
      </c>
      <c r="BT341" s="2">
        <f t="shared" si="469"/>
        <v>2419.1652968036524</v>
      </c>
      <c r="BU341" s="2"/>
      <c r="BV341" s="2">
        <f t="shared" si="470"/>
        <v>2661.6789539227902</v>
      </c>
      <c r="BW341" s="2">
        <f t="shared" si="471"/>
        <v>2721.5589041095895</v>
      </c>
      <c r="BX341" s="2">
        <f t="shared" si="472"/>
        <v>2667.6735159817381</v>
      </c>
      <c r="BZ341" s="16">
        <f t="shared" si="461"/>
        <v>90.316543730241847</v>
      </c>
      <c r="CA341" s="16">
        <f t="shared" si="462"/>
        <v>174.70902704601349</v>
      </c>
      <c r="CB341" s="16">
        <f t="shared" si="463"/>
        <v>248.50821917808571</v>
      </c>
      <c r="CD341" s="5">
        <f t="shared" si="404"/>
        <v>4.1926966314669301E-2</v>
      </c>
      <c r="CE341" s="5">
        <f t="shared" si="405"/>
        <v>7.7840245497355465E-2</v>
      </c>
      <c r="CF341" s="5">
        <f t="shared" si="406"/>
        <v>0.10272477846240191</v>
      </c>
      <c r="CH341" s="11">
        <f t="shared" si="435"/>
        <v>7.82096343386951E-3</v>
      </c>
      <c r="CI341" s="11">
        <f t="shared" si="436"/>
        <v>-7.3298681164736257E-3</v>
      </c>
      <c r="CK341" s="11">
        <f t="shared" si="437"/>
        <v>2.2497059646712003E-2</v>
      </c>
      <c r="CL341" s="11">
        <f t="shared" si="438"/>
        <v>2.2521732195059929E-3</v>
      </c>
      <c r="CN341" s="16">
        <f t="shared" si="407"/>
        <v>19.059909953055467</v>
      </c>
      <c r="CO341" s="16">
        <f t="shared" si="408"/>
        <v>-17.86309672063453</v>
      </c>
      <c r="CP341" s="11"/>
      <c r="CQ341" s="16">
        <f t="shared" si="409"/>
        <v>59.879950186799306</v>
      </c>
      <c r="CR341" s="16">
        <f t="shared" si="410"/>
        <v>5.9945620589478494</v>
      </c>
      <c r="CT341" s="106">
        <v>2442.2272727272721</v>
      </c>
      <c r="CU341" s="104">
        <v>2443.7454545454539</v>
      </c>
      <c r="CV341" s="104">
        <v>2389.1538461538503</v>
      </c>
      <c r="CW341" s="104">
        <v>2260.125</v>
      </c>
      <c r="CX341" s="104">
        <v>2080.1999999999998</v>
      </c>
      <c r="CY341" s="104">
        <v>2250.636363636364</v>
      </c>
      <c r="CZ341" s="104">
        <v>2179.4666666666699</v>
      </c>
      <c r="DA341" s="104">
        <v>2032.2</v>
      </c>
      <c r="DB341" s="104">
        <v>2064.3868686868677</v>
      </c>
      <c r="DC341" s="104">
        <v>2039.666666666667</v>
      </c>
      <c r="DD341" s="104">
        <v>1953.8333333333298</v>
      </c>
      <c r="DE341" s="104">
        <v>2020.7361111111109</v>
      </c>
      <c r="DF341" s="104">
        <v>1972.2916666666658</v>
      </c>
      <c r="DG341" s="104">
        <v>2178.65</v>
      </c>
      <c r="DH341" s="104">
        <v>2061</v>
      </c>
      <c r="DI341" s="104">
        <v>1894.4333333333329</v>
      </c>
      <c r="DJ341" s="104">
        <v>1742.7428571428579</v>
      </c>
      <c r="DK341" s="104">
        <v>1661.291666666667</v>
      </c>
      <c r="DL341" s="104">
        <v>1422.3</v>
      </c>
      <c r="DM341" s="104">
        <v>1368.6857142857139</v>
      </c>
      <c r="DN341" s="104">
        <v>1237.2083333333339</v>
      </c>
      <c r="DO341" s="104">
        <v>1100.833333333333</v>
      </c>
      <c r="DP341" s="104">
        <v>905.55555555555611</v>
      </c>
      <c r="DR341" s="4">
        <f t="shared" si="439"/>
        <v>27.948175905939998</v>
      </c>
      <c r="DS341" s="39">
        <v>28.536811247229998</v>
      </c>
      <c r="DT341" s="39">
        <v>31.583866900469999</v>
      </c>
      <c r="DU341" s="39">
        <v>34.4136742576</v>
      </c>
      <c r="DV341" s="39">
        <v>30.943093493060001</v>
      </c>
      <c r="DW341" s="39">
        <v>28.464052822939998</v>
      </c>
      <c r="DX341" s="39">
        <v>31.694284375880006</v>
      </c>
      <c r="DY341" s="39">
        <v>25.219833662400003</v>
      </c>
      <c r="DZ341" s="39">
        <v>25.621481292479999</v>
      </c>
      <c r="EA341" s="39">
        <v>26.843326189879996</v>
      </c>
      <c r="EB341" s="39">
        <v>23.259653628500001</v>
      </c>
      <c r="EC341" s="39">
        <v>20.973956163490001</v>
      </c>
      <c r="ED341" s="39">
        <v>21.989972716379999</v>
      </c>
      <c r="EE341" s="39">
        <v>20.085837296369998</v>
      </c>
      <c r="EF341" s="39">
        <v>22.979544591500002</v>
      </c>
      <c r="EG341" s="39">
        <v>21.327825808260002</v>
      </c>
      <c r="EH341" s="39">
        <v>19.371449628269996</v>
      </c>
      <c r="EI341" s="39">
        <v>22.817540546130001</v>
      </c>
      <c r="EJ341" s="39">
        <v>24.011630767600003</v>
      </c>
      <c r="EK341" s="39">
        <v>18.99013334268</v>
      </c>
      <c r="EL341" s="39">
        <v>17.850611969400006</v>
      </c>
      <c r="EM341" s="39">
        <v>16.87787878912</v>
      </c>
      <c r="EN341" s="39">
        <v>13.100305200390002</v>
      </c>
      <c r="EP341" s="111">
        <v>45930</v>
      </c>
      <c r="EQ341" s="114">
        <f t="shared" si="464"/>
        <v>0.25205479452054796</v>
      </c>
      <c r="ER341" s="114"/>
      <c r="ES341" s="4">
        <f t="shared" si="440"/>
        <v>2068</v>
      </c>
      <c r="ET341" s="4">
        <f t="shared" si="441"/>
        <v>2135</v>
      </c>
      <c r="EU341" s="4"/>
      <c r="EV341" s="4">
        <f t="shared" si="411"/>
        <v>2312</v>
      </c>
      <c r="EW341" s="4">
        <f t="shared" si="412"/>
        <v>2339.5</v>
      </c>
      <c r="EX341" s="4">
        <f t="shared" si="413"/>
        <v>2273.5555555555602</v>
      </c>
      <c r="EY341" s="4"/>
      <c r="EZ341" s="4">
        <f t="shared" si="414"/>
        <v>2540.875</v>
      </c>
      <c r="FA341" s="4">
        <f t="shared" si="415"/>
        <v>2589.375</v>
      </c>
      <c r="FB341" s="4">
        <f t="shared" si="416"/>
        <v>2503.6666666666697</v>
      </c>
      <c r="FC341" s="4"/>
      <c r="FD341" s="4">
        <f t="shared" si="442"/>
        <v>2871.5</v>
      </c>
      <c r="FE341" s="4">
        <f t="shared" si="443"/>
        <v>2894.8</v>
      </c>
      <c r="FF341" s="4">
        <f t="shared" si="444"/>
        <v>2729.6</v>
      </c>
      <c r="FH341" s="16">
        <f t="shared" si="445"/>
        <v>2084.8876712328765</v>
      </c>
      <c r="FI341" s="16">
        <f t="shared" si="418"/>
        <v>2169.923592085237</v>
      </c>
      <c r="FJ341" s="16"/>
      <c r="FK341" s="16">
        <f t="shared" si="446"/>
        <v>2369.6890410958904</v>
      </c>
      <c r="FL341" s="16">
        <f t="shared" si="447"/>
        <v>2402.4821917808217</v>
      </c>
      <c r="FM341" s="16">
        <f t="shared" si="448"/>
        <v>2331.5561643835658</v>
      </c>
      <c r="FN341" s="16"/>
      <c r="FO341" s="16">
        <f t="shared" si="449"/>
        <v>2624.2106164383558</v>
      </c>
      <c r="FP341" s="16">
        <f t="shared" si="450"/>
        <v>2666.3588356164382</v>
      </c>
      <c r="FQ341" s="16">
        <f t="shared" si="451"/>
        <v>2560.6142465753446</v>
      </c>
      <c r="FS341" s="4">
        <f t="shared" si="419"/>
        <v>2137</v>
      </c>
      <c r="FT341" s="4">
        <f t="shared" si="420"/>
        <v>2205</v>
      </c>
      <c r="FU341" s="4"/>
      <c r="FV341" s="4">
        <f t="shared" si="421"/>
        <v>2389.1538461538503</v>
      </c>
      <c r="FW341" s="4">
        <f t="shared" si="422"/>
        <v>2398.0769230769201</v>
      </c>
      <c r="FX341" s="4">
        <f t="shared" si="423"/>
        <v>2361.5384615384596</v>
      </c>
      <c r="FY341" s="4"/>
      <c r="FZ341" s="4">
        <f t="shared" si="424"/>
        <v>2579.0909090909099</v>
      </c>
      <c r="GA341" s="4">
        <f t="shared" si="425"/>
        <v>2628.23076923077</v>
      </c>
      <c r="GB341" s="4">
        <f t="shared" si="426"/>
        <v>2590.1666666666697</v>
      </c>
      <c r="GC341" s="4"/>
      <c r="GD341" s="4">
        <f t="shared" si="427"/>
        <v>2906.75</v>
      </c>
      <c r="GE341" s="4">
        <f t="shared" si="428"/>
        <v>2998.5</v>
      </c>
      <c r="GF341" s="4">
        <f t="shared" si="429"/>
        <v>2897.6666666666697</v>
      </c>
      <c r="GH341" s="16">
        <f t="shared" si="452"/>
        <v>2154.139726027397</v>
      </c>
      <c r="GI341" s="16">
        <f t="shared" si="430"/>
        <v>2244.4562697576389</v>
      </c>
      <c r="GJ341" s="16"/>
      <c r="GK341" s="16">
        <f t="shared" si="453"/>
        <v>2437.0283935242869</v>
      </c>
      <c r="GL341" s="16">
        <f t="shared" si="454"/>
        <v>2456.0883034773424</v>
      </c>
      <c r="GM341" s="16">
        <f t="shared" si="455"/>
        <v>2419.1652968036524</v>
      </c>
      <c r="GN341" s="16"/>
      <c r="GO341" s="16">
        <f t="shared" si="431"/>
        <v>2661.6789539227902</v>
      </c>
      <c r="GP341" s="16">
        <f t="shared" si="432"/>
        <v>2721.5589041095895</v>
      </c>
      <c r="GQ341" s="16">
        <f t="shared" si="456"/>
        <v>2667.6735159817381</v>
      </c>
    </row>
    <row r="342" spans="2:199" ht="14.45" customHeight="1" x14ac:dyDescent="0.25">
      <c r="B342" s="28" t="s">
        <v>248</v>
      </c>
      <c r="C342" s="28" t="s">
        <v>806</v>
      </c>
      <c r="D342" s="23" t="str">
        <f>IFERROR(IF(MATCH($B342,Compounders!$A:$A,0),"yes"),"")</f>
        <v/>
      </c>
      <c r="F342" s="66"/>
      <c r="G342" s="66"/>
      <c r="H342" s="66"/>
      <c r="I342" s="66"/>
      <c r="J342" s="121" t="str">
        <f t="shared" si="433"/>
        <v>yes</v>
      </c>
      <c r="K342" s="70">
        <f t="shared" si="457"/>
        <v>6</v>
      </c>
      <c r="L342" s="70">
        <f t="shared" si="458"/>
        <v>47</v>
      </c>
      <c r="M342" s="70">
        <f t="shared" si="459"/>
        <v>4</v>
      </c>
      <c r="N342" s="70">
        <f t="shared" si="460"/>
        <v>8</v>
      </c>
      <c r="O342" s="66"/>
      <c r="P342" s="83"/>
      <c r="Q342" s="70">
        <f t="shared" si="434"/>
        <v>5</v>
      </c>
      <c r="R342" s="70">
        <f t="shared" si="434"/>
        <v>4</v>
      </c>
      <c r="S342" s="70">
        <f t="shared" si="434"/>
        <v>5</v>
      </c>
      <c r="T342" s="70">
        <f t="shared" si="434"/>
        <v>5</v>
      </c>
      <c r="U342" s="70">
        <f t="shared" si="434"/>
        <v>5</v>
      </c>
      <c r="V342" s="70">
        <f t="shared" si="434"/>
        <v>8</v>
      </c>
      <c r="W342" s="70">
        <f t="shared" si="434"/>
        <v>9</v>
      </c>
      <c r="X342" s="70">
        <f t="shared" si="434"/>
        <v>4</v>
      </c>
      <c r="Y342" s="70">
        <f t="shared" si="434"/>
        <v>2</v>
      </c>
      <c r="AA342" s="39">
        <v>40.059657258999998</v>
      </c>
      <c r="AB342" s="39">
        <v>29.340448542000001</v>
      </c>
      <c r="AC342" s="40">
        <v>26.420592244095001</v>
      </c>
      <c r="AE342" s="4">
        <f t="shared" si="400"/>
        <v>-13.639065014904997</v>
      </c>
      <c r="AF342" s="4">
        <f t="shared" si="401"/>
        <v>-2.9198562979049996</v>
      </c>
      <c r="AH342" s="11">
        <f t="shared" si="402"/>
        <v>-0.34046883942924344</v>
      </c>
      <c r="AI342" s="11">
        <f t="shared" si="403"/>
        <v>-9.9516416517126838E-2</v>
      </c>
      <c r="AK342" s="3">
        <v>2240</v>
      </c>
      <c r="AL342" s="7">
        <v>2230</v>
      </c>
      <c r="AM342" s="7"/>
      <c r="AN342" s="3">
        <v>2708</v>
      </c>
      <c r="AO342" s="3">
        <v>2691.2941176470599</v>
      </c>
      <c r="AP342" s="7">
        <v>2577.3000000000002</v>
      </c>
      <c r="AQ342" s="113"/>
      <c r="AR342" s="3">
        <v>2891.5</v>
      </c>
      <c r="AS342" s="3">
        <v>2870.65</v>
      </c>
      <c r="AT342" s="7">
        <v>2872.61904761905</v>
      </c>
      <c r="AU342" s="7"/>
      <c r="AV342" s="3">
        <v>3061.6666666666697</v>
      </c>
      <c r="AW342" s="3">
        <v>3076.3846153846202</v>
      </c>
      <c r="AX342" s="7">
        <v>3075.8333333333303</v>
      </c>
      <c r="AY342" s="113"/>
      <c r="AZ342" s="3">
        <v>2360</v>
      </c>
      <c r="BA342" s="7">
        <v>2582</v>
      </c>
      <c r="BB342" s="7"/>
      <c r="BC342" s="3">
        <v>2709.7777777777801</v>
      </c>
      <c r="BD342" s="3">
        <v>2697.2941176470599</v>
      </c>
      <c r="BE342" s="7">
        <v>2696.0909090909099</v>
      </c>
      <c r="BF342" s="113"/>
      <c r="BG342" s="3">
        <v>2908.1428571428601</v>
      </c>
      <c r="BH342" s="3">
        <v>2881.1428571428601</v>
      </c>
      <c r="BI342" s="7">
        <v>2878.7272727272702</v>
      </c>
      <c r="BJ342" s="113"/>
      <c r="BK342" s="3">
        <v>3151.5</v>
      </c>
      <c r="BL342" s="3">
        <v>3098.6153846153798</v>
      </c>
      <c r="BM342" s="7">
        <v>3133.2666666666701</v>
      </c>
      <c r="BO342" s="2">
        <f t="shared" si="465"/>
        <v>2360</v>
      </c>
      <c r="BP342" s="2">
        <f t="shared" si="466"/>
        <v>2582</v>
      </c>
      <c r="BQ342" s="2"/>
      <c r="BR342" s="2">
        <f t="shared" si="467"/>
        <v>2709.7777777777801</v>
      </c>
      <c r="BS342" s="2">
        <f t="shared" si="468"/>
        <v>2697.2941176470599</v>
      </c>
      <c r="BT342" s="2">
        <f t="shared" si="469"/>
        <v>2696.0909090909099</v>
      </c>
      <c r="BU342" s="2"/>
      <c r="BV342" s="2">
        <f t="shared" si="470"/>
        <v>2908.1428571428601</v>
      </c>
      <c r="BW342" s="2">
        <f t="shared" si="471"/>
        <v>2881.1428571428601</v>
      </c>
      <c r="BX342" s="2">
        <f t="shared" si="472"/>
        <v>2878.7272727272702</v>
      </c>
      <c r="BZ342" s="16">
        <f t="shared" si="461"/>
        <v>222</v>
      </c>
      <c r="CA342" s="16">
        <f t="shared" si="462"/>
        <v>114.09090909090992</v>
      </c>
      <c r="CB342" s="16">
        <f t="shared" si="463"/>
        <v>182.63636363636033</v>
      </c>
      <c r="CD342" s="5">
        <f t="shared" si="404"/>
        <v>9.4067796610169507E-2</v>
      </c>
      <c r="CE342" s="5">
        <f t="shared" si="405"/>
        <v>4.4187029082459306E-2</v>
      </c>
      <c r="CF342" s="5">
        <f t="shared" si="406"/>
        <v>6.7741174090432787E-2</v>
      </c>
      <c r="CH342" s="11">
        <f t="shared" si="435"/>
        <v>-4.6068944225226005E-3</v>
      </c>
      <c r="CI342" s="11">
        <f t="shared" si="436"/>
        <v>-5.050919230024209E-3</v>
      </c>
      <c r="CK342" s="11">
        <f t="shared" si="437"/>
        <v>-9.284275679127596E-3</v>
      </c>
      <c r="CL342" s="11">
        <f t="shared" si="438"/>
        <v>-1.0114903517666085E-2</v>
      </c>
      <c r="CN342" s="16">
        <f t="shared" si="407"/>
        <v>-12.483660130720182</v>
      </c>
      <c r="CO342" s="16">
        <f t="shared" si="408"/>
        <v>-13.686868686870184</v>
      </c>
      <c r="CP342" s="11"/>
      <c r="CQ342" s="16">
        <f t="shared" si="409"/>
        <v>-27</v>
      </c>
      <c r="CR342" s="16">
        <f t="shared" si="410"/>
        <v>-29.415584415589819</v>
      </c>
      <c r="CT342" s="106">
        <v>2715.4181286549697</v>
      </c>
      <c r="CU342" s="104">
        <v>2697.2941176470599</v>
      </c>
      <c r="CV342" s="104">
        <v>2659.4857142857136</v>
      </c>
      <c r="CW342" s="104">
        <v>2578.189393939394</v>
      </c>
      <c r="CX342" s="104">
        <v>2499.1654411764707</v>
      </c>
      <c r="CY342" s="104">
        <v>2463.7272727272702</v>
      </c>
      <c r="CZ342" s="104">
        <v>2364.9926470588239</v>
      </c>
      <c r="DA342" s="104">
        <v>2307.1888888888889</v>
      </c>
      <c r="DB342" s="104">
        <v>2316.1029411764698</v>
      </c>
      <c r="DC342" s="104">
        <v>2286.23809523809</v>
      </c>
      <c r="DD342" s="104">
        <v>2222.4470588235295</v>
      </c>
      <c r="DE342" s="104">
        <v>2205.705882352941</v>
      </c>
      <c r="DF342" s="104">
        <v>2148.8982456140352</v>
      </c>
      <c r="DG342" s="104">
        <v>2285.2173913043498</v>
      </c>
      <c r="DH342" s="104">
        <v>2325.2478991596627</v>
      </c>
      <c r="DI342" s="104">
        <v>2434.841269841269</v>
      </c>
      <c r="DJ342" s="104">
        <v>2404.8472222222217</v>
      </c>
      <c r="DK342" s="104">
        <v>2377.7619047619</v>
      </c>
      <c r="DL342" s="104">
        <v>2278.7641025641024</v>
      </c>
      <c r="DM342" s="104">
        <v>2216.6030303030311</v>
      </c>
      <c r="DN342" s="104">
        <v>2126.0890109890111</v>
      </c>
      <c r="DO342" s="104">
        <v>2114.5</v>
      </c>
      <c r="DP342" s="104">
        <v>2025.39935064935</v>
      </c>
      <c r="DR342" s="4">
        <f t="shared" si="439"/>
        <v>26.420592244095001</v>
      </c>
      <c r="DS342" s="39">
        <v>29.340448542000001</v>
      </c>
      <c r="DT342" s="39">
        <v>40.059657258999998</v>
      </c>
      <c r="DU342" s="39">
        <v>32.756715494589997</v>
      </c>
      <c r="DV342" s="39">
        <v>38.46426137289</v>
      </c>
      <c r="DW342" s="39">
        <v>37.838086821000005</v>
      </c>
      <c r="DX342" s="39">
        <v>38.128885594000003</v>
      </c>
      <c r="DY342" s="39">
        <v>38.254882587680001</v>
      </c>
      <c r="DZ342" s="39">
        <v>33.809523024000001</v>
      </c>
      <c r="EA342" s="39">
        <v>36.486842525280004</v>
      </c>
      <c r="EB342" s="39">
        <v>37.871689599379998</v>
      </c>
      <c r="EC342" s="39">
        <v>34.211503894079996</v>
      </c>
      <c r="ED342" s="39">
        <v>33.128128327680002</v>
      </c>
      <c r="EE342" s="39">
        <v>31.031321074740003</v>
      </c>
      <c r="EF342" s="39">
        <v>29.391166696079999</v>
      </c>
      <c r="EG342" s="39">
        <v>29.741566206880002</v>
      </c>
      <c r="EH342" s="39">
        <v>35.174022326619998</v>
      </c>
      <c r="EI342" s="39">
        <v>47.035038026759992</v>
      </c>
      <c r="EJ342" s="39">
        <v>46.600333840480005</v>
      </c>
      <c r="EK342" s="39">
        <v>39.004568212000002</v>
      </c>
      <c r="EL342" s="39">
        <v>36.528547085840003</v>
      </c>
      <c r="EM342" s="39">
        <v>41.451585834959999</v>
      </c>
      <c r="EN342" s="39">
        <v>43.813832982150004</v>
      </c>
      <c r="EP342" s="111">
        <v>46022</v>
      </c>
      <c r="EQ342" s="114">
        <f t="shared" si="464"/>
        <v>0</v>
      </c>
      <c r="ER342" s="114"/>
      <c r="ES342" s="4">
        <f t="shared" si="440"/>
        <v>2240</v>
      </c>
      <c r="ET342" s="4">
        <f t="shared" si="441"/>
        <v>2230</v>
      </c>
      <c r="EU342" s="4"/>
      <c r="EV342" s="4">
        <f t="shared" si="411"/>
        <v>2708</v>
      </c>
      <c r="EW342" s="4">
        <f t="shared" si="412"/>
        <v>2691.2941176470599</v>
      </c>
      <c r="EX342" s="4">
        <f t="shared" si="413"/>
        <v>2577.3000000000002</v>
      </c>
      <c r="EY342" s="4"/>
      <c r="EZ342" s="4">
        <f t="shared" si="414"/>
        <v>2891.5</v>
      </c>
      <c r="FA342" s="4">
        <f t="shared" si="415"/>
        <v>2870.65</v>
      </c>
      <c r="FB342" s="4">
        <f t="shared" si="416"/>
        <v>2872.61904761905</v>
      </c>
      <c r="FC342" s="4"/>
      <c r="FD342" s="4">
        <f t="shared" si="442"/>
        <v>3061.6666666666697</v>
      </c>
      <c r="FE342" s="4">
        <f t="shared" si="443"/>
        <v>3076.3846153846202</v>
      </c>
      <c r="FF342" s="4">
        <f t="shared" si="444"/>
        <v>3075.8333333333303</v>
      </c>
      <c r="FH342" s="16">
        <f t="shared" si="445"/>
        <v>2240</v>
      </c>
      <c r="FI342" s="16">
        <f t="shared" si="418"/>
        <v>2230</v>
      </c>
      <c r="FJ342" s="16"/>
      <c r="FK342" s="16">
        <f t="shared" si="446"/>
        <v>2708</v>
      </c>
      <c r="FL342" s="16">
        <f t="shared" si="447"/>
        <v>2691.2941176470599</v>
      </c>
      <c r="FM342" s="16">
        <f t="shared" si="448"/>
        <v>2577.3000000000002</v>
      </c>
      <c r="FN342" s="16"/>
      <c r="FO342" s="16">
        <f t="shared" si="449"/>
        <v>2891.5</v>
      </c>
      <c r="FP342" s="16">
        <f t="shared" si="450"/>
        <v>2870.65</v>
      </c>
      <c r="FQ342" s="16">
        <f t="shared" si="451"/>
        <v>2872.61904761905</v>
      </c>
      <c r="FS342" s="4">
        <f t="shared" si="419"/>
        <v>2360</v>
      </c>
      <c r="FT342" s="4">
        <f t="shared" si="420"/>
        <v>2582</v>
      </c>
      <c r="FU342" s="4"/>
      <c r="FV342" s="4">
        <f t="shared" si="421"/>
        <v>2709.7777777777801</v>
      </c>
      <c r="FW342" s="4">
        <f t="shared" si="422"/>
        <v>2697.2941176470599</v>
      </c>
      <c r="FX342" s="4">
        <f t="shared" si="423"/>
        <v>2696.0909090909099</v>
      </c>
      <c r="FY342" s="4"/>
      <c r="FZ342" s="4">
        <f t="shared" si="424"/>
        <v>2908.1428571428601</v>
      </c>
      <c r="GA342" s="4">
        <f t="shared" si="425"/>
        <v>2881.1428571428601</v>
      </c>
      <c r="GB342" s="4">
        <f t="shared" si="426"/>
        <v>2878.7272727272702</v>
      </c>
      <c r="GC342" s="4"/>
      <c r="GD342" s="4">
        <f t="shared" si="427"/>
        <v>3151.5</v>
      </c>
      <c r="GE342" s="4">
        <f t="shared" si="428"/>
        <v>3098.6153846153798</v>
      </c>
      <c r="GF342" s="4">
        <f t="shared" si="429"/>
        <v>3133.2666666666701</v>
      </c>
      <c r="GH342" s="16">
        <f t="shared" si="452"/>
        <v>2360</v>
      </c>
      <c r="GI342" s="16">
        <f t="shared" si="430"/>
        <v>2582</v>
      </c>
      <c r="GJ342" s="16"/>
      <c r="GK342" s="16">
        <f t="shared" si="453"/>
        <v>2709.7777777777801</v>
      </c>
      <c r="GL342" s="16">
        <f t="shared" si="454"/>
        <v>2697.2941176470599</v>
      </c>
      <c r="GM342" s="16">
        <f t="shared" si="455"/>
        <v>2696.0909090909099</v>
      </c>
      <c r="GN342" s="16"/>
      <c r="GO342" s="16">
        <f t="shared" si="431"/>
        <v>2908.1428571428601</v>
      </c>
      <c r="GP342" s="16">
        <f t="shared" si="432"/>
        <v>2881.1428571428601</v>
      </c>
      <c r="GQ342" s="16">
        <f t="shared" si="456"/>
        <v>2878.7272727272702</v>
      </c>
    </row>
    <row r="343" spans="2:199" ht="14.45" customHeight="1" x14ac:dyDescent="0.25">
      <c r="B343" s="28" t="s">
        <v>371</v>
      </c>
      <c r="C343" s="28" t="s">
        <v>1027</v>
      </c>
      <c r="D343" s="23" t="str">
        <f>IFERROR(IF(MATCH($B343,Compounders!$A:$A,0),"yes"),"")</f>
        <v>yes</v>
      </c>
      <c r="F343" s="66"/>
      <c r="G343" s="66"/>
      <c r="H343" s="66"/>
      <c r="I343" s="66"/>
      <c r="J343" s="121" t="str">
        <f t="shared" si="433"/>
        <v>yes</v>
      </c>
      <c r="K343" s="70">
        <f t="shared" si="457"/>
        <v>6</v>
      </c>
      <c r="L343" s="70">
        <f t="shared" si="458"/>
        <v>47</v>
      </c>
      <c r="M343" s="70">
        <f t="shared" si="459"/>
        <v>4</v>
      </c>
      <c r="N343" s="70">
        <f t="shared" si="460"/>
        <v>8</v>
      </c>
      <c r="O343" s="66"/>
      <c r="P343" s="83"/>
      <c r="Q343" s="70">
        <f t="shared" si="434"/>
        <v>5</v>
      </c>
      <c r="R343" s="70">
        <f t="shared" si="434"/>
        <v>4</v>
      </c>
      <c r="S343" s="70">
        <f t="shared" si="434"/>
        <v>5</v>
      </c>
      <c r="T343" s="70">
        <f t="shared" si="434"/>
        <v>5</v>
      </c>
      <c r="U343" s="70">
        <f t="shared" si="434"/>
        <v>5</v>
      </c>
      <c r="V343" s="70">
        <f t="shared" si="434"/>
        <v>8</v>
      </c>
      <c r="W343" s="70">
        <f t="shared" si="434"/>
        <v>9</v>
      </c>
      <c r="X343" s="70">
        <f t="shared" si="434"/>
        <v>4</v>
      </c>
      <c r="Y343" s="70">
        <f t="shared" si="434"/>
        <v>2</v>
      </c>
      <c r="AA343" s="39">
        <v>22.992023999999997</v>
      </c>
      <c r="AB343" s="39">
        <v>23.919599712</v>
      </c>
      <c r="AC343" s="40">
        <v>25.183242000000003</v>
      </c>
      <c r="AE343" s="4">
        <f t="shared" si="400"/>
        <v>2.1912180000000063</v>
      </c>
      <c r="AF343" s="4">
        <f t="shared" si="401"/>
        <v>1.2636422880000033</v>
      </c>
      <c r="AH343" s="11">
        <f t="shared" si="402"/>
        <v>9.5303397386850675E-2</v>
      </c>
      <c r="AI343" s="11">
        <f t="shared" si="403"/>
        <v>5.2828738909291184E-2</v>
      </c>
      <c r="AK343" s="3">
        <v>1116</v>
      </c>
      <c r="AL343" s="7">
        <v>1576</v>
      </c>
      <c r="AM343" s="7"/>
      <c r="AN343" s="3">
        <v>1724.5384615384601</v>
      </c>
      <c r="AO343" s="3">
        <v>1656.25</v>
      </c>
      <c r="AP343" s="7">
        <v>1655.6</v>
      </c>
      <c r="AQ343" s="113"/>
      <c r="AR343" s="3">
        <v>1830.6666666666702</v>
      </c>
      <c r="AS343" s="3">
        <v>1816.2666666666701</v>
      </c>
      <c r="AT343" s="7">
        <v>1794</v>
      </c>
      <c r="AU343" s="7"/>
      <c r="AV343" s="3">
        <v>2016.7142857142899</v>
      </c>
      <c r="AW343" s="3">
        <v>1919.6</v>
      </c>
      <c r="AX343" s="7">
        <v>1933.3333333333298</v>
      </c>
      <c r="AY343" s="113"/>
      <c r="AZ343" s="3">
        <v>1848</v>
      </c>
      <c r="BA343" s="7">
        <v>1722</v>
      </c>
      <c r="BB343" s="7"/>
      <c r="BC343" s="3">
        <v>1782.2173913043498</v>
      </c>
      <c r="BD343" s="3">
        <v>1751.9</v>
      </c>
      <c r="BE343" s="7">
        <v>1739.8333333333298</v>
      </c>
      <c r="BF343" s="113"/>
      <c r="BG343" s="3">
        <v>1892.5238095238099</v>
      </c>
      <c r="BH343" s="3">
        <v>1885.5652173912999</v>
      </c>
      <c r="BI343" s="7">
        <v>1866.2916666666702</v>
      </c>
      <c r="BJ343" s="113"/>
      <c r="BK343" s="3">
        <v>2008.6666666666702</v>
      </c>
      <c r="BL343" s="3">
        <v>1993.5</v>
      </c>
      <c r="BM343" s="7">
        <v>1997</v>
      </c>
      <c r="BO343" s="2">
        <f t="shared" si="465"/>
        <v>1848</v>
      </c>
      <c r="BP343" s="2">
        <f t="shared" si="466"/>
        <v>1722</v>
      </c>
      <c r="BQ343" s="2"/>
      <c r="BR343" s="2">
        <f t="shared" si="467"/>
        <v>1782.2173913043498</v>
      </c>
      <c r="BS343" s="2">
        <f t="shared" si="468"/>
        <v>1751.9</v>
      </c>
      <c r="BT343" s="2">
        <f t="shared" si="469"/>
        <v>1739.8333333333298</v>
      </c>
      <c r="BU343" s="2"/>
      <c r="BV343" s="2">
        <f t="shared" si="470"/>
        <v>1892.5238095238099</v>
      </c>
      <c r="BW343" s="2">
        <f t="shared" si="471"/>
        <v>1885.5652173912999</v>
      </c>
      <c r="BX343" s="2">
        <f t="shared" si="472"/>
        <v>1866.2916666666702</v>
      </c>
      <c r="BZ343" s="16">
        <f t="shared" si="461"/>
        <v>-126</v>
      </c>
      <c r="CA343" s="16">
        <f t="shared" si="462"/>
        <v>17.833333333329847</v>
      </c>
      <c r="CB343" s="16">
        <f t="shared" si="463"/>
        <v>126.45833333334031</v>
      </c>
      <c r="CD343" s="5">
        <f t="shared" si="404"/>
        <v>-6.8181818181818232E-2</v>
      </c>
      <c r="CE343" s="5">
        <f t="shared" si="405"/>
        <v>1.0356174990319378E-2</v>
      </c>
      <c r="CF343" s="5">
        <f t="shared" si="406"/>
        <v>7.2684165149922819E-2</v>
      </c>
      <c r="CH343" s="11">
        <f t="shared" si="435"/>
        <v>-1.701105120636337E-2</v>
      </c>
      <c r="CI343" s="11">
        <f t="shared" si="436"/>
        <v>-2.3781643124916596E-2</v>
      </c>
      <c r="CK343" s="11">
        <f t="shared" si="437"/>
        <v>-3.6768848547595878E-3</v>
      </c>
      <c r="CL343" s="11">
        <f t="shared" si="438"/>
        <v>-1.3860931484788064E-2</v>
      </c>
      <c r="CN343" s="16">
        <f t="shared" si="407"/>
        <v>-30.317391304349712</v>
      </c>
      <c r="CO343" s="16">
        <f t="shared" si="408"/>
        <v>-42.384057971019956</v>
      </c>
      <c r="CP343" s="11"/>
      <c r="CQ343" s="16">
        <f t="shared" si="409"/>
        <v>-6.9585921325099207</v>
      </c>
      <c r="CR343" s="16">
        <f t="shared" si="410"/>
        <v>-26.232142857139706</v>
      </c>
      <c r="CT343" s="106">
        <v>1743.8888888888891</v>
      </c>
      <c r="CU343" s="104">
        <v>1751.9</v>
      </c>
      <c r="CV343" s="104">
        <v>1717.95</v>
      </c>
      <c r="CW343" s="104">
        <v>1816.9988116458699</v>
      </c>
      <c r="CX343" s="104">
        <v>1785.437908496732</v>
      </c>
      <c r="CY343" s="104">
        <v>1783.04347826087</v>
      </c>
      <c r="CZ343" s="104">
        <v>1935.6791666666661</v>
      </c>
      <c r="DA343" s="104">
        <v>1979.710227272727</v>
      </c>
      <c r="DB343" s="104">
        <v>2001.4116959064329</v>
      </c>
      <c r="DC343" s="104">
        <v>1985.6956521739098</v>
      </c>
      <c r="DD343" s="104">
        <v>1894.7375565610862</v>
      </c>
      <c r="DE343" s="104">
        <v>1834.7309941520468</v>
      </c>
      <c r="DF343" s="104">
        <v>1703.3280701754379</v>
      </c>
      <c r="DG343" s="104">
        <v>1518.04</v>
      </c>
      <c r="DH343" s="104">
        <v>1509.1458333333339</v>
      </c>
      <c r="DI343" s="104">
        <v>1722.3698283141009</v>
      </c>
      <c r="DJ343" s="104">
        <v>1750.871895424837</v>
      </c>
      <c r="DK343" s="104">
        <v>1728.8636363636401</v>
      </c>
      <c r="DL343" s="104">
        <v>1754.3916083916081</v>
      </c>
      <c r="DM343" s="104">
        <v>1767.7582417582421</v>
      </c>
      <c r="DN343" s="104">
        <v>1950.454545454545</v>
      </c>
      <c r="DO343" s="104">
        <v>1745.6111111111099</v>
      </c>
      <c r="DP343" s="104">
        <v>1650.2307692307688</v>
      </c>
      <c r="DR343" s="4">
        <f t="shared" si="439"/>
        <v>25.183242000000003</v>
      </c>
      <c r="DS343" s="39">
        <v>23.919599712</v>
      </c>
      <c r="DT343" s="39">
        <v>22.992023999999997</v>
      </c>
      <c r="DU343" s="39">
        <v>23.723326999999998</v>
      </c>
      <c r="DV343" s="39">
        <v>25.821249999999999</v>
      </c>
      <c r="DW343" s="39">
        <v>24.8197048776</v>
      </c>
      <c r="DX343" s="39">
        <v>27.712399999999999</v>
      </c>
      <c r="DY343" s="39">
        <v>30.902918000000003</v>
      </c>
      <c r="DZ343" s="39">
        <v>29.629614669939997</v>
      </c>
      <c r="EA343" s="39">
        <v>34.103830055400003</v>
      </c>
      <c r="EB343" s="39">
        <v>35.263890000000011</v>
      </c>
      <c r="EC343" s="39">
        <v>30.569587529800003</v>
      </c>
      <c r="ED343" s="39">
        <v>34.903588878900003</v>
      </c>
      <c r="EE343" s="39">
        <v>31.439119369139998</v>
      </c>
      <c r="EF343" s="39">
        <v>29.552344521559998</v>
      </c>
      <c r="EG343" s="39">
        <v>26.011859106679999</v>
      </c>
      <c r="EH343" s="39">
        <v>27.001176155140005</v>
      </c>
      <c r="EI343" s="39">
        <v>30.951934219470001</v>
      </c>
      <c r="EJ343" s="39">
        <v>40.937403091320007</v>
      </c>
      <c r="EK343" s="39">
        <v>33.944364505799996</v>
      </c>
      <c r="EL343" s="39">
        <v>40.250969458829999</v>
      </c>
      <c r="EM343" s="39">
        <v>35.603559753079999</v>
      </c>
      <c r="EN343" s="39">
        <v>34.065401019740001</v>
      </c>
      <c r="EP343" s="111">
        <v>46022</v>
      </c>
      <c r="EQ343" s="114">
        <f t="shared" si="464"/>
        <v>0</v>
      </c>
      <c r="ER343" s="114"/>
      <c r="ES343" s="4">
        <f t="shared" si="440"/>
        <v>1116</v>
      </c>
      <c r="ET343" s="4">
        <f t="shared" si="441"/>
        <v>1576</v>
      </c>
      <c r="EU343" s="4"/>
      <c r="EV343" s="4">
        <f t="shared" si="411"/>
        <v>1724.5384615384601</v>
      </c>
      <c r="EW343" s="4">
        <f t="shared" si="412"/>
        <v>1656.25</v>
      </c>
      <c r="EX343" s="4">
        <f t="shared" si="413"/>
        <v>1655.6</v>
      </c>
      <c r="EY343" s="4"/>
      <c r="EZ343" s="4">
        <f t="shared" si="414"/>
        <v>1830.6666666666702</v>
      </c>
      <c r="FA343" s="4">
        <f t="shared" si="415"/>
        <v>1816.2666666666701</v>
      </c>
      <c r="FB343" s="4">
        <f t="shared" si="416"/>
        <v>1794</v>
      </c>
      <c r="FC343" s="4"/>
      <c r="FD343" s="4">
        <f t="shared" si="442"/>
        <v>2016.7142857142899</v>
      </c>
      <c r="FE343" s="4">
        <f t="shared" si="443"/>
        <v>1919.6</v>
      </c>
      <c r="FF343" s="4">
        <f t="shared" si="444"/>
        <v>1933.3333333333298</v>
      </c>
      <c r="FH343" s="16">
        <f t="shared" si="445"/>
        <v>1116</v>
      </c>
      <c r="FI343" s="16">
        <f t="shared" si="418"/>
        <v>1576</v>
      </c>
      <c r="FJ343" s="16"/>
      <c r="FK343" s="16">
        <f t="shared" si="446"/>
        <v>1724.5384615384601</v>
      </c>
      <c r="FL343" s="16">
        <f t="shared" si="447"/>
        <v>1656.25</v>
      </c>
      <c r="FM343" s="16">
        <f t="shared" si="448"/>
        <v>1655.6</v>
      </c>
      <c r="FN343" s="16"/>
      <c r="FO343" s="16">
        <f t="shared" si="449"/>
        <v>1830.6666666666702</v>
      </c>
      <c r="FP343" s="16">
        <f t="shared" si="450"/>
        <v>1816.2666666666701</v>
      </c>
      <c r="FQ343" s="16">
        <f t="shared" si="451"/>
        <v>1794</v>
      </c>
      <c r="FS343" s="4">
        <f t="shared" si="419"/>
        <v>1848</v>
      </c>
      <c r="FT343" s="4">
        <f t="shared" si="420"/>
        <v>1722</v>
      </c>
      <c r="FU343" s="4"/>
      <c r="FV343" s="4">
        <f t="shared" si="421"/>
        <v>1782.2173913043498</v>
      </c>
      <c r="FW343" s="4">
        <f t="shared" si="422"/>
        <v>1751.9</v>
      </c>
      <c r="FX343" s="4">
        <f t="shared" si="423"/>
        <v>1739.8333333333298</v>
      </c>
      <c r="FY343" s="4"/>
      <c r="FZ343" s="4">
        <f t="shared" si="424"/>
        <v>1892.5238095238099</v>
      </c>
      <c r="GA343" s="4">
        <f t="shared" si="425"/>
        <v>1885.5652173912999</v>
      </c>
      <c r="GB343" s="4">
        <f t="shared" si="426"/>
        <v>1866.2916666666702</v>
      </c>
      <c r="GC343" s="4"/>
      <c r="GD343" s="4">
        <f t="shared" si="427"/>
        <v>2008.6666666666702</v>
      </c>
      <c r="GE343" s="4">
        <f t="shared" si="428"/>
        <v>1993.5</v>
      </c>
      <c r="GF343" s="4">
        <f t="shared" si="429"/>
        <v>1997</v>
      </c>
      <c r="GH343" s="16">
        <f t="shared" si="452"/>
        <v>1848</v>
      </c>
      <c r="GI343" s="16">
        <f t="shared" si="430"/>
        <v>1722</v>
      </c>
      <c r="GJ343" s="16"/>
      <c r="GK343" s="16">
        <f t="shared" si="453"/>
        <v>1782.2173913043498</v>
      </c>
      <c r="GL343" s="16">
        <f t="shared" si="454"/>
        <v>1751.9</v>
      </c>
      <c r="GM343" s="16">
        <f t="shared" si="455"/>
        <v>1739.8333333333298</v>
      </c>
      <c r="GN343" s="16"/>
      <c r="GO343" s="16">
        <f t="shared" si="431"/>
        <v>1892.5238095238099</v>
      </c>
      <c r="GP343" s="16">
        <f t="shared" si="432"/>
        <v>1885.5652173912999</v>
      </c>
      <c r="GQ343" s="16">
        <f t="shared" si="456"/>
        <v>1866.2916666666702</v>
      </c>
    </row>
    <row r="344" spans="2:199" ht="14.45" customHeight="1" x14ac:dyDescent="0.25">
      <c r="B344" s="28" t="s">
        <v>310</v>
      </c>
      <c r="C344" s="28" t="s">
        <v>807</v>
      </c>
      <c r="D344" s="23" t="str">
        <f>IFERROR(IF(MATCH($B344,Compounders!$A:$A,0),"yes"),"")</f>
        <v>yes</v>
      </c>
      <c r="F344" s="66"/>
      <c r="G344" s="66"/>
      <c r="H344" s="66"/>
      <c r="I344" s="66"/>
      <c r="J344" s="121" t="str">
        <f t="shared" si="433"/>
        <v>yes</v>
      </c>
      <c r="K344" s="70">
        <f t="shared" si="457"/>
        <v>6</v>
      </c>
      <c r="L344" s="70">
        <f t="shared" si="458"/>
        <v>47</v>
      </c>
      <c r="M344" s="70">
        <f t="shared" si="459"/>
        <v>4</v>
      </c>
      <c r="N344" s="70">
        <f t="shared" si="460"/>
        <v>8</v>
      </c>
      <c r="O344" s="66"/>
      <c r="P344" s="83"/>
      <c r="Q344" s="70">
        <f t="shared" si="434"/>
        <v>5</v>
      </c>
      <c r="R344" s="70">
        <f t="shared" si="434"/>
        <v>4</v>
      </c>
      <c r="S344" s="70">
        <f t="shared" si="434"/>
        <v>5</v>
      </c>
      <c r="T344" s="70">
        <f t="shared" si="434"/>
        <v>5</v>
      </c>
      <c r="U344" s="70">
        <f t="shared" si="434"/>
        <v>5</v>
      </c>
      <c r="V344" s="70">
        <f t="shared" si="434"/>
        <v>8</v>
      </c>
      <c r="W344" s="70">
        <f t="shared" si="434"/>
        <v>9</v>
      </c>
      <c r="X344" s="70">
        <f t="shared" si="434"/>
        <v>4</v>
      </c>
      <c r="Y344" s="70">
        <f t="shared" si="434"/>
        <v>2</v>
      </c>
      <c r="AA344" s="39">
        <v>31.300645491899999</v>
      </c>
      <c r="AB344" s="39">
        <v>31.376433679280002</v>
      </c>
      <c r="AC344" s="40">
        <v>28.035370787760002</v>
      </c>
      <c r="AE344" s="4">
        <f t="shared" si="400"/>
        <v>-3.2652747041399977</v>
      </c>
      <c r="AF344" s="4">
        <f t="shared" si="401"/>
        <v>-3.34106289152</v>
      </c>
      <c r="AH344" s="11">
        <f t="shared" si="402"/>
        <v>-0.10431972417262092</v>
      </c>
      <c r="AI344" s="11">
        <f t="shared" si="403"/>
        <v>-0.10648319454248023</v>
      </c>
      <c r="AK344" s="3">
        <v>838.6</v>
      </c>
      <c r="AL344" s="7">
        <v>581.4</v>
      </c>
      <c r="AM344" s="7"/>
      <c r="AN344" s="3">
        <v>1039.45454545455</v>
      </c>
      <c r="AO344" s="3">
        <v>1010.2</v>
      </c>
      <c r="AP344" s="7">
        <v>1014.44444444444</v>
      </c>
      <c r="AQ344" s="113"/>
      <c r="AR344" s="3">
        <v>1176.1818181818198</v>
      </c>
      <c r="AS344" s="3">
        <v>1141.5</v>
      </c>
      <c r="AT344" s="7">
        <v>1151.2222222222199</v>
      </c>
      <c r="AU344" s="7"/>
      <c r="AV344" s="3">
        <v>1356</v>
      </c>
      <c r="AW344" s="3">
        <v>1280.4444444444398</v>
      </c>
      <c r="AX344" s="7">
        <v>1273.8888888888901</v>
      </c>
      <c r="AY344" s="113"/>
      <c r="AZ344" s="3">
        <v>1341.6</v>
      </c>
      <c r="BA344" s="7">
        <v>1340.7</v>
      </c>
      <c r="BB344" s="7"/>
      <c r="BC344" s="3">
        <v>1425</v>
      </c>
      <c r="BD344" s="3">
        <v>1395.13333333333</v>
      </c>
      <c r="BE344" s="7">
        <v>1378</v>
      </c>
      <c r="BF344" s="113"/>
      <c r="BG344" s="3">
        <v>1555.75</v>
      </c>
      <c r="BH344" s="3">
        <v>1522</v>
      </c>
      <c r="BI344" s="7">
        <v>1497.2307692307702</v>
      </c>
      <c r="BJ344" s="113"/>
      <c r="BK344" s="3">
        <v>1709.1428571428598</v>
      </c>
      <c r="BL344" s="3">
        <v>1662.92857142857</v>
      </c>
      <c r="BM344" s="7">
        <v>1617.7692307692298</v>
      </c>
      <c r="BO344" s="2">
        <f t="shared" si="465"/>
        <v>1341.6</v>
      </c>
      <c r="BP344" s="2">
        <f t="shared" si="466"/>
        <v>1340.7</v>
      </c>
      <c r="BQ344" s="2"/>
      <c r="BR344" s="2">
        <f t="shared" si="467"/>
        <v>1425</v>
      </c>
      <c r="BS344" s="2">
        <f t="shared" si="468"/>
        <v>1395.13333333333</v>
      </c>
      <c r="BT344" s="2">
        <f t="shared" si="469"/>
        <v>1378</v>
      </c>
      <c r="BU344" s="2"/>
      <c r="BV344" s="2">
        <f t="shared" si="470"/>
        <v>1555.75</v>
      </c>
      <c r="BW344" s="2">
        <f t="shared" si="471"/>
        <v>1522</v>
      </c>
      <c r="BX344" s="2">
        <f t="shared" si="472"/>
        <v>1497.2307692307702</v>
      </c>
      <c r="BZ344" s="16">
        <f t="shared" si="461"/>
        <v>-0.89999999999986358</v>
      </c>
      <c r="CA344" s="16">
        <f t="shared" si="462"/>
        <v>37.299999999999955</v>
      </c>
      <c r="CB344" s="16">
        <f t="shared" si="463"/>
        <v>119.23076923077019</v>
      </c>
      <c r="CD344" s="5">
        <f t="shared" si="404"/>
        <v>-6.7084078711976414E-4</v>
      </c>
      <c r="CE344" s="5">
        <f t="shared" si="405"/>
        <v>2.78212873871857E-2</v>
      </c>
      <c r="CF344" s="5">
        <f t="shared" si="406"/>
        <v>8.6524505972982668E-2</v>
      </c>
      <c r="CH344" s="11">
        <f t="shared" si="435"/>
        <v>-2.0959064327487731E-2</v>
      </c>
      <c r="CI344" s="11">
        <f t="shared" si="436"/>
        <v>-3.2982456140350891E-2</v>
      </c>
      <c r="CK344" s="11">
        <f t="shared" si="437"/>
        <v>-2.1693716856821421E-2</v>
      </c>
      <c r="CL344" s="11">
        <f t="shared" si="438"/>
        <v>-3.7614803644049344E-2</v>
      </c>
      <c r="CN344" s="16">
        <f t="shared" si="407"/>
        <v>-29.866666666669971</v>
      </c>
      <c r="CO344" s="16">
        <f t="shared" si="408"/>
        <v>-47</v>
      </c>
      <c r="CP344" s="11"/>
      <c r="CQ344" s="16">
        <f t="shared" si="409"/>
        <v>-33.75</v>
      </c>
      <c r="CR344" s="16">
        <f t="shared" si="410"/>
        <v>-58.519230769229807</v>
      </c>
      <c r="CT344" s="106">
        <v>1402.0833333333339</v>
      </c>
      <c r="CU344" s="104">
        <v>1395.13333333333</v>
      </c>
      <c r="CV344" s="104">
        <v>1384.9220779220771</v>
      </c>
      <c r="CW344" s="104">
        <v>1440.7817460317463</v>
      </c>
      <c r="CX344" s="104">
        <v>1383.666666666667</v>
      </c>
      <c r="CY344" s="104">
        <v>1397.2</v>
      </c>
      <c r="CZ344" s="104">
        <v>1411.476923076923</v>
      </c>
      <c r="DA344" s="104">
        <v>1390.685606060606</v>
      </c>
      <c r="DB344" s="104">
        <v>1362.1547619047619</v>
      </c>
      <c r="DC344" s="104">
        <v>1310.45454545455</v>
      </c>
      <c r="DD344" s="104">
        <v>1251.7277777777781</v>
      </c>
      <c r="DE344" s="104">
        <v>1152.9000000000001</v>
      </c>
      <c r="DF344" s="104">
        <v>1091.1833333333329</v>
      </c>
      <c r="DG344" s="104">
        <v>1033.76923076923</v>
      </c>
      <c r="DH344" s="104">
        <v>963.01944444444393</v>
      </c>
      <c r="DI344" s="104">
        <v>982.857142857143</v>
      </c>
      <c r="DJ344" s="104">
        <v>978.5353535353529</v>
      </c>
      <c r="DK344" s="104">
        <v>955.16666666666697</v>
      </c>
      <c r="DL344" s="104">
        <v>915.24285714285691</v>
      </c>
      <c r="DM344" s="104">
        <v>836.892857142857</v>
      </c>
      <c r="DN344" s="104">
        <v>746.83333333333303</v>
      </c>
      <c r="DO344" s="104">
        <v>787.09090909090901</v>
      </c>
      <c r="DP344" s="104">
        <v>706.111111111112</v>
      </c>
      <c r="DR344" s="4">
        <f t="shared" si="439"/>
        <v>28.035370787760002</v>
      </c>
      <c r="DS344" s="39">
        <v>31.376433679280002</v>
      </c>
      <c r="DT344" s="39">
        <v>31.300645491899999</v>
      </c>
      <c r="DU344" s="39">
        <v>32.837526789300007</v>
      </c>
      <c r="DV344" s="39">
        <v>33.56003013094</v>
      </c>
      <c r="DW344" s="39">
        <v>32.258752337440001</v>
      </c>
      <c r="DX344" s="39">
        <v>36.456503875039999</v>
      </c>
      <c r="DY344" s="39">
        <v>39.606006618000002</v>
      </c>
      <c r="DZ344" s="39">
        <v>36.647752070039999</v>
      </c>
      <c r="EA344" s="39">
        <v>38.306246775750004</v>
      </c>
      <c r="EB344" s="39">
        <v>31.30699812384</v>
      </c>
      <c r="EC344" s="39">
        <v>25.768333782359999</v>
      </c>
      <c r="ED344" s="39">
        <v>26.439394781439997</v>
      </c>
      <c r="EE344" s="39">
        <v>23.560380515100004</v>
      </c>
      <c r="EF344" s="39">
        <v>21.157370071750002</v>
      </c>
      <c r="EG344" s="39">
        <v>17.441612482559997</v>
      </c>
      <c r="EH344" s="39">
        <v>17.081528971680001</v>
      </c>
      <c r="EI344" s="39">
        <v>20.541184218150001</v>
      </c>
      <c r="EJ344" s="39">
        <v>25.21726074875</v>
      </c>
      <c r="EK344" s="39">
        <v>21.180003720049999</v>
      </c>
      <c r="EL344" s="39">
        <v>20.47349121681</v>
      </c>
      <c r="EM344" s="39">
        <v>20.60741064095</v>
      </c>
      <c r="EN344" s="39">
        <v>19.028390502800001</v>
      </c>
      <c r="EP344" s="111">
        <v>46022</v>
      </c>
      <c r="EQ344" s="114">
        <f t="shared" si="464"/>
        <v>0</v>
      </c>
      <c r="ER344" s="114"/>
      <c r="ES344" s="4">
        <f t="shared" si="440"/>
        <v>838.6</v>
      </c>
      <c r="ET344" s="4">
        <f t="shared" si="441"/>
        <v>581.4</v>
      </c>
      <c r="EU344" s="4"/>
      <c r="EV344" s="4">
        <f t="shared" si="411"/>
        <v>1039.45454545455</v>
      </c>
      <c r="EW344" s="4">
        <f t="shared" si="412"/>
        <v>1010.2</v>
      </c>
      <c r="EX344" s="4">
        <f t="shared" si="413"/>
        <v>1014.44444444444</v>
      </c>
      <c r="EY344" s="4"/>
      <c r="EZ344" s="4">
        <f t="shared" si="414"/>
        <v>1176.1818181818198</v>
      </c>
      <c r="FA344" s="4">
        <f t="shared" si="415"/>
        <v>1141.5</v>
      </c>
      <c r="FB344" s="4">
        <f t="shared" si="416"/>
        <v>1151.2222222222199</v>
      </c>
      <c r="FC344" s="4"/>
      <c r="FD344" s="4">
        <f t="shared" si="442"/>
        <v>1356</v>
      </c>
      <c r="FE344" s="4">
        <f t="shared" si="443"/>
        <v>1280.4444444444398</v>
      </c>
      <c r="FF344" s="4">
        <f t="shared" si="444"/>
        <v>1273.8888888888901</v>
      </c>
      <c r="FH344" s="16">
        <f t="shared" si="445"/>
        <v>838.6</v>
      </c>
      <c r="FI344" s="16">
        <f t="shared" si="418"/>
        <v>581.4</v>
      </c>
      <c r="FJ344" s="16"/>
      <c r="FK344" s="16">
        <f t="shared" si="446"/>
        <v>1039.45454545455</v>
      </c>
      <c r="FL344" s="16">
        <f t="shared" si="447"/>
        <v>1010.2</v>
      </c>
      <c r="FM344" s="16">
        <f t="shared" si="448"/>
        <v>1014.44444444444</v>
      </c>
      <c r="FN344" s="16"/>
      <c r="FO344" s="16">
        <f t="shared" si="449"/>
        <v>1176.1818181818198</v>
      </c>
      <c r="FP344" s="16">
        <f t="shared" si="450"/>
        <v>1141.5</v>
      </c>
      <c r="FQ344" s="16">
        <f t="shared" si="451"/>
        <v>1151.2222222222199</v>
      </c>
      <c r="FS344" s="4">
        <f t="shared" si="419"/>
        <v>1341.6</v>
      </c>
      <c r="FT344" s="4">
        <f t="shared" si="420"/>
        <v>1340.7</v>
      </c>
      <c r="FU344" s="4"/>
      <c r="FV344" s="4">
        <f t="shared" si="421"/>
        <v>1425</v>
      </c>
      <c r="FW344" s="4">
        <f t="shared" si="422"/>
        <v>1395.13333333333</v>
      </c>
      <c r="FX344" s="4">
        <f t="shared" si="423"/>
        <v>1378</v>
      </c>
      <c r="FY344" s="4"/>
      <c r="FZ344" s="4">
        <f t="shared" si="424"/>
        <v>1555.75</v>
      </c>
      <c r="GA344" s="4">
        <f t="shared" si="425"/>
        <v>1522</v>
      </c>
      <c r="GB344" s="4">
        <f t="shared" si="426"/>
        <v>1497.2307692307702</v>
      </c>
      <c r="GC344" s="4"/>
      <c r="GD344" s="4">
        <f t="shared" si="427"/>
        <v>1709.1428571428598</v>
      </c>
      <c r="GE344" s="4">
        <f t="shared" si="428"/>
        <v>1662.92857142857</v>
      </c>
      <c r="GF344" s="4">
        <f t="shared" si="429"/>
        <v>1617.7692307692298</v>
      </c>
      <c r="GH344" s="16">
        <f t="shared" si="452"/>
        <v>1341.6</v>
      </c>
      <c r="GI344" s="16">
        <f t="shared" si="430"/>
        <v>1340.7</v>
      </c>
      <c r="GJ344" s="16"/>
      <c r="GK344" s="16">
        <f t="shared" si="453"/>
        <v>1425</v>
      </c>
      <c r="GL344" s="16">
        <f t="shared" si="454"/>
        <v>1395.13333333333</v>
      </c>
      <c r="GM344" s="16">
        <f t="shared" si="455"/>
        <v>1378</v>
      </c>
      <c r="GN344" s="16"/>
      <c r="GO344" s="16">
        <f t="shared" si="431"/>
        <v>1555.75</v>
      </c>
      <c r="GP344" s="16">
        <f t="shared" si="432"/>
        <v>1522</v>
      </c>
      <c r="GQ344" s="16">
        <f t="shared" si="456"/>
        <v>1497.2307692307702</v>
      </c>
    </row>
    <row r="345" spans="2:199" ht="14.45" customHeight="1" x14ac:dyDescent="0.25">
      <c r="B345" s="28" t="s">
        <v>309</v>
      </c>
      <c r="C345" s="28" t="s">
        <v>808</v>
      </c>
      <c r="D345" s="23" t="str">
        <f>IFERROR(IF(MATCH($B345,Compounders!$A:$A,0),"yes"),"")</f>
        <v/>
      </c>
      <c r="F345" s="66"/>
      <c r="G345" s="66"/>
      <c r="H345" s="66"/>
      <c r="I345" s="66"/>
      <c r="J345" s="121" t="str">
        <f t="shared" si="433"/>
        <v>yes</v>
      </c>
      <c r="K345" s="70">
        <f t="shared" si="457"/>
        <v>6</v>
      </c>
      <c r="L345" s="70">
        <f t="shared" si="458"/>
        <v>47</v>
      </c>
      <c r="M345" s="70">
        <f t="shared" si="459"/>
        <v>4</v>
      </c>
      <c r="N345" s="70">
        <f t="shared" si="460"/>
        <v>8</v>
      </c>
      <c r="O345" s="66"/>
      <c r="P345" s="83"/>
      <c r="Q345" s="70">
        <f t="shared" si="434"/>
        <v>5</v>
      </c>
      <c r="R345" s="70">
        <f t="shared" si="434"/>
        <v>4</v>
      </c>
      <c r="S345" s="70">
        <f t="shared" si="434"/>
        <v>5</v>
      </c>
      <c r="T345" s="70">
        <f t="shared" si="434"/>
        <v>5</v>
      </c>
      <c r="U345" s="70">
        <f t="shared" si="434"/>
        <v>5</v>
      </c>
      <c r="V345" s="70">
        <f t="shared" si="434"/>
        <v>8</v>
      </c>
      <c r="W345" s="70">
        <f t="shared" si="434"/>
        <v>9</v>
      </c>
      <c r="X345" s="70">
        <f t="shared" si="434"/>
        <v>4</v>
      </c>
      <c r="Y345" s="70">
        <f t="shared" si="434"/>
        <v>2</v>
      </c>
      <c r="AA345" s="39">
        <v>30.049074706140001</v>
      </c>
      <c r="AB345" s="39">
        <v>23.643498897579999</v>
      </c>
      <c r="AC345" s="40">
        <v>24.071803443840004</v>
      </c>
      <c r="AE345" s="4">
        <f t="shared" si="400"/>
        <v>-5.9772712622999968</v>
      </c>
      <c r="AF345" s="4">
        <f t="shared" si="401"/>
        <v>0.42830454626000503</v>
      </c>
      <c r="AH345" s="11">
        <f t="shared" si="402"/>
        <v>-0.19891698232819954</v>
      </c>
      <c r="AI345" s="11">
        <f t="shared" si="403"/>
        <v>1.8115108432781302E-2</v>
      </c>
      <c r="AK345" s="3">
        <v>3427</v>
      </c>
      <c r="AL345" s="7">
        <v>3469</v>
      </c>
      <c r="AM345" s="7"/>
      <c r="AN345" s="3">
        <v>3150.7</v>
      </c>
      <c r="AO345" s="3">
        <v>3119.0526315789498</v>
      </c>
      <c r="AP345" s="7">
        <v>3081.6</v>
      </c>
      <c r="AQ345" s="113"/>
      <c r="AR345" s="3">
        <v>3156.9333333333302</v>
      </c>
      <c r="AS345" s="3">
        <v>3163.4285714285697</v>
      </c>
      <c r="AT345" s="7">
        <v>3091.1</v>
      </c>
      <c r="AU345" s="7"/>
      <c r="AV345" s="3">
        <v>2652</v>
      </c>
      <c r="AW345" s="3">
        <v>3260.8571428571399</v>
      </c>
      <c r="AX345" s="7">
        <v>3097.2857142857097</v>
      </c>
      <c r="AY345" s="113"/>
      <c r="AZ345" s="3">
        <v>3427</v>
      </c>
      <c r="BA345" s="7">
        <v>3469</v>
      </c>
      <c r="BB345" s="7"/>
      <c r="BC345" s="3">
        <v>3150.9166666666697</v>
      </c>
      <c r="BD345" s="3">
        <v>3110.7368421052597</v>
      </c>
      <c r="BE345" s="7">
        <v>3089.8</v>
      </c>
      <c r="BF345" s="113"/>
      <c r="BG345" s="3">
        <v>3180.3684210526299</v>
      </c>
      <c r="BH345" s="3">
        <v>3144.48</v>
      </c>
      <c r="BI345" s="7">
        <v>3100.48</v>
      </c>
      <c r="BJ345" s="113"/>
      <c r="BK345" s="3">
        <v>2844.5</v>
      </c>
      <c r="BL345" s="3">
        <v>3217.1</v>
      </c>
      <c r="BM345" s="7">
        <v>3120.9090909090901</v>
      </c>
      <c r="BO345" s="2">
        <f t="shared" si="465"/>
        <v>3427</v>
      </c>
      <c r="BP345" s="2">
        <f t="shared" si="466"/>
        <v>3469</v>
      </c>
      <c r="BQ345" s="2"/>
      <c r="BR345" s="2">
        <f t="shared" si="467"/>
        <v>3150.9166666666697</v>
      </c>
      <c r="BS345" s="2">
        <f t="shared" si="468"/>
        <v>3110.7368421052597</v>
      </c>
      <c r="BT345" s="2">
        <f t="shared" si="469"/>
        <v>3089.8</v>
      </c>
      <c r="BU345" s="2"/>
      <c r="BV345" s="2">
        <f t="shared" si="470"/>
        <v>3180.3684210526299</v>
      </c>
      <c r="BW345" s="2">
        <f t="shared" si="471"/>
        <v>3144.48</v>
      </c>
      <c r="BX345" s="2">
        <f t="shared" si="472"/>
        <v>3100.48</v>
      </c>
      <c r="BZ345" s="16">
        <f t="shared" si="461"/>
        <v>42</v>
      </c>
      <c r="CA345" s="16">
        <f t="shared" si="462"/>
        <v>-379.19999999999982</v>
      </c>
      <c r="CB345" s="16">
        <f t="shared" si="463"/>
        <v>10.679999999999836</v>
      </c>
      <c r="CD345" s="5">
        <f t="shared" si="404"/>
        <v>1.2255617157864052E-2</v>
      </c>
      <c r="CE345" s="5">
        <f t="shared" si="405"/>
        <v>-0.10931104064571917</v>
      </c>
      <c r="CF345" s="5">
        <f t="shared" si="406"/>
        <v>3.4565344035211165E-3</v>
      </c>
      <c r="CH345" s="11">
        <f t="shared" si="435"/>
        <v>-1.2751789022689697E-2</v>
      </c>
      <c r="CI345" s="11">
        <f t="shared" si="436"/>
        <v>-1.9396471926159897E-2</v>
      </c>
      <c r="CK345" s="11">
        <f t="shared" si="437"/>
        <v>-1.1284359640557518E-2</v>
      </c>
      <c r="CL345" s="11">
        <f t="shared" si="438"/>
        <v>-2.5119234779154453E-2</v>
      </c>
      <c r="CN345" s="16">
        <f t="shared" si="407"/>
        <v>-40.179824561409987</v>
      </c>
      <c r="CO345" s="16">
        <f t="shared" si="408"/>
        <v>-61.116666666669516</v>
      </c>
      <c r="CP345" s="11"/>
      <c r="CQ345" s="16">
        <f t="shared" si="409"/>
        <v>-35.888421052629838</v>
      </c>
      <c r="CR345" s="16">
        <f t="shared" si="410"/>
        <v>-79.888421052629838</v>
      </c>
      <c r="CT345" s="106">
        <v>3081.1125541125539</v>
      </c>
      <c r="CU345" s="104">
        <v>3110.7368421052597</v>
      </c>
      <c r="CV345" s="104">
        <v>3132.1904761904761</v>
      </c>
      <c r="CW345" s="104">
        <v>3134.5452380952379</v>
      </c>
      <c r="CX345" s="104">
        <v>2988.5682957393478</v>
      </c>
      <c r="CY345" s="104">
        <v>2941.2173913043498</v>
      </c>
      <c r="CZ345" s="104">
        <v>2676.894736842105</v>
      </c>
      <c r="DA345" s="104">
        <v>2282.833333333333</v>
      </c>
      <c r="DB345" s="104">
        <v>2216.1190476190491</v>
      </c>
      <c r="DC345" s="104">
        <v>2302.4090909090901</v>
      </c>
      <c r="DD345" s="104">
        <v>2089.963157894736</v>
      </c>
      <c r="DE345" s="104">
        <v>2102.6960784313728</v>
      </c>
      <c r="DF345" s="104">
        <v>2122.0915032679741</v>
      </c>
      <c r="DG345" s="104">
        <v>2127.47826086957</v>
      </c>
      <c r="DH345" s="104">
        <v>2195.849373433583</v>
      </c>
      <c r="DI345" s="104">
        <v>2481.2333333333331</v>
      </c>
      <c r="DJ345" s="104">
        <v>2685.1819548872181</v>
      </c>
      <c r="DK345" s="104">
        <v>2813.1739130434798</v>
      </c>
      <c r="DL345" s="104">
        <v>3098.7973856209146</v>
      </c>
      <c r="DM345" s="104">
        <v>3084.7994281045749</v>
      </c>
      <c r="DN345" s="104">
        <v>2956.2363636363639</v>
      </c>
      <c r="DO345" s="104">
        <v>2569.4210526315801</v>
      </c>
      <c r="DP345" s="104">
        <v>1853.1326007326002</v>
      </c>
      <c r="DR345" s="4">
        <f t="shared" si="439"/>
        <v>24.071803443840004</v>
      </c>
      <c r="DS345" s="39">
        <v>23.643498897579999</v>
      </c>
      <c r="DT345" s="39">
        <v>30.049074706140001</v>
      </c>
      <c r="DU345" s="39">
        <v>26.434688785399999</v>
      </c>
      <c r="DV345" s="39">
        <v>25.405049381319994</v>
      </c>
      <c r="DW345" s="39">
        <v>20.58039794766</v>
      </c>
      <c r="DX345" s="39">
        <v>25.307384894999998</v>
      </c>
      <c r="DY345" s="39">
        <v>19.713907845880001</v>
      </c>
      <c r="DZ345" s="39">
        <v>18.948846495149997</v>
      </c>
      <c r="EA345" s="39">
        <v>17.543096118239998</v>
      </c>
      <c r="EB345" s="39">
        <v>15.8031885084</v>
      </c>
      <c r="EC345" s="39">
        <v>12.783856144200001</v>
      </c>
      <c r="ED345" s="39">
        <v>14.537113937920003</v>
      </c>
      <c r="EE345" s="39">
        <v>12.708982452799999</v>
      </c>
      <c r="EF345" s="39">
        <v>14.804791324079998</v>
      </c>
      <c r="EG345" s="39">
        <v>13.58078691475</v>
      </c>
      <c r="EH345" s="39">
        <v>13.85112087696</v>
      </c>
      <c r="EI345" s="39">
        <v>18.145473028880001</v>
      </c>
      <c r="EJ345" s="39">
        <v>25.387353221029997</v>
      </c>
      <c r="EK345" s="39">
        <v>27.846892790080002</v>
      </c>
      <c r="EL345" s="39">
        <v>28.219176056439998</v>
      </c>
      <c r="EM345" s="39">
        <v>23.740634191299996</v>
      </c>
      <c r="EN345" s="39">
        <v>20.26342681077</v>
      </c>
      <c r="EP345" s="111">
        <v>46022</v>
      </c>
      <c r="EQ345" s="114">
        <f t="shared" si="464"/>
        <v>0</v>
      </c>
      <c r="ER345" s="114"/>
      <c r="ES345" s="4">
        <f t="shared" si="440"/>
        <v>3427</v>
      </c>
      <c r="ET345" s="4">
        <f t="shared" si="441"/>
        <v>3469</v>
      </c>
      <c r="EU345" s="4"/>
      <c r="EV345" s="4">
        <f t="shared" si="411"/>
        <v>3150.7</v>
      </c>
      <c r="EW345" s="4">
        <f t="shared" si="412"/>
        <v>3119.0526315789498</v>
      </c>
      <c r="EX345" s="4">
        <f t="shared" si="413"/>
        <v>3081.6</v>
      </c>
      <c r="EY345" s="4"/>
      <c r="EZ345" s="4">
        <f t="shared" si="414"/>
        <v>3156.9333333333302</v>
      </c>
      <c r="FA345" s="4">
        <f t="shared" si="415"/>
        <v>3163.4285714285697</v>
      </c>
      <c r="FB345" s="4">
        <f t="shared" si="416"/>
        <v>3091.1</v>
      </c>
      <c r="FC345" s="4"/>
      <c r="FD345" s="4">
        <f t="shared" si="442"/>
        <v>2652</v>
      </c>
      <c r="FE345" s="4">
        <f t="shared" si="443"/>
        <v>3260.8571428571399</v>
      </c>
      <c r="FF345" s="4">
        <f t="shared" si="444"/>
        <v>3097.2857142857097</v>
      </c>
      <c r="FH345" s="16">
        <f t="shared" si="445"/>
        <v>3427</v>
      </c>
      <c r="FI345" s="16">
        <f t="shared" si="418"/>
        <v>3469</v>
      </c>
      <c r="FJ345" s="16"/>
      <c r="FK345" s="16">
        <f t="shared" si="446"/>
        <v>3150.7</v>
      </c>
      <c r="FL345" s="16">
        <f t="shared" si="447"/>
        <v>3119.0526315789498</v>
      </c>
      <c r="FM345" s="16">
        <f t="shared" si="448"/>
        <v>3081.6</v>
      </c>
      <c r="FN345" s="16"/>
      <c r="FO345" s="16">
        <f t="shared" si="449"/>
        <v>3156.9333333333302</v>
      </c>
      <c r="FP345" s="16">
        <f t="shared" si="450"/>
        <v>3163.4285714285697</v>
      </c>
      <c r="FQ345" s="16">
        <f t="shared" si="451"/>
        <v>3091.1</v>
      </c>
      <c r="FS345" s="4">
        <f t="shared" si="419"/>
        <v>3427</v>
      </c>
      <c r="FT345" s="4">
        <f t="shared" si="420"/>
        <v>3469</v>
      </c>
      <c r="FU345" s="4"/>
      <c r="FV345" s="4">
        <f t="shared" si="421"/>
        <v>3150.9166666666697</v>
      </c>
      <c r="FW345" s="4">
        <f t="shared" si="422"/>
        <v>3110.7368421052597</v>
      </c>
      <c r="FX345" s="4">
        <f t="shared" si="423"/>
        <v>3089.8</v>
      </c>
      <c r="FY345" s="4"/>
      <c r="FZ345" s="4">
        <f t="shared" si="424"/>
        <v>3180.3684210526299</v>
      </c>
      <c r="GA345" s="4">
        <f t="shared" si="425"/>
        <v>3144.48</v>
      </c>
      <c r="GB345" s="4">
        <f t="shared" si="426"/>
        <v>3100.48</v>
      </c>
      <c r="GC345" s="4"/>
      <c r="GD345" s="4">
        <f t="shared" si="427"/>
        <v>2844.5</v>
      </c>
      <c r="GE345" s="4">
        <f t="shared" si="428"/>
        <v>3217.1</v>
      </c>
      <c r="GF345" s="4">
        <f t="shared" si="429"/>
        <v>3120.9090909090901</v>
      </c>
      <c r="GH345" s="16">
        <f t="shared" si="452"/>
        <v>3427</v>
      </c>
      <c r="GI345" s="16">
        <f t="shared" si="430"/>
        <v>3469</v>
      </c>
      <c r="GJ345" s="16"/>
      <c r="GK345" s="16">
        <f t="shared" si="453"/>
        <v>3150.9166666666697</v>
      </c>
      <c r="GL345" s="16">
        <f t="shared" si="454"/>
        <v>3110.7368421052597</v>
      </c>
      <c r="GM345" s="16">
        <f t="shared" si="455"/>
        <v>3089.8</v>
      </c>
      <c r="GN345" s="16"/>
      <c r="GO345" s="16">
        <f t="shared" si="431"/>
        <v>3180.3684210526299</v>
      </c>
      <c r="GP345" s="16">
        <f t="shared" si="432"/>
        <v>3144.48</v>
      </c>
      <c r="GQ345" s="16">
        <f t="shared" si="456"/>
        <v>3100.48</v>
      </c>
    </row>
    <row r="346" spans="2:199" ht="14.45" customHeight="1" x14ac:dyDescent="0.25">
      <c r="B346" s="28" t="s">
        <v>422</v>
      </c>
      <c r="C346" s="28" t="s">
        <v>809</v>
      </c>
      <c r="D346" s="23" t="str">
        <f>IFERROR(IF(MATCH($B346,Compounders!$A:$A,0),"yes"),"")</f>
        <v/>
      </c>
      <c r="F346" s="66"/>
      <c r="G346" s="66"/>
      <c r="H346" s="66"/>
      <c r="I346" s="66"/>
      <c r="J346" s="121" t="str">
        <f t="shared" si="433"/>
        <v>yes</v>
      </c>
      <c r="K346" s="70">
        <f t="shared" si="457"/>
        <v>6</v>
      </c>
      <c r="L346" s="70">
        <f t="shared" si="458"/>
        <v>47</v>
      </c>
      <c r="M346" s="70">
        <f t="shared" si="459"/>
        <v>4</v>
      </c>
      <c r="N346" s="70">
        <f t="shared" si="460"/>
        <v>8</v>
      </c>
      <c r="O346" s="66"/>
      <c r="P346" s="83"/>
      <c r="Q346" s="70">
        <f t="shared" si="434"/>
        <v>5</v>
      </c>
      <c r="R346" s="70">
        <f t="shared" si="434"/>
        <v>4</v>
      </c>
      <c r="S346" s="70">
        <f t="shared" si="434"/>
        <v>5</v>
      </c>
      <c r="T346" s="70">
        <f t="shared" si="434"/>
        <v>5</v>
      </c>
      <c r="U346" s="70">
        <f t="shared" si="434"/>
        <v>5</v>
      </c>
      <c r="V346" s="70">
        <f t="shared" si="434"/>
        <v>8</v>
      </c>
      <c r="W346" s="70">
        <f t="shared" si="434"/>
        <v>9</v>
      </c>
      <c r="X346" s="70">
        <f t="shared" si="434"/>
        <v>4</v>
      </c>
      <c r="Y346" s="70">
        <f t="shared" si="434"/>
        <v>2</v>
      </c>
      <c r="AA346" s="39">
        <v>21.052477792080001</v>
      </c>
      <c r="AB346" s="39">
        <v>19.801955633040002</v>
      </c>
      <c r="AC346" s="40">
        <v>23.6479422942</v>
      </c>
      <c r="AE346" s="4">
        <f t="shared" si="400"/>
        <v>2.5954645021199987</v>
      </c>
      <c r="AF346" s="4">
        <f t="shared" si="401"/>
        <v>3.8459866611599978</v>
      </c>
      <c r="AH346" s="11">
        <f t="shared" si="402"/>
        <v>0.12328546443575483</v>
      </c>
      <c r="AI346" s="11">
        <f t="shared" si="403"/>
        <v>0.19422256732778886</v>
      </c>
      <c r="AK346" s="3">
        <v>1003.746</v>
      </c>
      <c r="AL346" s="7">
        <v>1069.826</v>
      </c>
      <c r="AM346" s="7"/>
      <c r="AN346" s="3">
        <v>1423.7857142857101</v>
      </c>
      <c r="AO346" s="3">
        <v>1425.2</v>
      </c>
      <c r="AP346" s="7">
        <v>1457.6</v>
      </c>
      <c r="AQ346" s="113"/>
      <c r="AR346" s="3">
        <v>1666.3636363636401</v>
      </c>
      <c r="AS346" s="3">
        <v>1684.3333333333298</v>
      </c>
      <c r="AT346" s="7">
        <v>1684.2</v>
      </c>
      <c r="AU346" s="7"/>
      <c r="AV346" s="3">
        <v>2055</v>
      </c>
      <c r="AW346" s="3">
        <v>1964.8333333333298</v>
      </c>
      <c r="AX346" s="7">
        <v>1881.6666666666702</v>
      </c>
      <c r="AY346" s="113"/>
      <c r="AZ346" s="3">
        <v>1364.1120000000001</v>
      </c>
      <c r="BA346" s="7">
        <v>1518.145</v>
      </c>
      <c r="BB346" s="7"/>
      <c r="BC346" s="3">
        <v>1701.42857142857</v>
      </c>
      <c r="BD346" s="3">
        <v>1809.4615384615399</v>
      </c>
      <c r="BE346" s="7">
        <v>1795.3571428571402</v>
      </c>
      <c r="BF346" s="113"/>
      <c r="BG346" s="3">
        <v>1952.0833333333298</v>
      </c>
      <c r="BH346" s="3">
        <v>2032.2142857142899</v>
      </c>
      <c r="BI346" s="7">
        <v>1981.1875</v>
      </c>
      <c r="BJ346" s="113"/>
      <c r="BK346" s="3">
        <v>2340</v>
      </c>
      <c r="BL346" s="3">
        <v>2352.8000000000002</v>
      </c>
      <c r="BM346" s="7">
        <v>2242.5714285714303</v>
      </c>
      <c r="BO346" s="2">
        <f t="shared" si="465"/>
        <v>1364.1120000000001</v>
      </c>
      <c r="BP346" s="2">
        <f t="shared" si="466"/>
        <v>1518.145</v>
      </c>
      <c r="BQ346" s="2"/>
      <c r="BR346" s="2">
        <f t="shared" si="467"/>
        <v>1701.42857142857</v>
      </c>
      <c r="BS346" s="2">
        <f t="shared" si="468"/>
        <v>1809.4615384615399</v>
      </c>
      <c r="BT346" s="2">
        <f t="shared" si="469"/>
        <v>1795.3571428571402</v>
      </c>
      <c r="BU346" s="2"/>
      <c r="BV346" s="2">
        <f t="shared" si="470"/>
        <v>1952.0833333333298</v>
      </c>
      <c r="BW346" s="2">
        <f t="shared" si="471"/>
        <v>2032.2142857142899</v>
      </c>
      <c r="BX346" s="2">
        <f t="shared" si="472"/>
        <v>1981.1875</v>
      </c>
      <c r="BZ346" s="16">
        <f t="shared" si="461"/>
        <v>154.0329999999999</v>
      </c>
      <c r="CA346" s="16">
        <f t="shared" si="462"/>
        <v>277.21214285714018</v>
      </c>
      <c r="CB346" s="16">
        <f t="shared" si="463"/>
        <v>185.83035714285984</v>
      </c>
      <c r="CD346" s="5">
        <f t="shared" si="404"/>
        <v>0.11291814748349105</v>
      </c>
      <c r="CE346" s="5">
        <f t="shared" si="405"/>
        <v>0.18259925294167556</v>
      </c>
      <c r="CF346" s="5">
        <f t="shared" si="406"/>
        <v>0.10350606723692235</v>
      </c>
      <c r="CH346" s="11">
        <f t="shared" si="435"/>
        <v>6.3495446618874185E-2</v>
      </c>
      <c r="CI346" s="11">
        <f t="shared" si="436"/>
        <v>5.5205709487824661E-2</v>
      </c>
      <c r="CK346" s="11">
        <f t="shared" si="437"/>
        <v>4.1048940387258037E-2</v>
      </c>
      <c r="CL346" s="11">
        <f t="shared" si="438"/>
        <v>1.4909284951976298E-2</v>
      </c>
      <c r="CN346" s="16">
        <f t="shared" si="407"/>
        <v>108.03296703296996</v>
      </c>
      <c r="CO346" s="16">
        <f t="shared" si="408"/>
        <v>93.928571428570194</v>
      </c>
      <c r="CP346" s="11"/>
      <c r="CQ346" s="16">
        <f t="shared" si="409"/>
        <v>80.130952380960025</v>
      </c>
      <c r="CR346" s="16">
        <f t="shared" si="410"/>
        <v>29.104166666670153</v>
      </c>
      <c r="CT346" s="106">
        <v>1846.2857142857142</v>
      </c>
      <c r="CU346" s="104">
        <v>1809.4615384615399</v>
      </c>
      <c r="CV346" s="104">
        <v>1679.1282051282051</v>
      </c>
      <c r="CW346" s="104">
        <v>1614.775641025642</v>
      </c>
      <c r="CX346" s="104">
        <v>1562.3095238095252</v>
      </c>
      <c r="CY346" s="104">
        <v>1501.8125</v>
      </c>
      <c r="CZ346" s="104">
        <v>1508.338095238096</v>
      </c>
      <c r="DA346" s="104">
        <v>1449.1041666666661</v>
      </c>
      <c r="DB346" s="104">
        <v>1403.9301470588232</v>
      </c>
      <c r="DC346" s="104">
        <v>1386.1538461538501</v>
      </c>
      <c r="DD346" s="104">
        <v>1374.1111111111111</v>
      </c>
      <c r="DE346" s="104">
        <v>1348.9160714285711</v>
      </c>
      <c r="DF346" s="104">
        <v>1321.6386554621849</v>
      </c>
      <c r="DG346" s="104">
        <v>1265.78947368421</v>
      </c>
      <c r="DH346" s="104">
        <v>1217.669117647059</v>
      </c>
      <c r="DI346" s="104">
        <v>1242.5625</v>
      </c>
      <c r="DJ346" s="104">
        <v>1265.909803921568</v>
      </c>
      <c r="DK346" s="104">
        <v>1233.23529411765</v>
      </c>
      <c r="DL346" s="104">
        <v>1230.2769230769229</v>
      </c>
      <c r="DM346" s="104">
        <v>1198.235897435897</v>
      </c>
      <c r="DN346" s="104">
        <v>1129.134615384615</v>
      </c>
      <c r="DO346" s="104">
        <v>1076.7777777777801</v>
      </c>
      <c r="DP346" s="104">
        <v>1040.6527777777781</v>
      </c>
      <c r="DR346" s="4">
        <f t="shared" si="439"/>
        <v>23.6479422942</v>
      </c>
      <c r="DS346" s="39">
        <v>19.801955633040002</v>
      </c>
      <c r="DT346" s="39">
        <v>21.052477792080001</v>
      </c>
      <c r="DU346" s="39">
        <v>20.341179166979998</v>
      </c>
      <c r="DV346" s="39">
        <v>23.391136910819998</v>
      </c>
      <c r="DW346" s="39">
        <v>24.497553148560002</v>
      </c>
      <c r="DX346" s="39">
        <v>23.591590528440001</v>
      </c>
      <c r="DY346" s="39">
        <v>21.715850067520002</v>
      </c>
      <c r="DZ346" s="39">
        <v>18.720232683460004</v>
      </c>
      <c r="EA346" s="39">
        <v>22.169709435460003</v>
      </c>
      <c r="EB346" s="39">
        <v>20.405608331470003</v>
      </c>
      <c r="EC346" s="39">
        <v>18.884286090760003</v>
      </c>
      <c r="ED346" s="39">
        <v>18.538290935999999</v>
      </c>
      <c r="EE346" s="39">
        <v>15.495702173199998</v>
      </c>
      <c r="EF346" s="39">
        <v>13.546833852160002</v>
      </c>
      <c r="EG346" s="39">
        <v>13.215100636310002</v>
      </c>
      <c r="EH346" s="39">
        <v>16.250079269979999</v>
      </c>
      <c r="EI346" s="39">
        <v>19.398435350700002</v>
      </c>
      <c r="EJ346" s="39">
        <v>18.175493952480004</v>
      </c>
      <c r="EK346" s="39">
        <v>21.581974513349998</v>
      </c>
      <c r="EL346" s="39">
        <v>21.342488333599999</v>
      </c>
      <c r="EM346" s="39">
        <v>22.408123355299999</v>
      </c>
      <c r="EN346" s="39">
        <v>22.754465621579993</v>
      </c>
      <c r="EP346" s="111">
        <v>46022</v>
      </c>
      <c r="EQ346" s="114">
        <f t="shared" si="464"/>
        <v>0</v>
      </c>
      <c r="ER346" s="114"/>
      <c r="ES346" s="4">
        <f t="shared" si="440"/>
        <v>1003.746</v>
      </c>
      <c r="ET346" s="4">
        <f t="shared" si="441"/>
        <v>1069.826</v>
      </c>
      <c r="EU346" s="4"/>
      <c r="EV346" s="4">
        <f t="shared" si="411"/>
        <v>1423.7857142857101</v>
      </c>
      <c r="EW346" s="4">
        <f t="shared" si="412"/>
        <v>1425.2</v>
      </c>
      <c r="EX346" s="4">
        <f t="shared" si="413"/>
        <v>1457.6</v>
      </c>
      <c r="EY346" s="4"/>
      <c r="EZ346" s="4">
        <f t="shared" si="414"/>
        <v>1666.3636363636401</v>
      </c>
      <c r="FA346" s="4">
        <f t="shared" si="415"/>
        <v>1684.3333333333298</v>
      </c>
      <c r="FB346" s="4">
        <f t="shared" si="416"/>
        <v>1684.2</v>
      </c>
      <c r="FC346" s="4"/>
      <c r="FD346" s="4">
        <f t="shared" si="442"/>
        <v>2055</v>
      </c>
      <c r="FE346" s="4">
        <f t="shared" si="443"/>
        <v>1964.8333333333298</v>
      </c>
      <c r="FF346" s="4">
        <f t="shared" si="444"/>
        <v>1881.6666666666702</v>
      </c>
      <c r="FH346" s="16">
        <f t="shared" si="445"/>
        <v>1003.746</v>
      </c>
      <c r="FI346" s="16">
        <f t="shared" si="418"/>
        <v>1069.826</v>
      </c>
      <c r="FJ346" s="16"/>
      <c r="FK346" s="16">
        <f t="shared" si="446"/>
        <v>1423.7857142857101</v>
      </c>
      <c r="FL346" s="16">
        <f t="shared" si="447"/>
        <v>1425.2</v>
      </c>
      <c r="FM346" s="16">
        <f t="shared" si="448"/>
        <v>1457.6</v>
      </c>
      <c r="FN346" s="16"/>
      <c r="FO346" s="16">
        <f t="shared" si="449"/>
        <v>1666.3636363636401</v>
      </c>
      <c r="FP346" s="16">
        <f t="shared" si="450"/>
        <v>1684.3333333333298</v>
      </c>
      <c r="FQ346" s="16">
        <f t="shared" si="451"/>
        <v>1684.2</v>
      </c>
      <c r="FS346" s="4">
        <f t="shared" si="419"/>
        <v>1364.1120000000001</v>
      </c>
      <c r="FT346" s="4">
        <f t="shared" si="420"/>
        <v>1518.145</v>
      </c>
      <c r="FU346" s="4"/>
      <c r="FV346" s="4">
        <f t="shared" si="421"/>
        <v>1701.42857142857</v>
      </c>
      <c r="FW346" s="4">
        <f t="shared" si="422"/>
        <v>1809.4615384615399</v>
      </c>
      <c r="FX346" s="4">
        <f t="shared" si="423"/>
        <v>1795.3571428571402</v>
      </c>
      <c r="FY346" s="4"/>
      <c r="FZ346" s="4">
        <f t="shared" si="424"/>
        <v>1952.0833333333298</v>
      </c>
      <c r="GA346" s="4">
        <f t="shared" si="425"/>
        <v>2032.2142857142899</v>
      </c>
      <c r="GB346" s="4">
        <f t="shared" si="426"/>
        <v>1981.1875</v>
      </c>
      <c r="GC346" s="4"/>
      <c r="GD346" s="4">
        <f t="shared" si="427"/>
        <v>2340</v>
      </c>
      <c r="GE346" s="4">
        <f t="shared" si="428"/>
        <v>2352.8000000000002</v>
      </c>
      <c r="GF346" s="4">
        <f t="shared" si="429"/>
        <v>2242.5714285714303</v>
      </c>
      <c r="GH346" s="16">
        <f t="shared" si="452"/>
        <v>1364.1120000000001</v>
      </c>
      <c r="GI346" s="16">
        <f t="shared" si="430"/>
        <v>1518.145</v>
      </c>
      <c r="GJ346" s="16"/>
      <c r="GK346" s="16">
        <f t="shared" si="453"/>
        <v>1701.42857142857</v>
      </c>
      <c r="GL346" s="16">
        <f t="shared" si="454"/>
        <v>1809.4615384615399</v>
      </c>
      <c r="GM346" s="16">
        <f t="shared" si="455"/>
        <v>1795.3571428571402</v>
      </c>
      <c r="GN346" s="16"/>
      <c r="GO346" s="16">
        <f t="shared" si="431"/>
        <v>1952.0833333333298</v>
      </c>
      <c r="GP346" s="16">
        <f t="shared" si="432"/>
        <v>2032.2142857142899</v>
      </c>
      <c r="GQ346" s="16">
        <f t="shared" si="456"/>
        <v>1981.1875</v>
      </c>
    </row>
    <row r="347" spans="2:199" ht="14.45" customHeight="1" x14ac:dyDescent="0.25">
      <c r="B347" s="28" t="s">
        <v>292</v>
      </c>
      <c r="C347" s="28" t="s">
        <v>810</v>
      </c>
      <c r="D347" s="23" t="str">
        <f>IFERROR(IF(MATCH($B347,Compounders!$A:$A,0),"yes"),"")</f>
        <v/>
      </c>
      <c r="F347" s="66"/>
      <c r="G347" s="66"/>
      <c r="H347" s="66"/>
      <c r="I347" s="66"/>
      <c r="J347" s="121" t="str">
        <f t="shared" si="433"/>
        <v>yes</v>
      </c>
      <c r="K347" s="70">
        <f t="shared" si="457"/>
        <v>6</v>
      </c>
      <c r="L347" s="70">
        <f t="shared" si="458"/>
        <v>47</v>
      </c>
      <c r="M347" s="70">
        <f t="shared" si="459"/>
        <v>4</v>
      </c>
      <c r="N347" s="70">
        <f t="shared" si="460"/>
        <v>8</v>
      </c>
      <c r="O347" s="66"/>
      <c r="P347" s="83"/>
      <c r="Q347" s="70">
        <f t="shared" si="434"/>
        <v>5</v>
      </c>
      <c r="R347" s="70">
        <f t="shared" si="434"/>
        <v>4</v>
      </c>
      <c r="S347" s="70">
        <f t="shared" si="434"/>
        <v>5</v>
      </c>
      <c r="T347" s="70">
        <f t="shared" si="434"/>
        <v>5</v>
      </c>
      <c r="U347" s="70">
        <f t="shared" si="434"/>
        <v>5</v>
      </c>
      <c r="V347" s="70">
        <f t="shared" si="434"/>
        <v>8</v>
      </c>
      <c r="W347" s="70">
        <f t="shared" si="434"/>
        <v>9</v>
      </c>
      <c r="X347" s="70">
        <f t="shared" si="434"/>
        <v>4</v>
      </c>
      <c r="Y347" s="70">
        <f t="shared" si="434"/>
        <v>2</v>
      </c>
      <c r="AA347" s="39">
        <v>16.500772981279997</v>
      </c>
      <c r="AB347" s="39">
        <v>29.395089592400002</v>
      </c>
      <c r="AC347" s="40">
        <v>24.325023532500001</v>
      </c>
      <c r="AE347" s="4">
        <f t="shared" si="400"/>
        <v>7.824250551220004</v>
      </c>
      <c r="AF347" s="4">
        <f t="shared" si="401"/>
        <v>-5.0700660599000003</v>
      </c>
      <c r="AH347" s="11">
        <f t="shared" si="402"/>
        <v>0.47417478927178491</v>
      </c>
      <c r="AI347" s="11">
        <f t="shared" si="403"/>
        <v>-0.17248003425751923</v>
      </c>
      <c r="AK347" s="3">
        <v>1116</v>
      </c>
      <c r="AL347" s="7">
        <v>-2623</v>
      </c>
      <c r="AM347" s="7"/>
      <c r="AN347" s="3">
        <v>-117.48666666666701</v>
      </c>
      <c r="AO347" s="3">
        <v>322.06153846153802</v>
      </c>
      <c r="AP347" s="7">
        <v>1999.57142857143</v>
      </c>
      <c r="AQ347" s="113"/>
      <c r="AR347" s="3">
        <v>572.14545454545498</v>
      </c>
      <c r="AS347" s="3">
        <v>839.76923076923094</v>
      </c>
      <c r="AT347" s="7">
        <v>1607.9230769230799</v>
      </c>
      <c r="AU347" s="7"/>
      <c r="AV347" s="3">
        <v>1365.57142857143</v>
      </c>
      <c r="AW347" s="3">
        <v>1432.7</v>
      </c>
      <c r="AX347" s="7">
        <v>1769.2727272727302</v>
      </c>
      <c r="AY347" s="113"/>
      <c r="AZ347" s="3">
        <v>1212</v>
      </c>
      <c r="BA347" s="7">
        <v>-657</v>
      </c>
      <c r="BB347" s="7"/>
      <c r="BC347" s="3">
        <v>-162.95789473684201</v>
      </c>
      <c r="BD347" s="3">
        <v>428.34166666666698</v>
      </c>
      <c r="BE347" s="7">
        <v>2240.8888888888896</v>
      </c>
      <c r="BF347" s="113"/>
      <c r="BG347" s="3">
        <v>373.15625</v>
      </c>
      <c r="BH347" s="3">
        <v>760.5210526315791</v>
      </c>
      <c r="BI347" s="7">
        <v>1540.4375</v>
      </c>
      <c r="BJ347" s="113"/>
      <c r="BK347" s="3">
        <v>1259.75</v>
      </c>
      <c r="BL347" s="3">
        <v>1183</v>
      </c>
      <c r="BM347" s="7">
        <v>1647.5384615384601</v>
      </c>
      <c r="BO347" s="2">
        <f t="shared" si="465"/>
        <v>1212</v>
      </c>
      <c r="BP347" s="2">
        <f t="shared" si="466"/>
        <v>-657</v>
      </c>
      <c r="BQ347" s="2"/>
      <c r="BR347" s="2">
        <f t="shared" si="467"/>
        <v>-162.95789473684201</v>
      </c>
      <c r="BS347" s="2">
        <f t="shared" si="468"/>
        <v>428.34166666666698</v>
      </c>
      <c r="BT347" s="2">
        <f t="shared" si="469"/>
        <v>2240.8888888888896</v>
      </c>
      <c r="BU347" s="2"/>
      <c r="BV347" s="2">
        <f t="shared" si="470"/>
        <v>373.15625</v>
      </c>
      <c r="BW347" s="2">
        <f t="shared" si="471"/>
        <v>760.5210526315791</v>
      </c>
      <c r="BX347" s="2">
        <f t="shared" si="472"/>
        <v>1540.4375</v>
      </c>
      <c r="BZ347" s="16">
        <f t="shared" si="461"/>
        <v>-1869</v>
      </c>
      <c r="CA347" s="16">
        <f t="shared" si="462"/>
        <v>2897.8888888888896</v>
      </c>
      <c r="CB347" s="16">
        <f t="shared" si="463"/>
        <v>-700.4513888888896</v>
      </c>
      <c r="CD347" s="5">
        <f t="shared" si="404"/>
        <v>-1.5420792079207921</v>
      </c>
      <c r="CE347" s="5">
        <f t="shared" si="405"/>
        <v>-4.4107897852190101</v>
      </c>
      <c r="CF347" s="5">
        <f t="shared" si="406"/>
        <v>-0.31257747421658089</v>
      </c>
      <c r="CH347" s="11">
        <f t="shared" si="435"/>
        <v>-3.6285419761858657</v>
      </c>
      <c r="CI347" s="11">
        <f t="shared" si="436"/>
        <v>-14.751336764062053</v>
      </c>
      <c r="CK347" s="11">
        <f t="shared" si="437"/>
        <v>1.0380766840474442</v>
      </c>
      <c r="CL347" s="11">
        <f t="shared" si="438"/>
        <v>3.1281299723641238</v>
      </c>
      <c r="CN347" s="16">
        <f t="shared" si="407"/>
        <v>591.29956140350896</v>
      </c>
      <c r="CO347" s="16">
        <f t="shared" si="408"/>
        <v>2403.8467836257314</v>
      </c>
      <c r="CP347" s="11"/>
      <c r="CQ347" s="16">
        <f t="shared" si="409"/>
        <v>387.3648026315791</v>
      </c>
      <c r="CR347" s="16">
        <f t="shared" si="410"/>
        <v>1167.28125</v>
      </c>
      <c r="CT347" s="106">
        <v>2693.3952380952369</v>
      </c>
      <c r="CU347" s="104">
        <v>428.34166666666698</v>
      </c>
      <c r="CV347" s="104">
        <v>-408.21571428571417</v>
      </c>
      <c r="CW347" s="104">
        <v>-492.24330882352899</v>
      </c>
      <c r="CX347" s="104">
        <v>201.095</v>
      </c>
      <c r="CY347" s="104">
        <v>1257.7142857142899</v>
      </c>
      <c r="CZ347" s="104">
        <v>1706.799999999999</v>
      </c>
      <c r="DA347" s="104">
        <v>1885.4253968253961</v>
      </c>
      <c r="DB347" s="104">
        <v>2296.1444444444451</v>
      </c>
      <c r="DC347" s="104">
        <v>2098</v>
      </c>
      <c r="DD347" s="104">
        <v>1961.7743589743579</v>
      </c>
      <c r="DE347" s="104">
        <v>2063.2222222222208</v>
      </c>
      <c r="DF347" s="104">
        <v>2452.1166666666668</v>
      </c>
      <c r="DG347" s="104">
        <v>2225.4782608695696</v>
      </c>
      <c r="DH347" s="104">
        <v>2708.4389140271501</v>
      </c>
      <c r="DI347" s="104">
        <v>3873.7224190283346</v>
      </c>
      <c r="DJ347" s="104">
        <v>5366.1030303030302</v>
      </c>
      <c r="DK347" s="104">
        <v>5070.75</v>
      </c>
      <c r="DL347" s="104">
        <v>5182.9666666666699</v>
      </c>
      <c r="DM347" s="104">
        <v>5673.8809523809505</v>
      </c>
      <c r="DN347" s="104">
        <v>4981.949633699639</v>
      </c>
      <c r="DO347" s="104">
        <v>3607.5</v>
      </c>
      <c r="DP347" s="104">
        <v>2083.8428571428572</v>
      </c>
      <c r="DR347" s="4">
        <f t="shared" si="439"/>
        <v>24.325023532500001</v>
      </c>
      <c r="DS347" s="39">
        <v>29.395089592400002</v>
      </c>
      <c r="DT347" s="39">
        <v>16.500772981279997</v>
      </c>
      <c r="DU347" s="39">
        <v>16.183178976080001</v>
      </c>
      <c r="DV347" s="39">
        <v>18.68864279488</v>
      </c>
      <c r="DW347" s="39">
        <v>24.645294803520006</v>
      </c>
      <c r="DX347" s="39">
        <v>28.094679519700001</v>
      </c>
      <c r="DY347" s="39">
        <v>38.419537122449995</v>
      </c>
      <c r="DZ347" s="39">
        <v>37.308373500749994</v>
      </c>
      <c r="EA347" s="39">
        <v>40.740321901949997</v>
      </c>
      <c r="EB347" s="39">
        <v>38.464611809040008</v>
      </c>
      <c r="EC347" s="39">
        <v>36.250524158920001</v>
      </c>
      <c r="ED347" s="39">
        <v>37.707478641339996</v>
      </c>
      <c r="EE347" s="39">
        <v>38.811941027380001</v>
      </c>
      <c r="EF347" s="39">
        <v>35.462429564910003</v>
      </c>
      <c r="EG347" s="39">
        <v>30.916144687169997</v>
      </c>
      <c r="EH347" s="39">
        <v>37.064623487970003</v>
      </c>
      <c r="EI347" s="39">
        <v>46.839670553160005</v>
      </c>
      <c r="EJ347" s="39">
        <v>41.950929448639997</v>
      </c>
      <c r="EK347" s="39">
        <v>42.57220555472</v>
      </c>
      <c r="EL347" s="39">
        <v>47.157829014240001</v>
      </c>
      <c r="EM347" s="39">
        <v>47.64967742052</v>
      </c>
      <c r="EN347" s="39">
        <v>41.132240475000003</v>
      </c>
      <c r="EP347" s="111">
        <v>46022</v>
      </c>
      <c r="EQ347" s="114">
        <f t="shared" si="464"/>
        <v>0</v>
      </c>
      <c r="ER347" s="114"/>
      <c r="ES347" s="4">
        <f t="shared" si="440"/>
        <v>1116</v>
      </c>
      <c r="ET347" s="4">
        <f t="shared" si="441"/>
        <v>-2623</v>
      </c>
      <c r="EU347" s="4"/>
      <c r="EV347" s="4">
        <f t="shared" si="411"/>
        <v>-117.48666666666701</v>
      </c>
      <c r="EW347" s="4">
        <f t="shared" si="412"/>
        <v>322.06153846153802</v>
      </c>
      <c r="EX347" s="4">
        <f t="shared" si="413"/>
        <v>1999.57142857143</v>
      </c>
      <c r="EY347" s="4"/>
      <c r="EZ347" s="4">
        <f t="shared" si="414"/>
        <v>572.14545454545498</v>
      </c>
      <c r="FA347" s="4">
        <f t="shared" si="415"/>
        <v>839.76923076923094</v>
      </c>
      <c r="FB347" s="4">
        <f t="shared" si="416"/>
        <v>1607.9230769230799</v>
      </c>
      <c r="FC347" s="4"/>
      <c r="FD347" s="4">
        <f t="shared" si="442"/>
        <v>1365.57142857143</v>
      </c>
      <c r="FE347" s="4">
        <f t="shared" si="443"/>
        <v>1432.7</v>
      </c>
      <c r="FF347" s="4">
        <f t="shared" si="444"/>
        <v>1769.2727272727302</v>
      </c>
      <c r="FH347" s="16">
        <f t="shared" si="445"/>
        <v>1116</v>
      </c>
      <c r="FI347" s="16">
        <f t="shared" si="418"/>
        <v>-2623</v>
      </c>
      <c r="FJ347" s="16"/>
      <c r="FK347" s="16">
        <f t="shared" si="446"/>
        <v>-117.48666666666701</v>
      </c>
      <c r="FL347" s="16">
        <f t="shared" si="447"/>
        <v>322.06153846153802</v>
      </c>
      <c r="FM347" s="16">
        <f t="shared" si="448"/>
        <v>1999.57142857143</v>
      </c>
      <c r="FN347" s="16"/>
      <c r="FO347" s="16">
        <f t="shared" si="449"/>
        <v>572.14545454545498</v>
      </c>
      <c r="FP347" s="16">
        <f t="shared" si="450"/>
        <v>839.76923076923094</v>
      </c>
      <c r="FQ347" s="16">
        <f t="shared" si="451"/>
        <v>1607.9230769230799</v>
      </c>
      <c r="FS347" s="4">
        <f t="shared" si="419"/>
        <v>1212</v>
      </c>
      <c r="FT347" s="4">
        <f t="shared" si="420"/>
        <v>-657</v>
      </c>
      <c r="FU347" s="4"/>
      <c r="FV347" s="4">
        <f t="shared" si="421"/>
        <v>-162.95789473684201</v>
      </c>
      <c r="FW347" s="4">
        <f t="shared" si="422"/>
        <v>428.34166666666698</v>
      </c>
      <c r="FX347" s="4">
        <f t="shared" si="423"/>
        <v>2240.8888888888896</v>
      </c>
      <c r="FY347" s="4"/>
      <c r="FZ347" s="4">
        <f t="shared" si="424"/>
        <v>373.15625</v>
      </c>
      <c r="GA347" s="4">
        <f t="shared" si="425"/>
        <v>760.5210526315791</v>
      </c>
      <c r="GB347" s="4">
        <f t="shared" si="426"/>
        <v>1540.4375</v>
      </c>
      <c r="GC347" s="4"/>
      <c r="GD347" s="4">
        <f t="shared" si="427"/>
        <v>1259.75</v>
      </c>
      <c r="GE347" s="4">
        <f t="shared" si="428"/>
        <v>1183</v>
      </c>
      <c r="GF347" s="4">
        <f t="shared" si="429"/>
        <v>1647.5384615384601</v>
      </c>
      <c r="GH347" s="16">
        <f t="shared" si="452"/>
        <v>1212</v>
      </c>
      <c r="GI347" s="16">
        <f t="shared" si="430"/>
        <v>-657</v>
      </c>
      <c r="GJ347" s="16"/>
      <c r="GK347" s="16">
        <f t="shared" si="453"/>
        <v>-162.95789473684201</v>
      </c>
      <c r="GL347" s="16">
        <f t="shared" si="454"/>
        <v>428.34166666666698</v>
      </c>
      <c r="GM347" s="16">
        <f t="shared" si="455"/>
        <v>2240.8888888888896</v>
      </c>
      <c r="GN347" s="16"/>
      <c r="GO347" s="16">
        <f t="shared" si="431"/>
        <v>373.15625</v>
      </c>
      <c r="GP347" s="16">
        <f t="shared" si="432"/>
        <v>760.5210526315791</v>
      </c>
      <c r="GQ347" s="16">
        <f t="shared" si="456"/>
        <v>1540.4375</v>
      </c>
    </row>
    <row r="348" spans="2:199" ht="14.45" customHeight="1" x14ac:dyDescent="0.25">
      <c r="B348" s="28" t="s">
        <v>373</v>
      </c>
      <c r="C348" s="28" t="s">
        <v>1028</v>
      </c>
      <c r="D348" s="23" t="str">
        <f>IFERROR(IF(MATCH($B348,Compounders!$A:$A,0),"yes"),"")</f>
        <v/>
      </c>
      <c r="F348" s="66"/>
      <c r="G348" s="66"/>
      <c r="H348" s="66"/>
      <c r="I348" s="66"/>
      <c r="J348" s="121" t="str">
        <f t="shared" si="433"/>
        <v>yes</v>
      </c>
      <c r="K348" s="70">
        <f t="shared" si="457"/>
        <v>6</v>
      </c>
      <c r="L348" s="70">
        <f t="shared" si="458"/>
        <v>47</v>
      </c>
      <c r="M348" s="70">
        <f t="shared" si="459"/>
        <v>4</v>
      </c>
      <c r="N348" s="70">
        <f t="shared" si="460"/>
        <v>8</v>
      </c>
      <c r="O348" s="66"/>
      <c r="P348" s="83"/>
      <c r="Q348" s="70">
        <f t="shared" ref="Q348:Y363" si="473">Q347+IF(Q$10=$P348,1)</f>
        <v>5</v>
      </c>
      <c r="R348" s="70">
        <f t="shared" si="473"/>
        <v>4</v>
      </c>
      <c r="S348" s="70">
        <f t="shared" si="473"/>
        <v>5</v>
      </c>
      <c r="T348" s="70">
        <f t="shared" si="473"/>
        <v>5</v>
      </c>
      <c r="U348" s="70">
        <f t="shared" si="473"/>
        <v>5</v>
      </c>
      <c r="V348" s="70">
        <f t="shared" si="473"/>
        <v>8</v>
      </c>
      <c r="W348" s="70">
        <f t="shared" si="473"/>
        <v>9</v>
      </c>
      <c r="X348" s="70">
        <f t="shared" si="473"/>
        <v>4</v>
      </c>
      <c r="Y348" s="70">
        <f t="shared" si="473"/>
        <v>2</v>
      </c>
      <c r="AA348" s="39">
        <v>25.837939257679999</v>
      </c>
      <c r="AB348" s="39">
        <v>29.23721248144</v>
      </c>
      <c r="AC348" s="40">
        <v>26.772883675759999</v>
      </c>
      <c r="AE348" s="4">
        <f t="shared" si="400"/>
        <v>0.93494441808000062</v>
      </c>
      <c r="AF348" s="4">
        <f t="shared" si="401"/>
        <v>-2.464328805680001</v>
      </c>
      <c r="AH348" s="11">
        <f t="shared" si="402"/>
        <v>3.6184945275854474E-2</v>
      </c>
      <c r="AI348" s="11">
        <f t="shared" si="403"/>
        <v>-8.4287406237662843E-2</v>
      </c>
      <c r="AK348" s="3">
        <v>978</v>
      </c>
      <c r="AL348" s="7">
        <v>1020</v>
      </c>
      <c r="AM348" s="7"/>
      <c r="AN348" s="3">
        <v>1625.25</v>
      </c>
      <c r="AO348" s="3">
        <v>1612.1666666666702</v>
      </c>
      <c r="AP348" s="7">
        <v>1630.2222222222199</v>
      </c>
      <c r="AQ348" s="113"/>
      <c r="AR348" s="3">
        <v>1737.625</v>
      </c>
      <c r="AS348" s="3">
        <v>1746.3333333333298</v>
      </c>
      <c r="AT348" s="7">
        <v>1748</v>
      </c>
      <c r="AU348" s="7"/>
      <c r="AV348" s="3">
        <v>1905</v>
      </c>
      <c r="AW348" s="3">
        <v>1904.8333333333298</v>
      </c>
      <c r="AX348" s="7">
        <v>1896.625</v>
      </c>
      <c r="AY348" s="113"/>
      <c r="AZ348" s="3">
        <v>1514</v>
      </c>
      <c r="BA348" s="7">
        <v>1471</v>
      </c>
      <c r="BB348" s="7"/>
      <c r="BC348" s="3">
        <v>1591.7272727272698</v>
      </c>
      <c r="BD348" s="3">
        <v>1575.5555555555602</v>
      </c>
      <c r="BE348" s="7">
        <v>1579.8</v>
      </c>
      <c r="BF348" s="113"/>
      <c r="BG348" s="3">
        <v>1715</v>
      </c>
      <c r="BH348" s="3">
        <v>1719.8888888888901</v>
      </c>
      <c r="BI348" s="7">
        <v>1728.6</v>
      </c>
      <c r="BJ348" s="113"/>
      <c r="BK348" s="3">
        <v>1840.5</v>
      </c>
      <c r="BL348" s="3">
        <v>1890.625</v>
      </c>
      <c r="BM348" s="7">
        <v>1897.2222222222199</v>
      </c>
      <c r="BO348" s="2">
        <f t="shared" si="465"/>
        <v>1514</v>
      </c>
      <c r="BP348" s="2">
        <f t="shared" si="466"/>
        <v>1471</v>
      </c>
      <c r="BQ348" s="2"/>
      <c r="BR348" s="2">
        <f t="shared" si="467"/>
        <v>1591.7272727272698</v>
      </c>
      <c r="BS348" s="2">
        <f t="shared" si="468"/>
        <v>1575.5555555555602</v>
      </c>
      <c r="BT348" s="2">
        <f t="shared" si="469"/>
        <v>1579.8</v>
      </c>
      <c r="BU348" s="2"/>
      <c r="BV348" s="2">
        <f t="shared" si="470"/>
        <v>1715</v>
      </c>
      <c r="BW348" s="2">
        <f t="shared" si="471"/>
        <v>1719.8888888888901</v>
      </c>
      <c r="BX348" s="2">
        <f t="shared" si="472"/>
        <v>1728.6</v>
      </c>
      <c r="BZ348" s="16">
        <f t="shared" si="461"/>
        <v>-43</v>
      </c>
      <c r="CA348" s="16">
        <f t="shared" si="462"/>
        <v>108.79999999999995</v>
      </c>
      <c r="CB348" s="16">
        <f t="shared" si="463"/>
        <v>148.79999999999995</v>
      </c>
      <c r="CD348" s="5">
        <f t="shared" si="404"/>
        <v>-2.8401585204755664E-2</v>
      </c>
      <c r="CE348" s="5">
        <f t="shared" si="405"/>
        <v>7.3963290278721949E-2</v>
      </c>
      <c r="CF348" s="5">
        <f t="shared" si="406"/>
        <v>9.4189137865552608E-2</v>
      </c>
      <c r="CH348" s="11">
        <f t="shared" si="435"/>
        <v>-1.0159854297150384E-2</v>
      </c>
      <c r="CI348" s="11">
        <f t="shared" si="436"/>
        <v>-7.4932891655702383E-3</v>
      </c>
      <c r="CK348" s="11">
        <f t="shared" si="437"/>
        <v>2.850664075154441E-3</v>
      </c>
      <c r="CL348" s="11">
        <f t="shared" si="438"/>
        <v>7.9300291545187918E-3</v>
      </c>
      <c r="CN348" s="16">
        <f t="shared" si="407"/>
        <v>-16.171717171709588</v>
      </c>
      <c r="CO348" s="16">
        <f t="shared" si="408"/>
        <v>-11.927272727269838</v>
      </c>
      <c r="CP348" s="11"/>
      <c r="CQ348" s="16">
        <f t="shared" si="409"/>
        <v>4.888888888890051</v>
      </c>
      <c r="CR348" s="16">
        <f t="shared" si="410"/>
        <v>13.599999999999909</v>
      </c>
      <c r="CT348" s="106">
        <v>1561.2</v>
      </c>
      <c r="CU348" s="104">
        <v>1575.5555555555602</v>
      </c>
      <c r="CV348" s="104">
        <v>1603.75</v>
      </c>
      <c r="CW348" s="104">
        <v>1503.5</v>
      </c>
      <c r="CX348" s="104">
        <v>1475</v>
      </c>
      <c r="CY348" s="104">
        <v>1537.4615384615399</v>
      </c>
      <c r="CZ348" s="104">
        <v>1667.666666666667</v>
      </c>
      <c r="DA348" s="104">
        <v>1618.1</v>
      </c>
      <c r="DB348" s="104">
        <v>1567.55</v>
      </c>
      <c r="DC348" s="104">
        <v>1553.3333333333298</v>
      </c>
      <c r="DD348" s="104">
        <v>1544.333333333333</v>
      </c>
      <c r="DE348" s="104">
        <v>1634.714285714286</v>
      </c>
      <c r="DF348" s="104">
        <v>1519</v>
      </c>
      <c r="DG348" s="104">
        <v>1452.5833333333298</v>
      </c>
      <c r="DH348" s="104">
        <v>1414.133333333333</v>
      </c>
      <c r="DI348" s="104">
        <v>1484.1166666666661</v>
      </c>
      <c r="DJ348" s="104">
        <v>1424.380952380953</v>
      </c>
      <c r="DK348" s="104">
        <v>1382.9230769230799</v>
      </c>
      <c r="DL348" s="104">
        <v>1429</v>
      </c>
      <c r="DM348" s="104">
        <v>1357.25</v>
      </c>
      <c r="DN348" s="104">
        <v>1364.233333333334</v>
      </c>
      <c r="DO348" s="104">
        <v>1371.57142857143</v>
      </c>
      <c r="DP348" s="104">
        <v>1423</v>
      </c>
      <c r="DR348" s="4">
        <f t="shared" si="439"/>
        <v>26.772883675759999</v>
      </c>
      <c r="DS348" s="39">
        <v>29.23721248144</v>
      </c>
      <c r="DT348" s="39">
        <v>25.837939257679999</v>
      </c>
      <c r="DU348" s="39">
        <v>26.443921750880001</v>
      </c>
      <c r="DV348" s="39">
        <v>23.235100167839999</v>
      </c>
      <c r="DW348" s="39">
        <v>23.3101099185</v>
      </c>
      <c r="DX348" s="39">
        <v>22.925890419120002</v>
      </c>
      <c r="DY348" s="39">
        <v>25.542159193949999</v>
      </c>
      <c r="DZ348" s="39">
        <v>22.025015383440007</v>
      </c>
      <c r="EA348" s="39">
        <v>22.184905626999996</v>
      </c>
      <c r="EB348" s="39">
        <v>21.036051411180001</v>
      </c>
      <c r="EC348" s="39">
        <v>19.5975261484</v>
      </c>
      <c r="ED348" s="39">
        <v>22.271897972160001</v>
      </c>
      <c r="EE348" s="39">
        <v>22.924142071040002</v>
      </c>
      <c r="EF348" s="39">
        <v>23.979328998299998</v>
      </c>
      <c r="EG348" s="39">
        <v>21.141625545</v>
      </c>
      <c r="EH348" s="39">
        <v>21.918089461400001</v>
      </c>
      <c r="EI348" s="39">
        <v>26.181595804160001</v>
      </c>
      <c r="EJ348" s="39">
        <v>22.642411954210004</v>
      </c>
      <c r="EK348" s="39">
        <v>19.38417734994</v>
      </c>
      <c r="EL348" s="39">
        <v>20.238535074720001</v>
      </c>
      <c r="EM348" s="39">
        <v>18.871587601089999</v>
      </c>
      <c r="EN348" s="39">
        <v>16.60868608322</v>
      </c>
      <c r="EP348" s="111">
        <v>46022</v>
      </c>
      <c r="EQ348" s="114">
        <f t="shared" si="464"/>
        <v>0</v>
      </c>
      <c r="ER348" s="114"/>
      <c r="ES348" s="4">
        <f t="shared" si="440"/>
        <v>978</v>
      </c>
      <c r="ET348" s="4">
        <f t="shared" si="441"/>
        <v>1020</v>
      </c>
      <c r="EU348" s="4"/>
      <c r="EV348" s="4">
        <f t="shared" si="411"/>
        <v>1625.25</v>
      </c>
      <c r="EW348" s="4">
        <f t="shared" si="412"/>
        <v>1612.1666666666702</v>
      </c>
      <c r="EX348" s="4">
        <f t="shared" si="413"/>
        <v>1630.2222222222199</v>
      </c>
      <c r="EY348" s="4"/>
      <c r="EZ348" s="4">
        <f t="shared" si="414"/>
        <v>1737.625</v>
      </c>
      <c r="FA348" s="4">
        <f t="shared" si="415"/>
        <v>1746.3333333333298</v>
      </c>
      <c r="FB348" s="4">
        <f t="shared" si="416"/>
        <v>1748</v>
      </c>
      <c r="FC348" s="4"/>
      <c r="FD348" s="4">
        <f t="shared" si="442"/>
        <v>1905</v>
      </c>
      <c r="FE348" s="4">
        <f t="shared" si="443"/>
        <v>1904.8333333333298</v>
      </c>
      <c r="FF348" s="4">
        <f t="shared" si="444"/>
        <v>1896.625</v>
      </c>
      <c r="FH348" s="16">
        <f t="shared" si="445"/>
        <v>978</v>
      </c>
      <c r="FI348" s="16">
        <f t="shared" si="418"/>
        <v>1020</v>
      </c>
      <c r="FJ348" s="16"/>
      <c r="FK348" s="16">
        <f t="shared" si="446"/>
        <v>1625.25</v>
      </c>
      <c r="FL348" s="16">
        <f t="shared" si="447"/>
        <v>1612.1666666666702</v>
      </c>
      <c r="FM348" s="16">
        <f t="shared" si="448"/>
        <v>1630.2222222222199</v>
      </c>
      <c r="FN348" s="16"/>
      <c r="FO348" s="16">
        <f t="shared" si="449"/>
        <v>1737.625</v>
      </c>
      <c r="FP348" s="16">
        <f t="shared" si="450"/>
        <v>1746.3333333333298</v>
      </c>
      <c r="FQ348" s="16">
        <f t="shared" si="451"/>
        <v>1748</v>
      </c>
      <c r="FS348" s="4">
        <f t="shared" si="419"/>
        <v>1514</v>
      </c>
      <c r="FT348" s="4">
        <f t="shared" si="420"/>
        <v>1471</v>
      </c>
      <c r="FU348" s="4"/>
      <c r="FV348" s="4">
        <f t="shared" si="421"/>
        <v>1591.7272727272698</v>
      </c>
      <c r="FW348" s="4">
        <f t="shared" si="422"/>
        <v>1575.5555555555602</v>
      </c>
      <c r="FX348" s="4">
        <f t="shared" si="423"/>
        <v>1579.8</v>
      </c>
      <c r="FY348" s="4"/>
      <c r="FZ348" s="4">
        <f t="shared" si="424"/>
        <v>1715</v>
      </c>
      <c r="GA348" s="4">
        <f t="shared" si="425"/>
        <v>1719.8888888888901</v>
      </c>
      <c r="GB348" s="4">
        <f t="shared" si="426"/>
        <v>1728.6</v>
      </c>
      <c r="GC348" s="4"/>
      <c r="GD348" s="4">
        <f t="shared" si="427"/>
        <v>1840.5</v>
      </c>
      <c r="GE348" s="4">
        <f t="shared" si="428"/>
        <v>1890.625</v>
      </c>
      <c r="GF348" s="4">
        <f t="shared" si="429"/>
        <v>1897.2222222222199</v>
      </c>
      <c r="GH348" s="16">
        <f t="shared" si="452"/>
        <v>1514</v>
      </c>
      <c r="GI348" s="16">
        <f t="shared" si="430"/>
        <v>1471</v>
      </c>
      <c r="GJ348" s="16"/>
      <c r="GK348" s="16">
        <f t="shared" si="453"/>
        <v>1591.7272727272698</v>
      </c>
      <c r="GL348" s="16">
        <f t="shared" si="454"/>
        <v>1575.5555555555602</v>
      </c>
      <c r="GM348" s="16">
        <f t="shared" si="455"/>
        <v>1579.8</v>
      </c>
      <c r="GN348" s="16"/>
      <c r="GO348" s="16">
        <f t="shared" si="431"/>
        <v>1715</v>
      </c>
      <c r="GP348" s="16">
        <f t="shared" si="432"/>
        <v>1719.8888888888901</v>
      </c>
      <c r="GQ348" s="16">
        <f t="shared" si="456"/>
        <v>1728.6</v>
      </c>
    </row>
    <row r="349" spans="2:199" ht="14.45" customHeight="1" x14ac:dyDescent="0.25">
      <c r="B349" s="28" t="s">
        <v>374</v>
      </c>
      <c r="C349" s="28" t="s">
        <v>1029</v>
      </c>
      <c r="D349" s="23" t="str">
        <f>IFERROR(IF(MATCH($B349,Compounders!$A:$A,0),"yes"),"")</f>
        <v/>
      </c>
      <c r="F349" s="66"/>
      <c r="G349" s="66"/>
      <c r="H349" s="66" t="s">
        <v>544</v>
      </c>
      <c r="I349" s="66"/>
      <c r="J349" s="121" t="str">
        <f t="shared" si="433"/>
        <v/>
      </c>
      <c r="K349" s="70">
        <f t="shared" si="457"/>
        <v>6</v>
      </c>
      <c r="L349" s="70">
        <f t="shared" si="458"/>
        <v>47</v>
      </c>
      <c r="M349" s="70">
        <f t="shared" si="459"/>
        <v>5</v>
      </c>
      <c r="N349" s="70">
        <f t="shared" si="460"/>
        <v>8</v>
      </c>
      <c r="O349" s="66"/>
      <c r="P349" s="83"/>
      <c r="Q349" s="70">
        <f t="shared" si="473"/>
        <v>5</v>
      </c>
      <c r="R349" s="70">
        <f t="shared" si="473"/>
        <v>4</v>
      </c>
      <c r="S349" s="70">
        <f t="shared" si="473"/>
        <v>5</v>
      </c>
      <c r="T349" s="70">
        <f t="shared" si="473"/>
        <v>5</v>
      </c>
      <c r="U349" s="70">
        <f t="shared" si="473"/>
        <v>5</v>
      </c>
      <c r="V349" s="70">
        <f t="shared" si="473"/>
        <v>8</v>
      </c>
      <c r="W349" s="70">
        <f t="shared" si="473"/>
        <v>9</v>
      </c>
      <c r="X349" s="70">
        <f t="shared" si="473"/>
        <v>4</v>
      </c>
      <c r="Y349" s="70">
        <f t="shared" si="473"/>
        <v>2</v>
      </c>
      <c r="AA349" s="39">
        <v>22.521464999999999</v>
      </c>
      <c r="AB349" s="39">
        <v>22.774612000000001</v>
      </c>
      <c r="AC349" s="40">
        <v>25.969580000000001</v>
      </c>
      <c r="AE349" s="4">
        <f t="shared" si="400"/>
        <v>3.4481150000000014</v>
      </c>
      <c r="AF349" s="4">
        <f t="shared" si="401"/>
        <v>3.1949679999999994</v>
      </c>
      <c r="AH349" s="11">
        <f t="shared" si="402"/>
        <v>0.15310349482149599</v>
      </c>
      <c r="AI349" s="11">
        <f t="shared" si="403"/>
        <v>0.14028638555949935</v>
      </c>
      <c r="AK349" s="3">
        <v>785.7</v>
      </c>
      <c r="AL349" s="7">
        <v>825.7</v>
      </c>
      <c r="AM349" s="7"/>
      <c r="AN349" s="3">
        <v>868.66666666666697</v>
      </c>
      <c r="AO349" s="3">
        <v>850</v>
      </c>
      <c r="AP349" s="7">
        <v>860.66666666666697</v>
      </c>
      <c r="AQ349" s="113"/>
      <c r="AR349" s="3">
        <v>903.33333333333303</v>
      </c>
      <c r="AS349" s="3">
        <v>892.66666666666697</v>
      </c>
      <c r="AT349" s="7">
        <v>910</v>
      </c>
      <c r="AU349" s="7"/>
      <c r="AV349" s="3">
        <v>981</v>
      </c>
      <c r="AW349" s="3">
        <v>990</v>
      </c>
      <c r="AX349" s="7">
        <v>943</v>
      </c>
      <c r="AY349" s="113"/>
      <c r="AZ349" s="3">
        <v>785.7</v>
      </c>
      <c r="BA349" s="7">
        <v>825.7</v>
      </c>
      <c r="BB349" s="7"/>
      <c r="BC349" s="3">
        <v>884.75</v>
      </c>
      <c r="BD349" s="3">
        <v>867.75</v>
      </c>
      <c r="BE349" s="7">
        <v>881.25</v>
      </c>
      <c r="BF349" s="113"/>
      <c r="BG349" s="3">
        <v>933.5</v>
      </c>
      <c r="BH349" s="3">
        <v>917.75</v>
      </c>
      <c r="BI349" s="7">
        <v>936.25</v>
      </c>
      <c r="BJ349" s="113"/>
      <c r="BK349" s="3">
        <v>981</v>
      </c>
      <c r="BL349" s="3">
        <v>997.5</v>
      </c>
      <c r="BM349" s="7">
        <v>989.5</v>
      </c>
      <c r="BO349" s="2">
        <f t="shared" si="465"/>
        <v>785.7</v>
      </c>
      <c r="BP349" s="2">
        <f t="shared" si="466"/>
        <v>825.7</v>
      </c>
      <c r="BQ349" s="2"/>
      <c r="BR349" s="2">
        <f t="shared" si="467"/>
        <v>884.75</v>
      </c>
      <c r="BS349" s="2">
        <f t="shared" si="468"/>
        <v>867.75</v>
      </c>
      <c r="BT349" s="2">
        <f t="shared" si="469"/>
        <v>881.25</v>
      </c>
      <c r="BU349" s="2"/>
      <c r="BV349" s="2">
        <f t="shared" si="470"/>
        <v>933.5</v>
      </c>
      <c r="BW349" s="2">
        <f t="shared" si="471"/>
        <v>917.75</v>
      </c>
      <c r="BX349" s="2">
        <f t="shared" si="472"/>
        <v>936.25</v>
      </c>
      <c r="BZ349" s="16">
        <f t="shared" si="461"/>
        <v>40</v>
      </c>
      <c r="CA349" s="16">
        <f t="shared" si="462"/>
        <v>55.549999999999955</v>
      </c>
      <c r="CB349" s="16">
        <f t="shared" si="463"/>
        <v>55</v>
      </c>
      <c r="CD349" s="5">
        <f t="shared" si="404"/>
        <v>5.0910016545755443E-2</v>
      </c>
      <c r="CE349" s="5">
        <f t="shared" si="405"/>
        <v>6.7276250454159969E-2</v>
      </c>
      <c r="CF349" s="5">
        <f t="shared" si="406"/>
        <v>6.2411347517730587E-2</v>
      </c>
      <c r="CH349" s="11">
        <f t="shared" si="435"/>
        <v>-1.9214467363662058E-2</v>
      </c>
      <c r="CI349" s="11">
        <f t="shared" si="436"/>
        <v>-3.9559197513422406E-3</v>
      </c>
      <c r="CK349" s="11">
        <f t="shared" si="437"/>
        <v>-1.68719871451527E-2</v>
      </c>
      <c r="CL349" s="11">
        <f t="shared" si="438"/>
        <v>2.9459025174076725E-3</v>
      </c>
      <c r="CN349" s="16">
        <f t="shared" si="407"/>
        <v>-17</v>
      </c>
      <c r="CO349" s="16">
        <f t="shared" si="408"/>
        <v>-3.5</v>
      </c>
      <c r="CP349" s="11"/>
      <c r="CQ349" s="16">
        <f t="shared" si="409"/>
        <v>-15.75</v>
      </c>
      <c r="CR349" s="16">
        <f t="shared" si="410"/>
        <v>2.75</v>
      </c>
      <c r="CT349" s="106">
        <v>881</v>
      </c>
      <c r="CU349" s="104">
        <v>867.75</v>
      </c>
      <c r="CV349" s="104">
        <v>877.5</v>
      </c>
      <c r="CW349" s="104">
        <v>840</v>
      </c>
      <c r="CX349" s="104">
        <v>825</v>
      </c>
      <c r="CY349" s="104">
        <v>811.33333333333303</v>
      </c>
      <c r="CZ349" s="104">
        <v>791</v>
      </c>
      <c r="DA349" s="104">
        <v>799.5</v>
      </c>
      <c r="DB349" s="104">
        <v>794</v>
      </c>
      <c r="DC349" s="104">
        <v>796</v>
      </c>
      <c r="DD349" s="104">
        <v>788</v>
      </c>
      <c r="DE349" s="104">
        <v>760</v>
      </c>
      <c r="DF349" s="104">
        <v>731.5</v>
      </c>
      <c r="DG349" s="104">
        <v>727.33333333333303</v>
      </c>
      <c r="DH349" s="104">
        <v>695</v>
      </c>
      <c r="DI349" s="104">
        <v>680</v>
      </c>
      <c r="DJ349" s="104">
        <v>681</v>
      </c>
      <c r="DK349" s="104">
        <v>673.5</v>
      </c>
      <c r="DL349" s="104">
        <v>676.5</v>
      </c>
      <c r="DM349" s="104">
        <v>669</v>
      </c>
      <c r="DN349" s="104">
        <v>632.5</v>
      </c>
      <c r="DO349" s="104">
        <v>615.33333333333303</v>
      </c>
      <c r="DP349" s="104">
        <v>659.5</v>
      </c>
      <c r="DR349" s="4">
        <f t="shared" si="439"/>
        <v>25.969580000000001</v>
      </c>
      <c r="DS349" s="39">
        <v>22.774612000000001</v>
      </c>
      <c r="DT349" s="39">
        <v>22.521464999999999</v>
      </c>
      <c r="DU349" s="39">
        <v>26.111837999999999</v>
      </c>
      <c r="DV349" s="39">
        <v>27.118320000000004</v>
      </c>
      <c r="DW349" s="39">
        <v>24.016102</v>
      </c>
      <c r="DX349" s="39">
        <v>19.888856000000001</v>
      </c>
      <c r="DY349" s="39">
        <v>18.540095999999998</v>
      </c>
      <c r="DZ349" s="39">
        <v>17.804627433600004</v>
      </c>
      <c r="EA349" s="39">
        <v>19.121559000000001</v>
      </c>
      <c r="EB349" s="39">
        <v>21.028516</v>
      </c>
      <c r="EC349" s="39">
        <v>20.887681425449998</v>
      </c>
      <c r="ED349" s="39">
        <v>23.522667575459998</v>
      </c>
      <c r="EE349" s="39">
        <v>22.164143948310002</v>
      </c>
      <c r="EF349" s="39">
        <v>21.78002072064</v>
      </c>
      <c r="EG349" s="39">
        <v>18.6350996565</v>
      </c>
      <c r="EH349" s="39">
        <v>18.330130714680003</v>
      </c>
      <c r="EI349" s="39">
        <v>24.507848257479999</v>
      </c>
      <c r="EJ349" s="39">
        <v>28.193928625520002</v>
      </c>
      <c r="EK349" s="39">
        <v>22.93537812436</v>
      </c>
      <c r="EL349" s="39">
        <v>25.642175482759999</v>
      </c>
      <c r="EM349" s="39">
        <v>22.478674944359998</v>
      </c>
      <c r="EN349" s="39">
        <v>24.693375435200004</v>
      </c>
      <c r="EP349" s="111">
        <v>46022</v>
      </c>
      <c r="EQ349" s="114">
        <f t="shared" si="464"/>
        <v>0</v>
      </c>
      <c r="ER349" s="114"/>
      <c r="ES349" s="4">
        <f t="shared" si="440"/>
        <v>785.7</v>
      </c>
      <c r="ET349" s="4">
        <f t="shared" si="441"/>
        <v>825.7</v>
      </c>
      <c r="EU349" s="4"/>
      <c r="EV349" s="4">
        <f t="shared" si="411"/>
        <v>868.66666666666697</v>
      </c>
      <c r="EW349" s="4">
        <f t="shared" si="412"/>
        <v>850</v>
      </c>
      <c r="EX349" s="4">
        <f t="shared" si="413"/>
        <v>860.66666666666697</v>
      </c>
      <c r="EY349" s="4"/>
      <c r="EZ349" s="4">
        <f t="shared" si="414"/>
        <v>903.33333333333303</v>
      </c>
      <c r="FA349" s="4">
        <f t="shared" si="415"/>
        <v>892.66666666666697</v>
      </c>
      <c r="FB349" s="4">
        <f t="shared" si="416"/>
        <v>910</v>
      </c>
      <c r="FC349" s="4"/>
      <c r="FD349" s="4">
        <f t="shared" si="442"/>
        <v>981</v>
      </c>
      <c r="FE349" s="4">
        <f t="shared" si="443"/>
        <v>990</v>
      </c>
      <c r="FF349" s="4">
        <f t="shared" si="444"/>
        <v>943</v>
      </c>
      <c r="FH349" s="16">
        <f t="shared" si="445"/>
        <v>785.7</v>
      </c>
      <c r="FI349" s="16">
        <f t="shared" si="418"/>
        <v>825.7</v>
      </c>
      <c r="FJ349" s="16"/>
      <c r="FK349" s="16">
        <f t="shared" si="446"/>
        <v>868.66666666666697</v>
      </c>
      <c r="FL349" s="16">
        <f t="shared" si="447"/>
        <v>850</v>
      </c>
      <c r="FM349" s="16">
        <f t="shared" si="448"/>
        <v>860.66666666666697</v>
      </c>
      <c r="FN349" s="16"/>
      <c r="FO349" s="16">
        <f t="shared" si="449"/>
        <v>903.33333333333303</v>
      </c>
      <c r="FP349" s="16">
        <f t="shared" si="450"/>
        <v>892.66666666666697</v>
      </c>
      <c r="FQ349" s="16">
        <f t="shared" si="451"/>
        <v>910</v>
      </c>
      <c r="FS349" s="4">
        <f t="shared" si="419"/>
        <v>785.7</v>
      </c>
      <c r="FT349" s="4">
        <f t="shared" si="420"/>
        <v>825.7</v>
      </c>
      <c r="FU349" s="4"/>
      <c r="FV349" s="4">
        <f t="shared" si="421"/>
        <v>884.75</v>
      </c>
      <c r="FW349" s="4">
        <f t="shared" si="422"/>
        <v>867.75</v>
      </c>
      <c r="FX349" s="4">
        <f t="shared" si="423"/>
        <v>881.25</v>
      </c>
      <c r="FY349" s="4"/>
      <c r="FZ349" s="4">
        <f t="shared" si="424"/>
        <v>933.5</v>
      </c>
      <c r="GA349" s="4">
        <f t="shared" si="425"/>
        <v>917.75</v>
      </c>
      <c r="GB349" s="4">
        <f t="shared" si="426"/>
        <v>936.25</v>
      </c>
      <c r="GC349" s="4"/>
      <c r="GD349" s="4">
        <f t="shared" si="427"/>
        <v>981</v>
      </c>
      <c r="GE349" s="4">
        <f t="shared" si="428"/>
        <v>997.5</v>
      </c>
      <c r="GF349" s="4">
        <f t="shared" si="429"/>
        <v>989.5</v>
      </c>
      <c r="GH349" s="16">
        <f t="shared" si="452"/>
        <v>785.7</v>
      </c>
      <c r="GI349" s="16">
        <f t="shared" si="430"/>
        <v>825.7</v>
      </c>
      <c r="GJ349" s="16"/>
      <c r="GK349" s="16">
        <f t="shared" si="453"/>
        <v>884.75</v>
      </c>
      <c r="GL349" s="16">
        <f t="shared" si="454"/>
        <v>867.75</v>
      </c>
      <c r="GM349" s="16">
        <f t="shared" si="455"/>
        <v>881.25</v>
      </c>
      <c r="GN349" s="16"/>
      <c r="GO349" s="16">
        <f t="shared" si="431"/>
        <v>933.5</v>
      </c>
      <c r="GP349" s="16">
        <f t="shared" si="432"/>
        <v>917.75</v>
      </c>
      <c r="GQ349" s="16">
        <f t="shared" si="456"/>
        <v>936.25</v>
      </c>
    </row>
    <row r="350" spans="2:199" ht="14.45" customHeight="1" x14ac:dyDescent="0.25">
      <c r="B350" s="28" t="s">
        <v>180</v>
      </c>
      <c r="C350" s="28" t="s">
        <v>811</v>
      </c>
      <c r="D350" s="23" t="str">
        <f>IFERROR(IF(MATCH($B350,Compounders!$A:$A,0),"yes"),"")</f>
        <v/>
      </c>
      <c r="F350" s="66"/>
      <c r="G350" s="66"/>
      <c r="H350" s="66"/>
      <c r="I350" s="66"/>
      <c r="J350" s="121" t="str">
        <f t="shared" si="433"/>
        <v>yes</v>
      </c>
      <c r="K350" s="70">
        <f t="shared" si="457"/>
        <v>6</v>
      </c>
      <c r="L350" s="70">
        <f t="shared" si="458"/>
        <v>47</v>
      </c>
      <c r="M350" s="70">
        <f t="shared" si="459"/>
        <v>5</v>
      </c>
      <c r="N350" s="70">
        <f t="shared" si="460"/>
        <v>8</v>
      </c>
      <c r="O350" s="66"/>
      <c r="P350" s="83"/>
      <c r="Q350" s="70">
        <f t="shared" si="473"/>
        <v>5</v>
      </c>
      <c r="R350" s="70">
        <f t="shared" si="473"/>
        <v>4</v>
      </c>
      <c r="S350" s="70">
        <f t="shared" si="473"/>
        <v>5</v>
      </c>
      <c r="T350" s="70">
        <f t="shared" si="473"/>
        <v>5</v>
      </c>
      <c r="U350" s="70">
        <f t="shared" si="473"/>
        <v>5</v>
      </c>
      <c r="V350" s="70">
        <f t="shared" si="473"/>
        <v>8</v>
      </c>
      <c r="W350" s="70">
        <f t="shared" si="473"/>
        <v>9</v>
      </c>
      <c r="X350" s="70">
        <f t="shared" si="473"/>
        <v>4</v>
      </c>
      <c r="Y350" s="70">
        <f t="shared" si="473"/>
        <v>2</v>
      </c>
      <c r="AA350" s="39">
        <v>23.763353041599999</v>
      </c>
      <c r="AB350" s="39">
        <v>22.314740998520005</v>
      </c>
      <c r="AC350" s="40">
        <v>23.894627064000002</v>
      </c>
      <c r="AE350" s="4">
        <f t="shared" si="400"/>
        <v>0.13127402240000308</v>
      </c>
      <c r="AF350" s="4">
        <f t="shared" si="401"/>
        <v>1.5798860654799967</v>
      </c>
      <c r="AH350" s="11">
        <f t="shared" si="402"/>
        <v>5.524221357575021E-3</v>
      </c>
      <c r="AI350" s="11">
        <f t="shared" si="403"/>
        <v>7.0800107677018609E-2</v>
      </c>
      <c r="AK350" s="3">
        <v>1774</v>
      </c>
      <c r="AL350" s="7">
        <v>2061</v>
      </c>
      <c r="AM350" s="7"/>
      <c r="AN350" s="3">
        <v>2250.5263157894701</v>
      </c>
      <c r="AO350" s="3">
        <v>2224.4499999999998</v>
      </c>
      <c r="AP350" s="7">
        <v>2221.7058823529401</v>
      </c>
      <c r="AQ350" s="113"/>
      <c r="AR350" s="3">
        <v>2351.3888888888896</v>
      </c>
      <c r="AS350" s="3">
        <v>2333.9473684210502</v>
      </c>
      <c r="AT350" s="7">
        <v>2314.5</v>
      </c>
      <c r="AU350" s="7"/>
      <c r="AV350" s="3">
        <v>2437</v>
      </c>
      <c r="AW350" s="3">
        <v>2381.8000000000002</v>
      </c>
      <c r="AX350" s="7">
        <v>2420.8000000000002</v>
      </c>
      <c r="AY350" s="113"/>
      <c r="AZ350" s="3">
        <v>1998</v>
      </c>
      <c r="BA350" s="7">
        <v>2090</v>
      </c>
      <c r="BB350" s="7"/>
      <c r="BC350" s="3">
        <v>2261.1818181818198</v>
      </c>
      <c r="BD350" s="3">
        <v>2250.0500000000002</v>
      </c>
      <c r="BE350" s="7">
        <v>2243.21052631579</v>
      </c>
      <c r="BF350" s="113"/>
      <c r="BG350" s="3">
        <v>2374.4444444444398</v>
      </c>
      <c r="BH350" s="3">
        <v>2374.38095238095</v>
      </c>
      <c r="BI350" s="7">
        <v>2349.2631578947403</v>
      </c>
      <c r="BJ350" s="113"/>
      <c r="BK350" s="3">
        <v>2475</v>
      </c>
      <c r="BL350" s="3">
        <v>2449.5</v>
      </c>
      <c r="BM350" s="7">
        <v>2435.25</v>
      </c>
      <c r="BO350" s="2">
        <f t="shared" si="465"/>
        <v>1998</v>
      </c>
      <c r="BP350" s="2">
        <f t="shared" si="466"/>
        <v>2090</v>
      </c>
      <c r="BQ350" s="2"/>
      <c r="BR350" s="2">
        <f t="shared" si="467"/>
        <v>2261.1818181818198</v>
      </c>
      <c r="BS350" s="2">
        <f t="shared" si="468"/>
        <v>2250.0500000000002</v>
      </c>
      <c r="BT350" s="2">
        <f t="shared" si="469"/>
        <v>2243.21052631579</v>
      </c>
      <c r="BU350" s="2"/>
      <c r="BV350" s="2">
        <f t="shared" si="470"/>
        <v>2374.4444444444398</v>
      </c>
      <c r="BW350" s="2">
        <f t="shared" si="471"/>
        <v>2374.38095238095</v>
      </c>
      <c r="BX350" s="2">
        <f t="shared" si="472"/>
        <v>2349.2631578947403</v>
      </c>
      <c r="BZ350" s="16">
        <f t="shared" si="461"/>
        <v>92</v>
      </c>
      <c r="CA350" s="16">
        <f t="shared" si="462"/>
        <v>153.21052631579005</v>
      </c>
      <c r="CB350" s="16">
        <f t="shared" si="463"/>
        <v>106.05263157895024</v>
      </c>
      <c r="CD350" s="5">
        <f t="shared" si="404"/>
        <v>4.6046046046046119E-2</v>
      </c>
      <c r="CE350" s="5">
        <f t="shared" si="405"/>
        <v>7.3306471921430694E-2</v>
      </c>
      <c r="CF350" s="5">
        <f t="shared" si="406"/>
        <v>4.7277163839423153E-2</v>
      </c>
      <c r="CH350" s="11">
        <f t="shared" si="435"/>
        <v>-4.9230088851371923E-3</v>
      </c>
      <c r="CI350" s="11">
        <f t="shared" si="436"/>
        <v>-7.9477429552659018E-3</v>
      </c>
      <c r="CK350" s="11">
        <f t="shared" si="437"/>
        <v>-2.6739755330296155E-5</v>
      </c>
      <c r="CL350" s="11">
        <f t="shared" si="438"/>
        <v>-1.060512769992028E-2</v>
      </c>
      <c r="CN350" s="16">
        <f t="shared" si="407"/>
        <v>-11.131818181819654</v>
      </c>
      <c r="CO350" s="16">
        <f t="shared" si="408"/>
        <v>-17.971291866029787</v>
      </c>
      <c r="CP350" s="11"/>
      <c r="CQ350" s="16">
        <f t="shared" si="409"/>
        <v>-6.3492063489775319E-2</v>
      </c>
      <c r="CR350" s="16">
        <f t="shared" si="410"/>
        <v>-25.181286549699507</v>
      </c>
      <c r="CT350" s="106">
        <v>2265.520833333333</v>
      </c>
      <c r="CU350" s="104">
        <v>2250.0500000000002</v>
      </c>
      <c r="CV350" s="104">
        <v>2234.9795321637421</v>
      </c>
      <c r="CW350" s="104">
        <v>2191.9400584795321</v>
      </c>
      <c r="CX350" s="104">
        <v>2089.7495098039208</v>
      </c>
      <c r="CY350" s="104">
        <v>2055.4117647058797</v>
      </c>
      <c r="CZ350" s="104">
        <v>2058.3173076923081</v>
      </c>
      <c r="DA350" s="104">
        <v>1914.6886877828049</v>
      </c>
      <c r="DB350" s="104">
        <v>1849.7692307692298</v>
      </c>
      <c r="DC350" s="104">
        <v>1831</v>
      </c>
      <c r="DD350" s="104">
        <v>1802.340909090909</v>
      </c>
      <c r="DE350" s="104">
        <v>2113.4761904761899</v>
      </c>
      <c r="DF350" s="104">
        <v>2161.7103896103895</v>
      </c>
      <c r="DG350" s="104">
        <v>2387.1923076923099</v>
      </c>
      <c r="DH350" s="104">
        <v>2423.4356725146204</v>
      </c>
      <c r="DI350" s="104">
        <v>2330.4333333333329</v>
      </c>
      <c r="DJ350" s="104">
        <v>2148.6654135338335</v>
      </c>
      <c r="DK350" s="104">
        <v>1987.3181818181802</v>
      </c>
      <c r="DL350" s="104">
        <v>1939.2527472527481</v>
      </c>
      <c r="DM350" s="104">
        <v>1938.8571428571429</v>
      </c>
      <c r="DN350" s="104">
        <v>1935.7</v>
      </c>
      <c r="DO350" s="104">
        <v>1831.9</v>
      </c>
      <c r="DP350" s="104">
        <v>1503.827228327229</v>
      </c>
      <c r="DR350" s="4">
        <f t="shared" si="439"/>
        <v>23.894627064000002</v>
      </c>
      <c r="DS350" s="39">
        <v>22.314740998520005</v>
      </c>
      <c r="DT350" s="39">
        <v>23.763353041599999</v>
      </c>
      <c r="DU350" s="39">
        <v>23.530171294980004</v>
      </c>
      <c r="DV350" s="39">
        <v>21.142837222080001</v>
      </c>
      <c r="DW350" s="39">
        <v>19.675755992829998</v>
      </c>
      <c r="DX350" s="39">
        <v>21.376475752799994</v>
      </c>
      <c r="DY350" s="39">
        <v>21.349863403739999</v>
      </c>
      <c r="DZ350" s="39">
        <v>18.353175063959998</v>
      </c>
      <c r="EA350" s="39">
        <v>19.332899569919999</v>
      </c>
      <c r="EB350" s="39">
        <v>18.024658498439997</v>
      </c>
      <c r="EC350" s="39">
        <v>16.140092260400003</v>
      </c>
      <c r="ED350" s="39">
        <v>16.720709041080003</v>
      </c>
      <c r="EE350" s="39">
        <v>17.345464669439998</v>
      </c>
      <c r="EF350" s="39">
        <v>20.146647265360002</v>
      </c>
      <c r="EG350" s="39">
        <v>18.753334242750004</v>
      </c>
      <c r="EH350" s="39">
        <v>17.521868756250001</v>
      </c>
      <c r="EI350" s="39">
        <v>20.86087294284</v>
      </c>
      <c r="EJ350" s="39">
        <v>20.781561181400001</v>
      </c>
      <c r="EK350" s="39">
        <v>20.341232632169998</v>
      </c>
      <c r="EL350" s="39">
        <v>19.398739291279998</v>
      </c>
      <c r="EM350" s="39">
        <v>19.84752550112</v>
      </c>
      <c r="EN350" s="39">
        <v>15.48235523276</v>
      </c>
      <c r="EP350" s="111">
        <v>46022</v>
      </c>
      <c r="EQ350" s="114">
        <f t="shared" si="464"/>
        <v>0</v>
      </c>
      <c r="ER350" s="114"/>
      <c r="ES350" s="4">
        <f t="shared" si="440"/>
        <v>1774</v>
      </c>
      <c r="ET350" s="4">
        <f t="shared" si="441"/>
        <v>2061</v>
      </c>
      <c r="EU350" s="4"/>
      <c r="EV350" s="4">
        <f t="shared" si="411"/>
        <v>2250.5263157894701</v>
      </c>
      <c r="EW350" s="4">
        <f t="shared" si="412"/>
        <v>2224.4499999999998</v>
      </c>
      <c r="EX350" s="4">
        <f t="shared" si="413"/>
        <v>2221.7058823529401</v>
      </c>
      <c r="EY350" s="4"/>
      <c r="EZ350" s="4">
        <f t="shared" si="414"/>
        <v>2351.3888888888896</v>
      </c>
      <c r="FA350" s="4">
        <f t="shared" si="415"/>
        <v>2333.9473684210502</v>
      </c>
      <c r="FB350" s="4">
        <f t="shared" si="416"/>
        <v>2314.5</v>
      </c>
      <c r="FC350" s="4"/>
      <c r="FD350" s="4">
        <f t="shared" si="442"/>
        <v>2437</v>
      </c>
      <c r="FE350" s="4">
        <f t="shared" si="443"/>
        <v>2381.8000000000002</v>
      </c>
      <c r="FF350" s="4">
        <f t="shared" si="444"/>
        <v>2420.8000000000002</v>
      </c>
      <c r="FH350" s="16">
        <f t="shared" si="445"/>
        <v>1774</v>
      </c>
      <c r="FI350" s="16">
        <f t="shared" si="418"/>
        <v>2061</v>
      </c>
      <c r="FJ350" s="16"/>
      <c r="FK350" s="16">
        <f t="shared" si="446"/>
        <v>2250.5263157894701</v>
      </c>
      <c r="FL350" s="16">
        <f t="shared" si="447"/>
        <v>2224.4499999999998</v>
      </c>
      <c r="FM350" s="16">
        <f t="shared" si="448"/>
        <v>2221.7058823529401</v>
      </c>
      <c r="FN350" s="16"/>
      <c r="FO350" s="16">
        <f t="shared" si="449"/>
        <v>2351.3888888888896</v>
      </c>
      <c r="FP350" s="16">
        <f t="shared" si="450"/>
        <v>2333.9473684210502</v>
      </c>
      <c r="FQ350" s="16">
        <f t="shared" si="451"/>
        <v>2314.5</v>
      </c>
      <c r="FS350" s="4">
        <f t="shared" si="419"/>
        <v>1998</v>
      </c>
      <c r="FT350" s="4">
        <f t="shared" si="420"/>
        <v>2090</v>
      </c>
      <c r="FU350" s="4"/>
      <c r="FV350" s="4">
        <f t="shared" si="421"/>
        <v>2261.1818181818198</v>
      </c>
      <c r="FW350" s="4">
        <f t="shared" si="422"/>
        <v>2250.0500000000002</v>
      </c>
      <c r="FX350" s="4">
        <f t="shared" si="423"/>
        <v>2243.21052631579</v>
      </c>
      <c r="FY350" s="4"/>
      <c r="FZ350" s="4">
        <f t="shared" si="424"/>
        <v>2374.4444444444398</v>
      </c>
      <c r="GA350" s="4">
        <f t="shared" si="425"/>
        <v>2374.38095238095</v>
      </c>
      <c r="GB350" s="4">
        <f t="shared" si="426"/>
        <v>2349.2631578947403</v>
      </c>
      <c r="GC350" s="4"/>
      <c r="GD350" s="4">
        <f t="shared" si="427"/>
        <v>2475</v>
      </c>
      <c r="GE350" s="4">
        <f t="shared" si="428"/>
        <v>2449.5</v>
      </c>
      <c r="GF350" s="4">
        <f t="shared" si="429"/>
        <v>2435.25</v>
      </c>
      <c r="GH350" s="16">
        <f t="shared" si="452"/>
        <v>1998</v>
      </c>
      <c r="GI350" s="16">
        <f t="shared" si="430"/>
        <v>2090</v>
      </c>
      <c r="GJ350" s="16"/>
      <c r="GK350" s="16">
        <f t="shared" si="453"/>
        <v>2261.1818181818198</v>
      </c>
      <c r="GL350" s="16">
        <f t="shared" si="454"/>
        <v>2250.0500000000002</v>
      </c>
      <c r="GM350" s="16">
        <f t="shared" si="455"/>
        <v>2243.21052631579</v>
      </c>
      <c r="GN350" s="16"/>
      <c r="GO350" s="16">
        <f t="shared" si="431"/>
        <v>2374.4444444444398</v>
      </c>
      <c r="GP350" s="16">
        <f t="shared" si="432"/>
        <v>2374.38095238095</v>
      </c>
      <c r="GQ350" s="16">
        <f t="shared" si="456"/>
        <v>2349.2631578947403</v>
      </c>
    </row>
    <row r="351" spans="2:199" ht="14.45" customHeight="1" x14ac:dyDescent="0.25">
      <c r="B351" s="28" t="s">
        <v>364</v>
      </c>
      <c r="C351" s="28" t="s">
        <v>812</v>
      </c>
      <c r="D351" s="23" t="str">
        <f>IFERROR(IF(MATCH($B351,Compounders!$A:$A,0),"yes"),"")</f>
        <v/>
      </c>
      <c r="F351" s="66"/>
      <c r="G351" s="66"/>
      <c r="H351" s="66"/>
      <c r="I351" s="66"/>
      <c r="J351" s="121" t="str">
        <f t="shared" si="433"/>
        <v>yes</v>
      </c>
      <c r="K351" s="70">
        <f t="shared" si="457"/>
        <v>6</v>
      </c>
      <c r="L351" s="70">
        <f t="shared" si="458"/>
        <v>47</v>
      </c>
      <c r="M351" s="70">
        <f t="shared" si="459"/>
        <v>5</v>
      </c>
      <c r="N351" s="70">
        <f t="shared" si="460"/>
        <v>8</v>
      </c>
      <c r="O351" s="66"/>
      <c r="P351" s="83"/>
      <c r="Q351" s="70">
        <f t="shared" si="473"/>
        <v>5</v>
      </c>
      <c r="R351" s="70">
        <f t="shared" si="473"/>
        <v>4</v>
      </c>
      <c r="S351" s="70">
        <f t="shared" si="473"/>
        <v>5</v>
      </c>
      <c r="T351" s="70">
        <f t="shared" si="473"/>
        <v>5</v>
      </c>
      <c r="U351" s="70">
        <f t="shared" si="473"/>
        <v>5</v>
      </c>
      <c r="V351" s="70">
        <f t="shared" si="473"/>
        <v>8</v>
      </c>
      <c r="W351" s="70">
        <f t="shared" si="473"/>
        <v>9</v>
      </c>
      <c r="X351" s="70">
        <f t="shared" si="473"/>
        <v>4</v>
      </c>
      <c r="Y351" s="70">
        <f t="shared" si="473"/>
        <v>2</v>
      </c>
      <c r="AA351" s="39">
        <v>25.463625232500004</v>
      </c>
      <c r="AB351" s="39">
        <v>26.575670714259999</v>
      </c>
      <c r="AC351" s="40">
        <v>24.07222982367</v>
      </c>
      <c r="AE351" s="4">
        <f t="shared" si="400"/>
        <v>-1.3913954088300038</v>
      </c>
      <c r="AF351" s="4">
        <f t="shared" si="401"/>
        <v>-2.5034408905899994</v>
      </c>
      <c r="AH351" s="11">
        <f t="shared" si="402"/>
        <v>-5.4642471216318489E-2</v>
      </c>
      <c r="AI351" s="11">
        <f t="shared" si="403"/>
        <v>-9.4200478230891838E-2</v>
      </c>
      <c r="AK351" s="3">
        <v>1051</v>
      </c>
      <c r="AL351" s="7">
        <v>1111</v>
      </c>
      <c r="AM351" s="7"/>
      <c r="AN351" s="3">
        <v>1217.1666666666702</v>
      </c>
      <c r="AO351" s="3">
        <v>1214.9090909090901</v>
      </c>
      <c r="AP351" s="7">
        <v>1211.75</v>
      </c>
      <c r="AQ351" s="113"/>
      <c r="AR351" s="3">
        <v>1388.6363636363599</v>
      </c>
      <c r="AS351" s="3">
        <v>1398.2</v>
      </c>
      <c r="AT351" s="7">
        <v>1324.125</v>
      </c>
      <c r="AU351" s="7"/>
      <c r="AV351" s="3">
        <v>1526.1111111111099</v>
      </c>
      <c r="AW351" s="3">
        <v>1523.2</v>
      </c>
      <c r="AX351" s="7">
        <v>1447</v>
      </c>
      <c r="AY351" s="113"/>
      <c r="AZ351" s="3">
        <v>1051</v>
      </c>
      <c r="BA351" s="7">
        <v>1099.8</v>
      </c>
      <c r="BB351" s="7"/>
      <c r="BC351" s="3">
        <v>1217.1666666666702</v>
      </c>
      <c r="BD351" s="3">
        <v>1214.9090909090901</v>
      </c>
      <c r="BE351" s="7">
        <v>1211.75</v>
      </c>
      <c r="BF351" s="113"/>
      <c r="BG351" s="3">
        <v>1388.6363636363599</v>
      </c>
      <c r="BH351" s="3">
        <v>1398.2</v>
      </c>
      <c r="BI351" s="7">
        <v>1324.125</v>
      </c>
      <c r="BJ351" s="113"/>
      <c r="BK351" s="3">
        <v>1526.1111111111099</v>
      </c>
      <c r="BL351" s="3">
        <v>1523.2</v>
      </c>
      <c r="BM351" s="7">
        <v>1447</v>
      </c>
      <c r="BO351" s="2">
        <f t="shared" si="465"/>
        <v>1099.6663013698628</v>
      </c>
      <c r="BP351" s="2">
        <f t="shared" si="466"/>
        <v>1211.4432876712331</v>
      </c>
      <c r="BQ351" s="2"/>
      <c r="BR351" s="2">
        <f t="shared" si="467"/>
        <v>1388.1665836446621</v>
      </c>
      <c r="BS351" s="2">
        <f t="shared" si="468"/>
        <v>1397.6978331257785</v>
      </c>
      <c r="BT351" s="2">
        <f t="shared" si="469"/>
        <v>1323.8171232876712</v>
      </c>
      <c r="BU351" s="2"/>
      <c r="BV351" s="2">
        <f t="shared" si="470"/>
        <v>1525.7344679673433</v>
      </c>
      <c r="BW351" s="2">
        <f t="shared" si="471"/>
        <v>1522.8575342465754</v>
      </c>
      <c r="BX351" s="2">
        <f t="shared" si="472"/>
        <v>1446.6633561643835</v>
      </c>
      <c r="BZ351" s="16">
        <f t="shared" si="461"/>
        <v>111.77698630137024</v>
      </c>
      <c r="CA351" s="16">
        <f t="shared" si="462"/>
        <v>112.3738356164381</v>
      </c>
      <c r="CB351" s="16">
        <f t="shared" si="463"/>
        <v>122.84623287671229</v>
      </c>
      <c r="CD351" s="5">
        <f t="shared" si="404"/>
        <v>0.10164627775001267</v>
      </c>
      <c r="CE351" s="5">
        <f t="shared" si="405"/>
        <v>9.276029407241615E-2</v>
      </c>
      <c r="CF351" s="5">
        <f t="shared" si="406"/>
        <v>9.2796981332003314E-2</v>
      </c>
      <c r="CH351" s="11">
        <f t="shared" si="435"/>
        <v>6.8660703934335654E-3</v>
      </c>
      <c r="CI351" s="11">
        <f t="shared" si="436"/>
        <v>-4.635571920197068E-2</v>
      </c>
      <c r="CK351" s="11">
        <f t="shared" si="437"/>
        <v>-1.8856057729368381E-3</v>
      </c>
      <c r="CL351" s="11">
        <f t="shared" si="438"/>
        <v>-5.1824949532864761E-2</v>
      </c>
      <c r="CN351" s="16">
        <f t="shared" si="407"/>
        <v>9.531249481116447</v>
      </c>
      <c r="CO351" s="16">
        <f t="shared" si="408"/>
        <v>-64.349460356990903</v>
      </c>
      <c r="CP351" s="11"/>
      <c r="CQ351" s="16">
        <f t="shared" si="409"/>
        <v>-2.8769337207679655</v>
      </c>
      <c r="CR351" s="16">
        <f t="shared" si="410"/>
        <v>-79.071111802959877</v>
      </c>
      <c r="CT351" s="106">
        <v>1266.5999999999999</v>
      </c>
      <c r="CU351" s="104">
        <v>1214.9090909090901</v>
      </c>
      <c r="CV351" s="104">
        <v>1187.425</v>
      </c>
      <c r="CW351" s="104">
        <v>1163.5</v>
      </c>
      <c r="CX351" s="104">
        <v>1132.75</v>
      </c>
      <c r="CY351" s="104">
        <v>1116.3</v>
      </c>
      <c r="CZ351" s="104">
        <v>1102.761904761905</v>
      </c>
      <c r="DA351" s="104">
        <v>1072.666666666667</v>
      </c>
      <c r="DB351" s="104">
        <v>1039.0833333333339</v>
      </c>
      <c r="DC351" s="104">
        <v>1020.6666666666699</v>
      </c>
      <c r="DD351" s="104">
        <v>991.2</v>
      </c>
      <c r="DE351" s="104">
        <v>952.85714285714289</v>
      </c>
      <c r="DF351" s="104">
        <v>920.71388888888896</v>
      </c>
      <c r="DG351" s="104">
        <v>898.91666666666697</v>
      </c>
      <c r="DH351" s="104">
        <v>852.86666666666702</v>
      </c>
      <c r="DI351" s="104">
        <v>820.52857142857192</v>
      </c>
      <c r="DJ351" s="104">
        <v>767.83333333333303</v>
      </c>
      <c r="DK351" s="104">
        <v>811.3846153846149</v>
      </c>
      <c r="DL351" s="104">
        <v>799.35</v>
      </c>
      <c r="DM351" s="104">
        <v>777.15833333333296</v>
      </c>
      <c r="DN351" s="104">
        <v>769.97500000000002</v>
      </c>
      <c r="DO351" s="104">
        <v>772.5</v>
      </c>
      <c r="DP351" s="104">
        <v>752.46666666666704</v>
      </c>
      <c r="DR351" s="4">
        <f t="shared" si="439"/>
        <v>24.07222982367</v>
      </c>
      <c r="DS351" s="39">
        <v>26.575670714259999</v>
      </c>
      <c r="DT351" s="39">
        <v>25.463625232500004</v>
      </c>
      <c r="DU351" s="39">
        <v>28.283012422020001</v>
      </c>
      <c r="DV351" s="39">
        <v>27.128065762650003</v>
      </c>
      <c r="DW351" s="39">
        <v>28.768014606400001</v>
      </c>
      <c r="DX351" s="39">
        <v>24.262340241610001</v>
      </c>
      <c r="DY351" s="39">
        <v>28.496770092159998</v>
      </c>
      <c r="DZ351" s="39">
        <v>25.163282753719997</v>
      </c>
      <c r="EA351" s="39">
        <v>23.801047657200002</v>
      </c>
      <c r="EB351" s="39">
        <v>25.699112554030002</v>
      </c>
      <c r="EC351" s="39">
        <v>24.105817815030001</v>
      </c>
      <c r="ED351" s="39">
        <v>27.785375470249996</v>
      </c>
      <c r="EE351" s="39">
        <v>28.513230803519999</v>
      </c>
      <c r="EF351" s="39">
        <v>27.714204555079998</v>
      </c>
      <c r="EG351" s="39">
        <v>23.661327325680002</v>
      </c>
      <c r="EH351" s="39">
        <v>27.039434870520004</v>
      </c>
      <c r="EI351" s="39">
        <v>30.085501422329997</v>
      </c>
      <c r="EJ351" s="39">
        <v>34.285219087279998</v>
      </c>
      <c r="EK351" s="39">
        <v>30.680036508800001</v>
      </c>
      <c r="EL351" s="39">
        <v>27.969847179480002</v>
      </c>
      <c r="EM351" s="39">
        <v>27.205571169439999</v>
      </c>
      <c r="EN351" s="39">
        <v>27.819813072650003</v>
      </c>
      <c r="EP351" s="111">
        <v>46023</v>
      </c>
      <c r="EQ351" s="114">
        <f t="shared" si="464"/>
        <v>-2.7397260273972603E-3</v>
      </c>
      <c r="ER351" s="114"/>
      <c r="ES351" s="4">
        <f t="shared" si="440"/>
        <v>1051</v>
      </c>
      <c r="ET351" s="4">
        <f t="shared" si="441"/>
        <v>1111</v>
      </c>
      <c r="EU351" s="4"/>
      <c r="EV351" s="4">
        <f t="shared" si="411"/>
        <v>1217.1666666666702</v>
      </c>
      <c r="EW351" s="4">
        <f t="shared" si="412"/>
        <v>1214.9090909090901</v>
      </c>
      <c r="EX351" s="4">
        <f t="shared" si="413"/>
        <v>1211.75</v>
      </c>
      <c r="EY351" s="4"/>
      <c r="EZ351" s="4">
        <f t="shared" si="414"/>
        <v>1388.6363636363599</v>
      </c>
      <c r="FA351" s="4">
        <f t="shared" si="415"/>
        <v>1398.2</v>
      </c>
      <c r="FB351" s="4">
        <f t="shared" si="416"/>
        <v>1324.125</v>
      </c>
      <c r="FC351" s="4"/>
      <c r="FD351" s="4">
        <f t="shared" si="442"/>
        <v>1526.1111111111099</v>
      </c>
      <c r="FE351" s="4">
        <f t="shared" si="443"/>
        <v>1523.2</v>
      </c>
      <c r="FF351" s="4">
        <f t="shared" si="444"/>
        <v>1447</v>
      </c>
      <c r="FH351" s="16">
        <f t="shared" si="445"/>
        <v>1110.8356164383561</v>
      </c>
      <c r="FI351" s="16">
        <f t="shared" si="418"/>
        <v>1211.4739726027399</v>
      </c>
      <c r="FJ351" s="16"/>
      <c r="FK351" s="16">
        <f t="shared" si="446"/>
        <v>1388.1665836446621</v>
      </c>
      <c r="FL351" s="16">
        <f t="shared" si="447"/>
        <v>1397.6978331257785</v>
      </c>
      <c r="FM351" s="16">
        <f t="shared" si="448"/>
        <v>1323.8171232876712</v>
      </c>
      <c r="FN351" s="16"/>
      <c r="FO351" s="16">
        <f t="shared" si="449"/>
        <v>1525.7344679673433</v>
      </c>
      <c r="FP351" s="16">
        <f t="shared" si="450"/>
        <v>1522.8575342465754</v>
      </c>
      <c r="FQ351" s="16">
        <f t="shared" si="451"/>
        <v>1446.6633561643835</v>
      </c>
      <c r="FS351" s="4">
        <f t="shared" si="419"/>
        <v>1051</v>
      </c>
      <c r="FT351" s="4">
        <f t="shared" si="420"/>
        <v>1099.8</v>
      </c>
      <c r="FU351" s="4"/>
      <c r="FV351" s="4">
        <f t="shared" si="421"/>
        <v>1217.1666666666702</v>
      </c>
      <c r="FW351" s="4">
        <f t="shared" si="422"/>
        <v>1214.9090909090901</v>
      </c>
      <c r="FX351" s="4">
        <f t="shared" si="423"/>
        <v>1211.75</v>
      </c>
      <c r="FY351" s="4"/>
      <c r="FZ351" s="4">
        <f t="shared" si="424"/>
        <v>1388.6363636363599</v>
      </c>
      <c r="GA351" s="4">
        <f t="shared" si="425"/>
        <v>1398.2</v>
      </c>
      <c r="GB351" s="4">
        <f t="shared" si="426"/>
        <v>1324.125</v>
      </c>
      <c r="GC351" s="4"/>
      <c r="GD351" s="4">
        <f t="shared" si="427"/>
        <v>1526.1111111111099</v>
      </c>
      <c r="GE351" s="4">
        <f t="shared" si="428"/>
        <v>1523.2</v>
      </c>
      <c r="GF351" s="4">
        <f t="shared" si="429"/>
        <v>1447</v>
      </c>
      <c r="GH351" s="16">
        <f t="shared" si="452"/>
        <v>1099.6663013698628</v>
      </c>
      <c r="GI351" s="16">
        <f t="shared" si="430"/>
        <v>1211.4432876712331</v>
      </c>
      <c r="GJ351" s="16"/>
      <c r="GK351" s="16">
        <f t="shared" si="453"/>
        <v>1388.1665836446621</v>
      </c>
      <c r="GL351" s="16">
        <f t="shared" si="454"/>
        <v>1397.6978331257785</v>
      </c>
      <c r="GM351" s="16">
        <f t="shared" si="455"/>
        <v>1323.8171232876712</v>
      </c>
      <c r="GN351" s="16"/>
      <c r="GO351" s="16">
        <f t="shared" si="431"/>
        <v>1525.7344679673433</v>
      </c>
      <c r="GP351" s="16">
        <f t="shared" si="432"/>
        <v>1522.8575342465754</v>
      </c>
      <c r="GQ351" s="16">
        <f t="shared" si="456"/>
        <v>1446.6633561643835</v>
      </c>
    </row>
    <row r="352" spans="2:199" ht="14.45" customHeight="1" x14ac:dyDescent="0.25">
      <c r="B352" s="28" t="s">
        <v>361</v>
      </c>
      <c r="C352" s="28" t="s">
        <v>813</v>
      </c>
      <c r="D352" s="23" t="str">
        <f>IFERROR(IF(MATCH($B352,Compounders!$A:$A,0),"yes"),"")</f>
        <v/>
      </c>
      <c r="F352" s="66"/>
      <c r="G352" s="66"/>
      <c r="H352" s="66"/>
      <c r="I352" s="66"/>
      <c r="J352" s="121" t="str">
        <f t="shared" si="433"/>
        <v>yes</v>
      </c>
      <c r="K352" s="70">
        <f t="shared" si="457"/>
        <v>6</v>
      </c>
      <c r="L352" s="70">
        <f t="shared" si="458"/>
        <v>47</v>
      </c>
      <c r="M352" s="70">
        <f t="shared" si="459"/>
        <v>5</v>
      </c>
      <c r="N352" s="70">
        <f t="shared" si="460"/>
        <v>8</v>
      </c>
      <c r="O352" s="66"/>
      <c r="P352" s="83"/>
      <c r="Q352" s="70">
        <f t="shared" si="473"/>
        <v>5</v>
      </c>
      <c r="R352" s="70">
        <f t="shared" si="473"/>
        <v>4</v>
      </c>
      <c r="S352" s="70">
        <f t="shared" si="473"/>
        <v>5</v>
      </c>
      <c r="T352" s="70">
        <f t="shared" si="473"/>
        <v>5</v>
      </c>
      <c r="U352" s="70">
        <f t="shared" si="473"/>
        <v>5</v>
      </c>
      <c r="V352" s="70">
        <f t="shared" si="473"/>
        <v>8</v>
      </c>
      <c r="W352" s="70">
        <f t="shared" si="473"/>
        <v>9</v>
      </c>
      <c r="X352" s="70">
        <f t="shared" si="473"/>
        <v>4</v>
      </c>
      <c r="Y352" s="70">
        <f t="shared" si="473"/>
        <v>2</v>
      </c>
      <c r="AA352" s="39">
        <v>21.320201177490002</v>
      </c>
      <c r="AB352" s="39">
        <v>21.700196214170003</v>
      </c>
      <c r="AC352" s="40">
        <v>23.96967760127</v>
      </c>
      <c r="AE352" s="4">
        <f t="shared" si="400"/>
        <v>2.6494764237799977</v>
      </c>
      <c r="AF352" s="4">
        <f t="shared" si="401"/>
        <v>2.2694813870999972</v>
      </c>
      <c r="AH352" s="11">
        <f t="shared" si="402"/>
        <v>0.12427070465814039</v>
      </c>
      <c r="AI352" s="11">
        <f t="shared" si="403"/>
        <v>0.10458345006198844</v>
      </c>
      <c r="AK352" s="3">
        <v>949.76199999999994</v>
      </c>
      <c r="AL352" s="7">
        <v>1125.251</v>
      </c>
      <c r="AM352" s="7"/>
      <c r="AN352" s="3">
        <v>1076.2</v>
      </c>
      <c r="AO352" s="3">
        <v>1088.4369999999999</v>
      </c>
      <c r="AP352" s="7">
        <v>1088.4369999999999</v>
      </c>
      <c r="AQ352" s="113"/>
      <c r="AR352" s="3">
        <v>1096.13333333333</v>
      </c>
      <c r="AS352" s="3">
        <v>1102.5333333333299</v>
      </c>
      <c r="AT352" s="7">
        <v>1111.2142857142899</v>
      </c>
      <c r="AU352" s="7"/>
      <c r="AV352" s="3">
        <v>1153</v>
      </c>
      <c r="AW352" s="3">
        <v>1170.1428571428598</v>
      </c>
      <c r="AX352" s="7">
        <v>1180.92857142857</v>
      </c>
      <c r="AY352" s="113"/>
      <c r="AZ352" s="3">
        <v>969.28899999999999</v>
      </c>
      <c r="BA352" s="7">
        <v>1125.251</v>
      </c>
      <c r="BB352" s="7"/>
      <c r="BC352" s="3">
        <v>1074.04545454545</v>
      </c>
      <c r="BD352" s="3">
        <v>1088.4369999999999</v>
      </c>
      <c r="BE352" s="7">
        <v>1088.4369999999999</v>
      </c>
      <c r="BF352" s="113"/>
      <c r="BG352" s="3">
        <v>1100.3181818181802</v>
      </c>
      <c r="BH352" s="3">
        <v>1106.5</v>
      </c>
      <c r="BI352" s="7">
        <v>1113.7727272727302</v>
      </c>
      <c r="BJ352" s="113"/>
      <c r="BK352" s="3">
        <v>1164.3888888888901</v>
      </c>
      <c r="BL352" s="3">
        <v>1177.57142857143</v>
      </c>
      <c r="BM352" s="7">
        <v>1185.2380952381</v>
      </c>
      <c r="BO352" s="2">
        <f t="shared" si="465"/>
        <v>1111.5776191780824</v>
      </c>
      <c r="BP352" s="2">
        <f t="shared" si="466"/>
        <v>1091.6645287671233</v>
      </c>
      <c r="BQ352" s="2"/>
      <c r="BR352" s="2">
        <f t="shared" si="467"/>
        <v>1098.0148194271464</v>
      </c>
      <c r="BS352" s="2">
        <f t="shared" si="468"/>
        <v>1104.916394520548</v>
      </c>
      <c r="BT352" s="2">
        <f t="shared" si="469"/>
        <v>1111.5515128269019</v>
      </c>
      <c r="BU352" s="2"/>
      <c r="BV352" s="2">
        <f t="shared" si="470"/>
        <v>1158.7717310087182</v>
      </c>
      <c r="BW352" s="2">
        <f t="shared" si="471"/>
        <v>1171.3405088062636</v>
      </c>
      <c r="BX352" s="2">
        <f t="shared" si="472"/>
        <v>1178.9726383205882</v>
      </c>
      <c r="BZ352" s="16">
        <f t="shared" si="461"/>
        <v>-19.913090410959057</v>
      </c>
      <c r="CA352" s="16">
        <f t="shared" si="462"/>
        <v>19.88698405977857</v>
      </c>
      <c r="CB352" s="16">
        <f t="shared" si="463"/>
        <v>67.421125493686304</v>
      </c>
      <c r="CD352" s="5">
        <f t="shared" si="404"/>
        <v>-1.7914259937765853E-2</v>
      </c>
      <c r="CE352" s="5">
        <f t="shared" si="405"/>
        <v>1.8217120310978663E-2</v>
      </c>
      <c r="CF352" s="5">
        <f t="shared" si="406"/>
        <v>6.0654971646092015E-2</v>
      </c>
      <c r="CH352" s="11">
        <f t="shared" si="435"/>
        <v>6.2855026829258254E-3</v>
      </c>
      <c r="CI352" s="11">
        <f t="shared" si="436"/>
        <v>1.2328333971683314E-2</v>
      </c>
      <c r="CK352" s="11">
        <f t="shared" si="437"/>
        <v>1.0846638264642605E-2</v>
      </c>
      <c r="CL352" s="11">
        <f t="shared" si="438"/>
        <v>1.7433034282157589E-2</v>
      </c>
      <c r="CN352" s="16">
        <f t="shared" si="407"/>
        <v>6.9015750934015614</v>
      </c>
      <c r="CO352" s="16">
        <f t="shared" si="408"/>
        <v>13.53669339975545</v>
      </c>
      <c r="CP352" s="11"/>
      <c r="CQ352" s="16">
        <f t="shared" si="409"/>
        <v>12.568777797545408</v>
      </c>
      <c r="CR352" s="16">
        <f t="shared" si="410"/>
        <v>20.200907311869969</v>
      </c>
      <c r="CT352" s="106">
        <v>1119.1315789473688</v>
      </c>
      <c r="CU352" s="104">
        <v>1106.5</v>
      </c>
      <c r="CV352" s="104">
        <v>1074.0333333333331</v>
      </c>
      <c r="CW352" s="104">
        <v>1048.9824561403509</v>
      </c>
      <c r="CX352" s="104">
        <v>1060.401913875598</v>
      </c>
      <c r="CY352" s="104">
        <v>1050.7777777777801</v>
      </c>
      <c r="CZ352" s="104">
        <v>1059.7777777777792</v>
      </c>
      <c r="DA352" s="104">
        <v>1026.2735042735039</v>
      </c>
      <c r="DB352" s="104">
        <v>1037.416666666667</v>
      </c>
      <c r="DC352" s="104">
        <v>981.31818181818198</v>
      </c>
      <c r="DD352" s="104">
        <v>925.96428571428601</v>
      </c>
      <c r="DE352" s="104">
        <v>908.88095238095195</v>
      </c>
      <c r="DF352" s="104">
        <v>891.61586921850096</v>
      </c>
      <c r="DG352" s="104">
        <v>894.142857142857</v>
      </c>
      <c r="DH352" s="104">
        <v>984.15384615384505</v>
      </c>
      <c r="DI352" s="104">
        <v>1104.431372549019</v>
      </c>
      <c r="DJ352" s="104">
        <v>1131.683006535947</v>
      </c>
      <c r="DK352" s="104">
        <v>1128.9444444444398</v>
      </c>
      <c r="DL352" s="104">
        <v>1033.6944444444448</v>
      </c>
      <c r="DM352" s="104">
        <v>954.94285714285706</v>
      </c>
      <c r="DN352" s="104">
        <v>844.46428571428601</v>
      </c>
      <c r="DO352" s="104">
        <v>736.78571428571399</v>
      </c>
      <c r="DP352" s="104">
        <v>652.19444444444503</v>
      </c>
      <c r="DR352" s="4">
        <f t="shared" si="439"/>
        <v>23.96967760127</v>
      </c>
      <c r="DS352" s="39">
        <v>21.700196214170003</v>
      </c>
      <c r="DT352" s="39">
        <v>21.320201177490002</v>
      </c>
      <c r="DU352" s="39">
        <v>23.803920584849998</v>
      </c>
      <c r="DV352" s="39">
        <v>20.094193225569999</v>
      </c>
      <c r="DW352" s="39">
        <v>19.526851159500001</v>
      </c>
      <c r="DX352" s="39">
        <v>22.795647444739998</v>
      </c>
      <c r="DY352" s="39">
        <v>19.572490862639999</v>
      </c>
      <c r="DZ352" s="39">
        <v>18.15867339671</v>
      </c>
      <c r="EA352" s="39">
        <v>20.357567505449996</v>
      </c>
      <c r="EB352" s="39">
        <v>12.943081043819999</v>
      </c>
      <c r="EC352" s="39">
        <v>9.9681252300000001</v>
      </c>
      <c r="ED352" s="39">
        <v>8.0367873818</v>
      </c>
      <c r="EE352" s="39">
        <v>8.0573275567399989</v>
      </c>
      <c r="EF352" s="39">
        <v>7.6499297451199997</v>
      </c>
      <c r="EG352" s="39">
        <v>7.8619341295499998</v>
      </c>
      <c r="EH352" s="39">
        <v>7.6292567361500003</v>
      </c>
      <c r="EI352" s="39">
        <v>10.376036729999999</v>
      </c>
      <c r="EJ352" s="39">
        <v>12.338797798470001</v>
      </c>
      <c r="EK352" s="39">
        <v>13.187242272180001</v>
      </c>
      <c r="EL352" s="39">
        <v>11.992760643050001</v>
      </c>
      <c r="EM352" s="39">
        <v>13.653780761599998</v>
      </c>
      <c r="EN352" s="39">
        <v>7.7996929974399993</v>
      </c>
      <c r="EP352" s="111">
        <v>46054</v>
      </c>
      <c r="EQ352" s="114">
        <f t="shared" si="464"/>
        <v>-8.7671232876712329E-2</v>
      </c>
      <c r="ER352" s="114"/>
      <c r="ES352" s="4">
        <f t="shared" si="440"/>
        <v>949.76199999999994</v>
      </c>
      <c r="ET352" s="4">
        <f t="shared" si="441"/>
        <v>1125.251</v>
      </c>
      <c r="EU352" s="4"/>
      <c r="EV352" s="4">
        <f t="shared" si="411"/>
        <v>1076.2</v>
      </c>
      <c r="EW352" s="4">
        <f t="shared" si="412"/>
        <v>1088.4369999999999</v>
      </c>
      <c r="EX352" s="4">
        <f t="shared" si="413"/>
        <v>1088.4369999999999</v>
      </c>
      <c r="EY352" s="4"/>
      <c r="EZ352" s="4">
        <f t="shared" si="414"/>
        <v>1096.13333333333</v>
      </c>
      <c r="FA352" s="4">
        <f t="shared" si="415"/>
        <v>1102.5333333333299</v>
      </c>
      <c r="FB352" s="4">
        <f t="shared" si="416"/>
        <v>1111.2142857142899</v>
      </c>
      <c r="FC352" s="4"/>
      <c r="FD352" s="4">
        <f t="shared" si="442"/>
        <v>1153</v>
      </c>
      <c r="FE352" s="4">
        <f t="shared" si="443"/>
        <v>1170.1428571428598</v>
      </c>
      <c r="FF352" s="4">
        <f t="shared" si="444"/>
        <v>1180.92857142857</v>
      </c>
      <c r="FH352" s="16">
        <f t="shared" si="445"/>
        <v>1109.8656630136988</v>
      </c>
      <c r="FI352" s="16">
        <f t="shared" si="418"/>
        <v>1091.6645287671233</v>
      </c>
      <c r="FJ352" s="16"/>
      <c r="FK352" s="16">
        <f t="shared" si="446"/>
        <v>1094.3857534246545</v>
      </c>
      <c r="FL352" s="16">
        <f t="shared" si="447"/>
        <v>1101.2974904109558</v>
      </c>
      <c r="FM352" s="16">
        <f t="shared" si="448"/>
        <v>1109.217372994133</v>
      </c>
      <c r="FN352" s="16"/>
      <c r="FO352" s="16">
        <f t="shared" si="449"/>
        <v>1148.0144292237442</v>
      </c>
      <c r="FP352" s="16">
        <f t="shared" si="450"/>
        <v>1164.2154468362708</v>
      </c>
      <c r="FQ352" s="16">
        <f t="shared" si="451"/>
        <v>1174.8166340508799</v>
      </c>
      <c r="FS352" s="4">
        <f t="shared" si="419"/>
        <v>969.28899999999999</v>
      </c>
      <c r="FT352" s="4">
        <f t="shared" si="420"/>
        <v>1125.251</v>
      </c>
      <c r="FU352" s="4"/>
      <c r="FV352" s="4">
        <f t="shared" si="421"/>
        <v>1074.04545454545</v>
      </c>
      <c r="FW352" s="4">
        <f t="shared" si="422"/>
        <v>1088.4369999999999</v>
      </c>
      <c r="FX352" s="4">
        <f t="shared" si="423"/>
        <v>1088.4369999999999</v>
      </c>
      <c r="FY352" s="4"/>
      <c r="FZ352" s="4">
        <f t="shared" si="424"/>
        <v>1100.3181818181802</v>
      </c>
      <c r="GA352" s="4">
        <f t="shared" si="425"/>
        <v>1106.5</v>
      </c>
      <c r="GB352" s="4">
        <f t="shared" si="426"/>
        <v>1113.7727272727302</v>
      </c>
      <c r="GC352" s="4"/>
      <c r="GD352" s="4">
        <f t="shared" si="427"/>
        <v>1164.3888888888901</v>
      </c>
      <c r="GE352" s="4">
        <f t="shared" si="428"/>
        <v>1177.57142857143</v>
      </c>
      <c r="GF352" s="4">
        <f t="shared" si="429"/>
        <v>1185.2380952381</v>
      </c>
      <c r="GH352" s="16">
        <f t="shared" si="452"/>
        <v>1111.5776191780824</v>
      </c>
      <c r="GI352" s="16">
        <f t="shared" si="430"/>
        <v>1091.6645287671233</v>
      </c>
      <c r="GJ352" s="16"/>
      <c r="GK352" s="16">
        <f t="shared" si="453"/>
        <v>1098.0148194271464</v>
      </c>
      <c r="GL352" s="16">
        <f t="shared" si="454"/>
        <v>1104.916394520548</v>
      </c>
      <c r="GM352" s="16">
        <f t="shared" si="455"/>
        <v>1111.5515128269019</v>
      </c>
      <c r="GN352" s="16"/>
      <c r="GO352" s="16">
        <f t="shared" si="431"/>
        <v>1158.7717310087182</v>
      </c>
      <c r="GP352" s="16">
        <f t="shared" si="432"/>
        <v>1171.3405088062636</v>
      </c>
      <c r="GQ352" s="16">
        <f t="shared" si="456"/>
        <v>1178.9726383205882</v>
      </c>
    </row>
    <row r="353" spans="2:199" ht="14.45" customHeight="1" x14ac:dyDescent="0.25">
      <c r="B353" s="28" t="s">
        <v>362</v>
      </c>
      <c r="C353" s="28" t="s">
        <v>1030</v>
      </c>
      <c r="D353" s="23" t="str">
        <f>IFERROR(IF(MATCH($B353,Compounders!$A:$A,0),"yes"),"")</f>
        <v>yes</v>
      </c>
      <c r="F353" s="66"/>
      <c r="G353" s="66"/>
      <c r="H353" s="66"/>
      <c r="I353" s="66"/>
      <c r="J353" s="121" t="str">
        <f t="shared" si="433"/>
        <v>yes</v>
      </c>
      <c r="K353" s="70">
        <f t="shared" si="457"/>
        <v>6</v>
      </c>
      <c r="L353" s="70">
        <f t="shared" si="458"/>
        <v>47</v>
      </c>
      <c r="M353" s="70">
        <f t="shared" si="459"/>
        <v>5</v>
      </c>
      <c r="N353" s="70">
        <f t="shared" si="460"/>
        <v>8</v>
      </c>
      <c r="O353" s="66"/>
      <c r="P353" s="83"/>
      <c r="Q353" s="70">
        <f t="shared" si="473"/>
        <v>5</v>
      </c>
      <c r="R353" s="70">
        <f t="shared" si="473"/>
        <v>4</v>
      </c>
      <c r="S353" s="70">
        <f t="shared" si="473"/>
        <v>5</v>
      </c>
      <c r="T353" s="70">
        <f t="shared" si="473"/>
        <v>5</v>
      </c>
      <c r="U353" s="70">
        <f t="shared" si="473"/>
        <v>5</v>
      </c>
      <c r="V353" s="70">
        <f t="shared" si="473"/>
        <v>8</v>
      </c>
      <c r="W353" s="70">
        <f t="shared" si="473"/>
        <v>9</v>
      </c>
      <c r="X353" s="70">
        <f t="shared" si="473"/>
        <v>4</v>
      </c>
      <c r="Y353" s="70">
        <f t="shared" si="473"/>
        <v>2</v>
      </c>
      <c r="AA353" s="39">
        <v>31.462994231800003</v>
      </c>
      <c r="AB353" s="39">
        <v>27.384841460700002</v>
      </c>
      <c r="AC353" s="40">
        <v>23.580826167919998</v>
      </c>
      <c r="AE353" s="4">
        <f t="shared" si="400"/>
        <v>-7.8821680638800053</v>
      </c>
      <c r="AF353" s="4">
        <f t="shared" si="401"/>
        <v>-3.8040152927800044</v>
      </c>
      <c r="AH353" s="11">
        <f t="shared" si="402"/>
        <v>-0.25052186723898673</v>
      </c>
      <c r="AI353" s="11">
        <f t="shared" si="403"/>
        <v>-0.13890952402405354</v>
      </c>
      <c r="AK353" s="3">
        <v>-98</v>
      </c>
      <c r="AL353" s="7">
        <v>1605</v>
      </c>
      <c r="AM353" s="7"/>
      <c r="AN353" s="3">
        <v>1719.06666666667</v>
      </c>
      <c r="AO353" s="3">
        <v>1657.5333333333299</v>
      </c>
      <c r="AP353" s="7">
        <v>1650.6923076923101</v>
      </c>
      <c r="AQ353" s="113"/>
      <c r="AR353" s="3">
        <v>1875.9166666666702</v>
      </c>
      <c r="AS353" s="3">
        <v>1862.93333333333</v>
      </c>
      <c r="AT353" s="7">
        <v>1835.6428571428598</v>
      </c>
      <c r="AU353" s="7"/>
      <c r="AV353" s="3">
        <v>2025.3333333333298</v>
      </c>
      <c r="AW353" s="3">
        <v>2033.875</v>
      </c>
      <c r="AX353" s="7">
        <v>1990.8888888888901</v>
      </c>
      <c r="AY353" s="113"/>
      <c r="AZ353" s="3">
        <v>1730</v>
      </c>
      <c r="BA353" s="7">
        <v>1686</v>
      </c>
      <c r="BB353" s="7"/>
      <c r="BC353" s="3">
        <v>1843.2272727272698</v>
      </c>
      <c r="BD353" s="3">
        <v>1867.1739130434798</v>
      </c>
      <c r="BE353" s="7">
        <v>1846.7142857142899</v>
      </c>
      <c r="BF353" s="113"/>
      <c r="BG353" s="3">
        <v>2030.21052631579</v>
      </c>
      <c r="BH353" s="3">
        <v>2065.5238095238101</v>
      </c>
      <c r="BI353" s="7">
        <v>2029.4761904761901</v>
      </c>
      <c r="BJ353" s="113"/>
      <c r="BK353" s="3">
        <v>2178.5</v>
      </c>
      <c r="BL353" s="3">
        <v>2257.9090909090901</v>
      </c>
      <c r="BM353" s="7">
        <v>2210.1538461538503</v>
      </c>
      <c r="BO353" s="2">
        <f t="shared" si="465"/>
        <v>1730</v>
      </c>
      <c r="BP353" s="2">
        <f t="shared" si="466"/>
        <v>1686</v>
      </c>
      <c r="BQ353" s="2"/>
      <c r="BR353" s="2">
        <f t="shared" si="467"/>
        <v>1843.2272727272698</v>
      </c>
      <c r="BS353" s="2">
        <f t="shared" si="468"/>
        <v>1867.1739130434798</v>
      </c>
      <c r="BT353" s="2">
        <f t="shared" si="469"/>
        <v>1846.7142857142899</v>
      </c>
      <c r="BU353" s="2"/>
      <c r="BV353" s="2">
        <f t="shared" si="470"/>
        <v>2030.21052631579</v>
      </c>
      <c r="BW353" s="2">
        <f t="shared" si="471"/>
        <v>2065.5238095238101</v>
      </c>
      <c r="BX353" s="2">
        <f t="shared" si="472"/>
        <v>2029.4761904761901</v>
      </c>
      <c r="BZ353" s="16">
        <f t="shared" si="461"/>
        <v>-44</v>
      </c>
      <c r="CA353" s="16">
        <f t="shared" si="462"/>
        <v>160.71428571428987</v>
      </c>
      <c r="CB353" s="16">
        <f t="shared" si="463"/>
        <v>182.76190476190027</v>
      </c>
      <c r="CD353" s="5">
        <f t="shared" si="404"/>
        <v>-2.5433526011560681E-2</v>
      </c>
      <c r="CE353" s="5">
        <f t="shared" si="405"/>
        <v>9.5322826639555158E-2</v>
      </c>
      <c r="CF353" s="5">
        <f t="shared" si="406"/>
        <v>9.8965988499520208E-2</v>
      </c>
      <c r="CH353" s="11">
        <f t="shared" si="435"/>
        <v>1.2991691621824897E-2</v>
      </c>
      <c r="CI353" s="11">
        <f t="shared" si="436"/>
        <v>1.8917976305008466E-3</v>
      </c>
      <c r="CK353" s="11">
        <f t="shared" si="437"/>
        <v>1.7393902134919426E-2</v>
      </c>
      <c r="CL353" s="11">
        <f t="shared" si="438"/>
        <v>-3.6170428144344235E-4</v>
      </c>
      <c r="CN353" s="16">
        <f t="shared" si="407"/>
        <v>23.946640316210051</v>
      </c>
      <c r="CO353" s="16">
        <f t="shared" si="408"/>
        <v>3.4870129870200799</v>
      </c>
      <c r="CP353" s="11"/>
      <c r="CQ353" s="16">
        <f t="shared" si="409"/>
        <v>35.313283208020039</v>
      </c>
      <c r="CR353" s="16">
        <f t="shared" si="410"/>
        <v>-0.73433583959990756</v>
      </c>
      <c r="CT353" s="106">
        <v>1872.8421052631588</v>
      </c>
      <c r="CU353" s="104">
        <v>1867.1739130434798</v>
      </c>
      <c r="CV353" s="104">
        <v>1771.5714285714287</v>
      </c>
      <c r="CW353" s="104">
        <v>1736.188316993464</v>
      </c>
      <c r="CX353" s="104">
        <v>1673.6178921568621</v>
      </c>
      <c r="CY353" s="104">
        <v>1679.10526315789</v>
      </c>
      <c r="CZ353" s="104">
        <v>1745.7222222222219</v>
      </c>
      <c r="DA353" s="104">
        <v>1753.0228758169942</v>
      </c>
      <c r="DB353" s="104">
        <v>1686.6797385620912</v>
      </c>
      <c r="DC353" s="104">
        <v>1659.1428571428598</v>
      </c>
      <c r="DD353" s="104">
        <v>1570.1294117647062</v>
      </c>
      <c r="DE353" s="104">
        <v>1512.3490196078428</v>
      </c>
      <c r="DF353" s="104">
        <v>1537.926995798319</v>
      </c>
      <c r="DG353" s="104">
        <v>1517</v>
      </c>
      <c r="DH353" s="104">
        <v>1534.431818181818</v>
      </c>
      <c r="DI353" s="104">
        <v>1521.4331501831498</v>
      </c>
      <c r="DJ353" s="104">
        <v>1480.2333333333331</v>
      </c>
      <c r="DK353" s="104">
        <v>1541.0769230769201</v>
      </c>
      <c r="DL353" s="104">
        <v>1533.3181818181811</v>
      </c>
      <c r="DM353" s="104">
        <v>1596.0666666666671</v>
      </c>
      <c r="DN353" s="104">
        <v>1670.444444444445</v>
      </c>
      <c r="DO353" s="104">
        <v>1600.5555555555602</v>
      </c>
      <c r="DP353" s="104">
        <v>1505.6833333333329</v>
      </c>
      <c r="DR353" s="4">
        <f t="shared" si="439"/>
        <v>23.580826167919998</v>
      </c>
      <c r="DS353" s="39">
        <v>27.384841460700002</v>
      </c>
      <c r="DT353" s="39">
        <v>31.462994231800003</v>
      </c>
      <c r="DU353" s="39">
        <v>33.697953490949999</v>
      </c>
      <c r="DV353" s="39">
        <v>30.3894109415</v>
      </c>
      <c r="DW353" s="39">
        <v>33.58574845695</v>
      </c>
      <c r="DX353" s="39">
        <v>31.551246849279998</v>
      </c>
      <c r="DY353" s="39">
        <v>29.911263644949997</v>
      </c>
      <c r="DZ353" s="39">
        <v>26.800135340819995</v>
      </c>
      <c r="EA353" s="39">
        <v>28.1823993</v>
      </c>
      <c r="EB353" s="39">
        <v>24.906410168399997</v>
      </c>
      <c r="EC353" s="39">
        <v>21.903792766080002</v>
      </c>
      <c r="ED353" s="39">
        <v>25.060274923499996</v>
      </c>
      <c r="EE353" s="39">
        <v>24.766510821299999</v>
      </c>
      <c r="EF353" s="39">
        <v>26.47275734418</v>
      </c>
      <c r="EG353" s="39">
        <v>22.096480028280002</v>
      </c>
      <c r="EH353" s="39">
        <v>22.006663496209995</v>
      </c>
      <c r="EI353" s="39">
        <v>27.813871065059999</v>
      </c>
      <c r="EJ353" s="39">
        <v>29.592701976530002</v>
      </c>
      <c r="EK353" s="39">
        <v>29.997043345320005</v>
      </c>
      <c r="EL353" s="39">
        <v>29.667232495040004</v>
      </c>
      <c r="EM353" s="39">
        <v>29.519022325679998</v>
      </c>
      <c r="EN353" s="39">
        <v>27.157794728320003</v>
      </c>
      <c r="EP353" s="111">
        <v>46022</v>
      </c>
      <c r="EQ353" s="114">
        <f t="shared" si="464"/>
        <v>0</v>
      </c>
      <c r="ER353" s="114"/>
      <c r="ES353" s="4">
        <f t="shared" si="440"/>
        <v>-98</v>
      </c>
      <c r="ET353" s="4">
        <f t="shared" si="441"/>
        <v>1605</v>
      </c>
      <c r="EU353" s="4"/>
      <c r="EV353" s="4">
        <f t="shared" si="411"/>
        <v>1719.06666666667</v>
      </c>
      <c r="EW353" s="4">
        <f t="shared" si="412"/>
        <v>1657.5333333333299</v>
      </c>
      <c r="EX353" s="4">
        <f t="shared" si="413"/>
        <v>1650.6923076923101</v>
      </c>
      <c r="EY353" s="4"/>
      <c r="EZ353" s="4">
        <f t="shared" si="414"/>
        <v>1875.9166666666702</v>
      </c>
      <c r="FA353" s="4">
        <f t="shared" si="415"/>
        <v>1862.93333333333</v>
      </c>
      <c r="FB353" s="4">
        <f t="shared" si="416"/>
        <v>1835.6428571428598</v>
      </c>
      <c r="FC353" s="4"/>
      <c r="FD353" s="4">
        <f t="shared" si="442"/>
        <v>2025.3333333333298</v>
      </c>
      <c r="FE353" s="4">
        <f t="shared" si="443"/>
        <v>2033.875</v>
      </c>
      <c r="FF353" s="4">
        <f t="shared" si="444"/>
        <v>1990.8888888888901</v>
      </c>
      <c r="FH353" s="16">
        <f t="shared" si="445"/>
        <v>-98</v>
      </c>
      <c r="FI353" s="16">
        <f t="shared" si="418"/>
        <v>1605</v>
      </c>
      <c r="FJ353" s="16"/>
      <c r="FK353" s="16">
        <f t="shared" si="446"/>
        <v>1719.06666666667</v>
      </c>
      <c r="FL353" s="16">
        <f t="shared" si="447"/>
        <v>1657.5333333333299</v>
      </c>
      <c r="FM353" s="16">
        <f t="shared" si="448"/>
        <v>1650.6923076923101</v>
      </c>
      <c r="FN353" s="16"/>
      <c r="FO353" s="16">
        <f t="shared" si="449"/>
        <v>1875.9166666666702</v>
      </c>
      <c r="FP353" s="16">
        <f t="shared" si="450"/>
        <v>1862.93333333333</v>
      </c>
      <c r="FQ353" s="16">
        <f t="shared" si="451"/>
        <v>1835.6428571428598</v>
      </c>
      <c r="FS353" s="4">
        <f t="shared" si="419"/>
        <v>1730</v>
      </c>
      <c r="FT353" s="4">
        <f t="shared" si="420"/>
        <v>1686</v>
      </c>
      <c r="FU353" s="4"/>
      <c r="FV353" s="4">
        <f t="shared" si="421"/>
        <v>1843.2272727272698</v>
      </c>
      <c r="FW353" s="4">
        <f t="shared" si="422"/>
        <v>1867.1739130434798</v>
      </c>
      <c r="FX353" s="4">
        <f t="shared" si="423"/>
        <v>1846.7142857142899</v>
      </c>
      <c r="FY353" s="4"/>
      <c r="FZ353" s="4">
        <f t="shared" si="424"/>
        <v>2030.21052631579</v>
      </c>
      <c r="GA353" s="4">
        <f t="shared" si="425"/>
        <v>2065.5238095238101</v>
      </c>
      <c r="GB353" s="4">
        <f t="shared" si="426"/>
        <v>2029.4761904761901</v>
      </c>
      <c r="GC353" s="4"/>
      <c r="GD353" s="4">
        <f t="shared" si="427"/>
        <v>2178.5</v>
      </c>
      <c r="GE353" s="4">
        <f t="shared" si="428"/>
        <v>2257.9090909090901</v>
      </c>
      <c r="GF353" s="4">
        <f t="shared" si="429"/>
        <v>2210.1538461538503</v>
      </c>
      <c r="GH353" s="16">
        <f t="shared" si="452"/>
        <v>1730</v>
      </c>
      <c r="GI353" s="16">
        <f t="shared" si="430"/>
        <v>1686</v>
      </c>
      <c r="GJ353" s="16"/>
      <c r="GK353" s="16">
        <f t="shared" si="453"/>
        <v>1843.2272727272698</v>
      </c>
      <c r="GL353" s="16">
        <f t="shared" si="454"/>
        <v>1867.1739130434798</v>
      </c>
      <c r="GM353" s="16">
        <f t="shared" si="455"/>
        <v>1846.7142857142899</v>
      </c>
      <c r="GN353" s="16"/>
      <c r="GO353" s="16">
        <f t="shared" si="431"/>
        <v>2030.21052631579</v>
      </c>
      <c r="GP353" s="16">
        <f t="shared" si="432"/>
        <v>2065.5238095238101</v>
      </c>
      <c r="GQ353" s="16">
        <f t="shared" si="456"/>
        <v>2029.4761904761901</v>
      </c>
    </row>
    <row r="354" spans="2:199" ht="14.45" customHeight="1" x14ac:dyDescent="0.25">
      <c r="B354" s="28" t="s">
        <v>271</v>
      </c>
      <c r="C354" s="28" t="s">
        <v>814</v>
      </c>
      <c r="D354" s="23" t="str">
        <f>IFERROR(IF(MATCH($B354,Compounders!$A:$A,0),"yes"),"")</f>
        <v>yes</v>
      </c>
      <c r="F354" s="66"/>
      <c r="G354" s="66"/>
      <c r="H354" s="66"/>
      <c r="I354" s="66"/>
      <c r="J354" s="121" t="str">
        <f t="shared" si="433"/>
        <v>yes</v>
      </c>
      <c r="K354" s="70">
        <f t="shared" si="457"/>
        <v>6</v>
      </c>
      <c r="L354" s="70">
        <f t="shared" si="458"/>
        <v>47</v>
      </c>
      <c r="M354" s="70">
        <f t="shared" si="459"/>
        <v>5</v>
      </c>
      <c r="N354" s="70">
        <f t="shared" si="460"/>
        <v>8</v>
      </c>
      <c r="O354" s="66"/>
      <c r="P354" s="83"/>
      <c r="Q354" s="70">
        <f t="shared" si="473"/>
        <v>5</v>
      </c>
      <c r="R354" s="70">
        <f t="shared" si="473"/>
        <v>4</v>
      </c>
      <c r="S354" s="70">
        <f t="shared" si="473"/>
        <v>5</v>
      </c>
      <c r="T354" s="70">
        <f t="shared" si="473"/>
        <v>5</v>
      </c>
      <c r="U354" s="70">
        <f t="shared" si="473"/>
        <v>5</v>
      </c>
      <c r="V354" s="70">
        <f t="shared" si="473"/>
        <v>8</v>
      </c>
      <c r="W354" s="70">
        <f t="shared" si="473"/>
        <v>9</v>
      </c>
      <c r="X354" s="70">
        <f t="shared" si="473"/>
        <v>4</v>
      </c>
      <c r="Y354" s="70">
        <f t="shared" si="473"/>
        <v>2</v>
      </c>
      <c r="AA354" s="39">
        <v>31.176250183299999</v>
      </c>
      <c r="AB354" s="39">
        <v>26.174473248000005</v>
      </c>
      <c r="AC354" s="40">
        <v>22.927511781600003</v>
      </c>
      <c r="AE354" s="4">
        <f t="shared" si="400"/>
        <v>-8.2487384016999954</v>
      </c>
      <c r="AF354" s="4">
        <f t="shared" si="401"/>
        <v>-3.2469614664000019</v>
      </c>
      <c r="AH354" s="11">
        <f t="shared" si="402"/>
        <v>-0.26458404565019011</v>
      </c>
      <c r="AI354" s="11">
        <f t="shared" si="403"/>
        <v>-0.12405068998468205</v>
      </c>
      <c r="AK354" s="3">
        <v>957.5</v>
      </c>
      <c r="AL354" s="7">
        <v>908.3</v>
      </c>
      <c r="AM354" s="7"/>
      <c r="AN354" s="3">
        <v>1011.6666666666699</v>
      </c>
      <c r="AO354" s="3">
        <v>965.8125</v>
      </c>
      <c r="AP354" s="7">
        <v>971.0625</v>
      </c>
      <c r="AQ354" s="113"/>
      <c r="AR354" s="3">
        <v>1125.8571428571402</v>
      </c>
      <c r="AS354" s="3">
        <v>1074.1875</v>
      </c>
      <c r="AT354" s="7">
        <v>1078.4375</v>
      </c>
      <c r="AU354" s="7"/>
      <c r="AV354" s="3">
        <v>1251.2857142857101</v>
      </c>
      <c r="AW354" s="3">
        <v>1182.6363636363599</v>
      </c>
      <c r="AX354" s="7">
        <v>1176.1666666666702</v>
      </c>
      <c r="AY354" s="113"/>
      <c r="AZ354" s="3">
        <v>948.9</v>
      </c>
      <c r="BA354" s="7">
        <v>1002.8</v>
      </c>
      <c r="BB354" s="7"/>
      <c r="BC354" s="3">
        <v>1063.94444444444</v>
      </c>
      <c r="BD354" s="3">
        <v>1012.1052631578899</v>
      </c>
      <c r="BE354" s="7">
        <v>1012.05263157895</v>
      </c>
      <c r="BF354" s="113"/>
      <c r="BG354" s="3">
        <v>1172.0588235294099</v>
      </c>
      <c r="BH354" s="3">
        <v>1118.3157894736801</v>
      </c>
      <c r="BI354" s="7">
        <v>1116.94736842105</v>
      </c>
      <c r="BJ354" s="113"/>
      <c r="BK354" s="3">
        <v>1316.2857142857101</v>
      </c>
      <c r="BL354" s="3">
        <v>1227</v>
      </c>
      <c r="BM354" s="7">
        <v>1218.07142857143</v>
      </c>
      <c r="BO354" s="2">
        <f t="shared" si="465"/>
        <v>948.9</v>
      </c>
      <c r="BP354" s="2">
        <f t="shared" si="466"/>
        <v>1002.8</v>
      </c>
      <c r="BQ354" s="2"/>
      <c r="BR354" s="2">
        <f t="shared" si="467"/>
        <v>1063.94444444444</v>
      </c>
      <c r="BS354" s="2">
        <f t="shared" si="468"/>
        <v>1012.1052631578899</v>
      </c>
      <c r="BT354" s="2">
        <f t="shared" si="469"/>
        <v>1012.05263157895</v>
      </c>
      <c r="BU354" s="2"/>
      <c r="BV354" s="2">
        <f t="shared" si="470"/>
        <v>1172.0588235294099</v>
      </c>
      <c r="BW354" s="2">
        <f t="shared" si="471"/>
        <v>1118.3157894736801</v>
      </c>
      <c r="BX354" s="2">
        <f t="shared" si="472"/>
        <v>1116.94736842105</v>
      </c>
      <c r="BZ354" s="16">
        <f t="shared" si="461"/>
        <v>53.899999999999977</v>
      </c>
      <c r="CA354" s="16">
        <f t="shared" si="462"/>
        <v>9.2526315789500586</v>
      </c>
      <c r="CB354" s="16">
        <f t="shared" si="463"/>
        <v>104.89473684209997</v>
      </c>
      <c r="CD354" s="5">
        <f t="shared" si="404"/>
        <v>5.6802613552534575E-2</v>
      </c>
      <c r="CE354" s="5">
        <f t="shared" si="405"/>
        <v>9.2267965486139136E-3</v>
      </c>
      <c r="CF354" s="5">
        <f t="shared" si="406"/>
        <v>0.10364553538925025</v>
      </c>
      <c r="CH354" s="11">
        <f t="shared" si="435"/>
        <v>-4.872357909027758E-2</v>
      </c>
      <c r="CI354" s="11">
        <f t="shared" si="436"/>
        <v>-4.8773047442892015E-2</v>
      </c>
      <c r="CK354" s="11">
        <f t="shared" si="437"/>
        <v>-4.585352968368428E-2</v>
      </c>
      <c r="CL354" s="11">
        <f t="shared" si="438"/>
        <v>-4.702106583900223E-2</v>
      </c>
      <c r="CN354" s="16">
        <f t="shared" si="407"/>
        <v>-51.839181286550115</v>
      </c>
      <c r="CO354" s="16">
        <f t="shared" si="408"/>
        <v>-51.89181286549001</v>
      </c>
      <c r="CP354" s="11"/>
      <c r="CQ354" s="16">
        <f t="shared" si="409"/>
        <v>-53.743034055729822</v>
      </c>
      <c r="CR354" s="16">
        <f t="shared" si="410"/>
        <v>-55.111455108359905</v>
      </c>
      <c r="CT354" s="106">
        <v>1031.802884615385</v>
      </c>
      <c r="CU354" s="104">
        <v>1012.1052631578899</v>
      </c>
      <c r="CV354" s="104">
        <v>1018.879120879121</v>
      </c>
      <c r="CW354" s="104">
        <v>1003.351648351649</v>
      </c>
      <c r="CX354" s="104">
        <v>1002.9</v>
      </c>
      <c r="CY354" s="104">
        <v>983.55555555555611</v>
      </c>
      <c r="CZ354" s="104">
        <v>985.09440559440509</v>
      </c>
      <c r="DA354" s="104">
        <v>953.65</v>
      </c>
      <c r="DB354" s="104">
        <v>944.86111111111097</v>
      </c>
      <c r="DC354" s="104">
        <v>923.2</v>
      </c>
      <c r="DD354" s="104">
        <v>912.75</v>
      </c>
      <c r="DE354" s="104">
        <v>887.55944055944099</v>
      </c>
      <c r="DF354" s="104">
        <v>846.28901098901088</v>
      </c>
      <c r="DG354" s="104">
        <v>803.17647058823502</v>
      </c>
      <c r="DH354" s="104">
        <v>808.06818181818107</v>
      </c>
      <c r="DI354" s="104">
        <v>924.73076923077008</v>
      </c>
      <c r="DJ354" s="104">
        <v>910.79176379176397</v>
      </c>
      <c r="DK354" s="104">
        <v>934</v>
      </c>
      <c r="DL354" s="104">
        <v>956.81818181818198</v>
      </c>
      <c r="DM354" s="104">
        <v>918.43434343434296</v>
      </c>
      <c r="DN354" s="104">
        <v>868.23939393939395</v>
      </c>
      <c r="DO354" s="104">
        <v>877.46666666666704</v>
      </c>
      <c r="DP354" s="104">
        <v>882.02380952380997</v>
      </c>
      <c r="DR354" s="4">
        <f t="shared" si="439"/>
        <v>22.927511781600003</v>
      </c>
      <c r="DS354" s="39">
        <v>26.174473248000005</v>
      </c>
      <c r="DT354" s="39">
        <v>31.176250183299999</v>
      </c>
      <c r="DU354" s="39">
        <v>35.139712356209991</v>
      </c>
      <c r="DV354" s="39">
        <v>43.573889985500003</v>
      </c>
      <c r="DW354" s="39">
        <v>41.748992227299993</v>
      </c>
      <c r="DX354" s="39">
        <v>38.893644922619998</v>
      </c>
      <c r="DY354" s="39">
        <v>38.16388573535999</v>
      </c>
      <c r="DZ354" s="39">
        <v>38.458110133350004</v>
      </c>
      <c r="EA354" s="39">
        <v>33.801297355320003</v>
      </c>
      <c r="EB354" s="39">
        <v>34.631489243880004</v>
      </c>
      <c r="EC354" s="39">
        <v>34.261196906719995</v>
      </c>
      <c r="ED354" s="39">
        <v>32.727149963339997</v>
      </c>
      <c r="EE354" s="39">
        <v>29.679944246120002</v>
      </c>
      <c r="EF354" s="39">
        <v>27.589962138999997</v>
      </c>
      <c r="EG354" s="39">
        <v>26.766381126150002</v>
      </c>
      <c r="EH354" s="39">
        <v>27.331255795280004</v>
      </c>
      <c r="EI354" s="39">
        <v>34.616157841460002</v>
      </c>
      <c r="EJ354" s="39">
        <v>36.862441303750003</v>
      </c>
      <c r="EK354" s="39">
        <v>32.313658426629999</v>
      </c>
      <c r="EL354" s="39">
        <v>28.320575512320001</v>
      </c>
      <c r="EM354" s="39">
        <v>28.763644800270001</v>
      </c>
      <c r="EN354" s="39">
        <v>33.75201595923</v>
      </c>
      <c r="EP354" s="111">
        <v>46022</v>
      </c>
      <c r="EQ354" s="114">
        <f t="shared" si="464"/>
        <v>0</v>
      </c>
      <c r="ER354" s="114"/>
      <c r="ES354" s="4">
        <f t="shared" si="440"/>
        <v>957.5</v>
      </c>
      <c r="ET354" s="4">
        <f t="shared" si="441"/>
        <v>908.3</v>
      </c>
      <c r="EU354" s="4"/>
      <c r="EV354" s="4">
        <f t="shared" si="411"/>
        <v>1011.6666666666699</v>
      </c>
      <c r="EW354" s="4">
        <f t="shared" si="412"/>
        <v>965.8125</v>
      </c>
      <c r="EX354" s="4">
        <f t="shared" si="413"/>
        <v>971.0625</v>
      </c>
      <c r="EY354" s="4"/>
      <c r="EZ354" s="4">
        <f t="shared" si="414"/>
        <v>1125.8571428571402</v>
      </c>
      <c r="FA354" s="4">
        <f t="shared" si="415"/>
        <v>1074.1875</v>
      </c>
      <c r="FB354" s="4">
        <f t="shared" si="416"/>
        <v>1078.4375</v>
      </c>
      <c r="FC354" s="4"/>
      <c r="FD354" s="4">
        <f t="shared" si="442"/>
        <v>1251.2857142857101</v>
      </c>
      <c r="FE354" s="4">
        <f t="shared" si="443"/>
        <v>1182.6363636363599</v>
      </c>
      <c r="FF354" s="4">
        <f t="shared" si="444"/>
        <v>1176.1666666666702</v>
      </c>
      <c r="FH354" s="16">
        <f t="shared" si="445"/>
        <v>957.5</v>
      </c>
      <c r="FI354" s="16">
        <f t="shared" si="418"/>
        <v>908.3</v>
      </c>
      <c r="FJ354" s="16"/>
      <c r="FK354" s="16">
        <f t="shared" si="446"/>
        <v>1011.6666666666699</v>
      </c>
      <c r="FL354" s="16">
        <f t="shared" si="447"/>
        <v>965.8125</v>
      </c>
      <c r="FM354" s="16">
        <f t="shared" si="448"/>
        <v>971.0625</v>
      </c>
      <c r="FN354" s="16"/>
      <c r="FO354" s="16">
        <f t="shared" si="449"/>
        <v>1125.8571428571402</v>
      </c>
      <c r="FP354" s="16">
        <f t="shared" si="450"/>
        <v>1074.1875</v>
      </c>
      <c r="FQ354" s="16">
        <f t="shared" si="451"/>
        <v>1078.4375</v>
      </c>
      <c r="FS354" s="4">
        <f t="shared" si="419"/>
        <v>948.9</v>
      </c>
      <c r="FT354" s="4">
        <f t="shared" si="420"/>
        <v>1002.8</v>
      </c>
      <c r="FU354" s="4"/>
      <c r="FV354" s="4">
        <f t="shared" si="421"/>
        <v>1063.94444444444</v>
      </c>
      <c r="FW354" s="4">
        <f t="shared" si="422"/>
        <v>1012.1052631578899</v>
      </c>
      <c r="FX354" s="4">
        <f t="shared" si="423"/>
        <v>1012.05263157895</v>
      </c>
      <c r="FY354" s="4"/>
      <c r="FZ354" s="4">
        <f t="shared" si="424"/>
        <v>1172.0588235294099</v>
      </c>
      <c r="GA354" s="4">
        <f t="shared" si="425"/>
        <v>1118.3157894736801</v>
      </c>
      <c r="GB354" s="4">
        <f t="shared" si="426"/>
        <v>1116.94736842105</v>
      </c>
      <c r="GC354" s="4"/>
      <c r="GD354" s="4">
        <f t="shared" si="427"/>
        <v>1316.2857142857101</v>
      </c>
      <c r="GE354" s="4">
        <f t="shared" si="428"/>
        <v>1227</v>
      </c>
      <c r="GF354" s="4">
        <f t="shared" si="429"/>
        <v>1218.07142857143</v>
      </c>
      <c r="GH354" s="16">
        <f t="shared" si="452"/>
        <v>948.9</v>
      </c>
      <c r="GI354" s="16">
        <f t="shared" si="430"/>
        <v>1002.8</v>
      </c>
      <c r="GJ354" s="16"/>
      <c r="GK354" s="16">
        <f t="shared" si="453"/>
        <v>1063.94444444444</v>
      </c>
      <c r="GL354" s="16">
        <f t="shared" si="454"/>
        <v>1012.1052631578899</v>
      </c>
      <c r="GM354" s="16">
        <f t="shared" si="455"/>
        <v>1012.05263157895</v>
      </c>
      <c r="GN354" s="16"/>
      <c r="GO354" s="16">
        <f t="shared" si="431"/>
        <v>1172.0588235294099</v>
      </c>
      <c r="GP354" s="16">
        <f t="shared" si="432"/>
        <v>1118.3157894736801</v>
      </c>
      <c r="GQ354" s="16">
        <f t="shared" si="456"/>
        <v>1116.94736842105</v>
      </c>
    </row>
    <row r="355" spans="2:199" ht="14.45" customHeight="1" x14ac:dyDescent="0.25">
      <c r="B355" s="28" t="s">
        <v>243</v>
      </c>
      <c r="C355" s="28" t="s">
        <v>815</v>
      </c>
      <c r="D355" s="23" t="str">
        <f>IFERROR(IF(MATCH($B355,Compounders!$A:$A,0),"yes"),"")</f>
        <v>yes</v>
      </c>
      <c r="F355" s="66"/>
      <c r="G355" s="66"/>
      <c r="H355" s="66"/>
      <c r="I355" s="66"/>
      <c r="J355" s="121" t="str">
        <f t="shared" si="433"/>
        <v>yes</v>
      </c>
      <c r="K355" s="70">
        <f t="shared" si="457"/>
        <v>6</v>
      </c>
      <c r="L355" s="70">
        <f t="shared" si="458"/>
        <v>47</v>
      </c>
      <c r="M355" s="70">
        <f t="shared" si="459"/>
        <v>5</v>
      </c>
      <c r="N355" s="70">
        <f t="shared" si="460"/>
        <v>8</v>
      </c>
      <c r="O355" s="66"/>
      <c r="P355" s="83"/>
      <c r="Q355" s="70">
        <f t="shared" si="473"/>
        <v>5</v>
      </c>
      <c r="R355" s="70">
        <f t="shared" si="473"/>
        <v>4</v>
      </c>
      <c r="S355" s="70">
        <f t="shared" si="473"/>
        <v>5</v>
      </c>
      <c r="T355" s="70">
        <f t="shared" si="473"/>
        <v>5</v>
      </c>
      <c r="U355" s="70">
        <f t="shared" si="473"/>
        <v>5</v>
      </c>
      <c r="V355" s="70">
        <f t="shared" si="473"/>
        <v>8</v>
      </c>
      <c r="W355" s="70">
        <f t="shared" si="473"/>
        <v>9</v>
      </c>
      <c r="X355" s="70">
        <f t="shared" si="473"/>
        <v>4</v>
      </c>
      <c r="Y355" s="70">
        <f t="shared" si="473"/>
        <v>2</v>
      </c>
      <c r="AA355" s="39">
        <v>36.694961491649998</v>
      </c>
      <c r="AB355" s="39">
        <v>28.690711690779999</v>
      </c>
      <c r="AC355" s="40">
        <v>28.4354737787</v>
      </c>
      <c r="AE355" s="4">
        <f t="shared" si="400"/>
        <v>-8.2594877129499977</v>
      </c>
      <c r="AF355" s="4">
        <f t="shared" si="401"/>
        <v>-0.25523791207999835</v>
      </c>
      <c r="AH355" s="11">
        <f t="shared" si="402"/>
        <v>-0.22508506283156771</v>
      </c>
      <c r="AI355" s="11">
        <f t="shared" si="403"/>
        <v>-8.8961861535843401E-3</v>
      </c>
      <c r="AK355" s="3">
        <v>525.70500000000004</v>
      </c>
      <c r="AL355" s="7">
        <v>714.13800000000003</v>
      </c>
      <c r="AM355" s="7"/>
      <c r="AN355" s="3">
        <v>885</v>
      </c>
      <c r="AO355" s="3">
        <v>908.90599999999995</v>
      </c>
      <c r="AP355" s="7">
        <v>908.90599999999995</v>
      </c>
      <c r="AQ355" s="113"/>
      <c r="AR355" s="3">
        <v>1039.5</v>
      </c>
      <c r="AS355" s="3">
        <v>1061.9090909090901</v>
      </c>
      <c r="AT355" s="7">
        <v>1061.5</v>
      </c>
      <c r="AU355" s="7"/>
      <c r="AV355" s="3">
        <v>1217.3333333333298</v>
      </c>
      <c r="AW355" s="3">
        <v>1193.9047619047599</v>
      </c>
      <c r="AX355" s="7">
        <v>1193.57142857143</v>
      </c>
      <c r="AY355" s="113"/>
      <c r="AZ355" s="3">
        <v>790.96</v>
      </c>
      <c r="BA355" s="7">
        <v>1090.4280000000001</v>
      </c>
      <c r="BB355" s="7"/>
      <c r="BC355" s="3">
        <v>1334.3928571428598</v>
      </c>
      <c r="BD355" s="3">
        <v>1352.4680000000001</v>
      </c>
      <c r="BE355" s="7">
        <v>1352.4680000000001</v>
      </c>
      <c r="BF355" s="113"/>
      <c r="BG355" s="3">
        <v>1464.2142857142899</v>
      </c>
      <c r="BH355" s="3">
        <v>1481.9629629629601</v>
      </c>
      <c r="BI355" s="7">
        <v>1481.62962962963</v>
      </c>
      <c r="BJ355" s="113"/>
      <c r="BK355" s="3">
        <v>1653.1304347826099</v>
      </c>
      <c r="BL355" s="3">
        <v>1644.11538461538</v>
      </c>
      <c r="BM355" s="7">
        <v>1643.2692307692298</v>
      </c>
      <c r="BO355" s="2">
        <f t="shared" si="465"/>
        <v>1064.9937315068494</v>
      </c>
      <c r="BP355" s="2">
        <f t="shared" si="466"/>
        <v>1330.2125479452056</v>
      </c>
      <c r="BQ355" s="2"/>
      <c r="BR355" s="2">
        <f t="shared" si="467"/>
        <v>1453.1883561643876</v>
      </c>
      <c r="BS355" s="2">
        <f t="shared" si="468"/>
        <v>1470.9647606291196</v>
      </c>
      <c r="BT355" s="2">
        <f t="shared" si="469"/>
        <v>1470.6597377980725</v>
      </c>
      <c r="BU355" s="2"/>
      <c r="BV355" s="2">
        <f t="shared" si="470"/>
        <v>1637.0855015740676</v>
      </c>
      <c r="BW355" s="2">
        <f t="shared" si="471"/>
        <v>1630.3435351051744</v>
      </c>
      <c r="BX355" s="2">
        <f t="shared" si="472"/>
        <v>1629.5409358779214</v>
      </c>
      <c r="BZ355" s="16">
        <f t="shared" si="461"/>
        <v>265.21881643835627</v>
      </c>
      <c r="CA355" s="16">
        <f t="shared" si="462"/>
        <v>140.44718985286681</v>
      </c>
      <c r="CB355" s="16">
        <f t="shared" si="463"/>
        <v>158.8811980798489</v>
      </c>
      <c r="CD355" s="5">
        <f t="shared" si="404"/>
        <v>0.24903321831115455</v>
      </c>
      <c r="CE355" s="5">
        <f t="shared" si="405"/>
        <v>0.10558251767344795</v>
      </c>
      <c r="CF355" s="5">
        <f t="shared" si="406"/>
        <v>0.10803396189912151</v>
      </c>
      <c r="CH355" s="11">
        <f t="shared" si="435"/>
        <v>1.2232691233263093E-2</v>
      </c>
      <c r="CI355" s="11">
        <f t="shared" si="436"/>
        <v>1.2022792200041765E-2</v>
      </c>
      <c r="CK355" s="11">
        <f t="shared" si="437"/>
        <v>-4.1182738851518463E-3</v>
      </c>
      <c r="CL355" s="11">
        <f t="shared" si="438"/>
        <v>-4.6085349170169598E-3</v>
      </c>
      <c r="CN355" s="16">
        <f t="shared" si="407"/>
        <v>17.776404464731968</v>
      </c>
      <c r="CO355" s="16">
        <f t="shared" si="408"/>
        <v>17.471381633684814</v>
      </c>
      <c r="CP355" s="11"/>
      <c r="CQ355" s="16">
        <f t="shared" si="409"/>
        <v>-6.7419664688932244</v>
      </c>
      <c r="CR355" s="16">
        <f t="shared" si="410"/>
        <v>-7.5445656961462646</v>
      </c>
      <c r="CT355" s="106">
        <v>1481.62962962963</v>
      </c>
      <c r="CU355" s="104">
        <v>1481.9629629629601</v>
      </c>
      <c r="CV355" s="104">
        <v>1418.0942535725142</v>
      </c>
      <c r="CW355" s="104">
        <v>1351.5061904761901</v>
      </c>
      <c r="CX355" s="104">
        <v>1290.3900000000001</v>
      </c>
      <c r="CY355" s="104">
        <v>1218.5925925925901</v>
      </c>
      <c r="CZ355" s="104">
        <v>1121.907051282052</v>
      </c>
      <c r="DA355" s="104">
        <v>1069.784782608695</v>
      </c>
      <c r="DB355" s="104">
        <v>1037.843137254901</v>
      </c>
      <c r="DC355" s="104">
        <v>1013.8695652173899</v>
      </c>
      <c r="DD355" s="104">
        <v>891.46384901648094</v>
      </c>
      <c r="DE355" s="104">
        <v>859.52894736842109</v>
      </c>
      <c r="DF355" s="104">
        <v>805.48221343873411</v>
      </c>
      <c r="DG355" s="104">
        <v>704.72</v>
      </c>
      <c r="DH355" s="104">
        <v>722.19292301900998</v>
      </c>
      <c r="DI355" s="104">
        <v>725.16666666666697</v>
      </c>
      <c r="DJ355" s="104">
        <v>694.29824561403495</v>
      </c>
      <c r="DK355" s="104">
        <v>657.76190476190493</v>
      </c>
      <c r="DL355" s="104">
        <v>636.52339181286504</v>
      </c>
      <c r="DM355" s="104">
        <v>616.62828947368405</v>
      </c>
      <c r="DN355" s="104">
        <v>585.48916408668697</v>
      </c>
      <c r="DO355" s="104">
        <v>527.57142857142901</v>
      </c>
      <c r="DP355" s="104">
        <v>491.77083333333303</v>
      </c>
      <c r="DR355" s="4">
        <f t="shared" si="439"/>
        <v>28.4354737787</v>
      </c>
      <c r="DS355" s="39">
        <v>28.690711690779999</v>
      </c>
      <c r="DT355" s="39">
        <v>36.694961491649998</v>
      </c>
      <c r="DU355" s="39">
        <v>48.829836152830012</v>
      </c>
      <c r="DV355" s="39">
        <v>47.059466378540002</v>
      </c>
      <c r="DW355" s="39">
        <v>37.685283745200003</v>
      </c>
      <c r="DX355" s="39">
        <v>34.134161718250006</v>
      </c>
      <c r="DY355" s="39">
        <v>33.985048704699999</v>
      </c>
      <c r="DZ355" s="39">
        <v>29.583879996130001</v>
      </c>
      <c r="EA355" s="39">
        <v>37.375442358930002</v>
      </c>
      <c r="EB355" s="39">
        <v>30.998732745479998</v>
      </c>
      <c r="EC355" s="39">
        <v>32.685365544</v>
      </c>
      <c r="ED355" s="39">
        <v>31.681065815099998</v>
      </c>
      <c r="EE355" s="39">
        <v>29.370827261710001</v>
      </c>
      <c r="EF355" s="39">
        <v>25.125003513420001</v>
      </c>
      <c r="EG355" s="39">
        <v>25.602799540319999</v>
      </c>
      <c r="EH355" s="39">
        <v>30.665900870200002</v>
      </c>
      <c r="EI355" s="39">
        <v>32.795111652780001</v>
      </c>
      <c r="EJ355" s="39">
        <v>39.283676027639991</v>
      </c>
      <c r="EK355" s="39">
        <v>44.210374862789998</v>
      </c>
      <c r="EL355" s="39">
        <v>47.550246384600008</v>
      </c>
      <c r="EM355" s="39">
        <v>39.766909983360001</v>
      </c>
      <c r="EN355" s="39">
        <v>41.23650606075001</v>
      </c>
      <c r="EP355" s="111">
        <v>46053</v>
      </c>
      <c r="EQ355" s="114">
        <f t="shared" si="464"/>
        <v>-8.4931506849315067E-2</v>
      </c>
      <c r="ER355" s="114"/>
      <c r="ES355" s="4">
        <f t="shared" si="440"/>
        <v>525.70500000000004</v>
      </c>
      <c r="ET355" s="4">
        <f t="shared" si="441"/>
        <v>714.13800000000003</v>
      </c>
      <c r="EU355" s="4"/>
      <c r="EV355" s="4">
        <f t="shared" si="411"/>
        <v>885</v>
      </c>
      <c r="EW355" s="4">
        <f t="shared" si="412"/>
        <v>908.90599999999995</v>
      </c>
      <c r="EX355" s="4">
        <f t="shared" si="413"/>
        <v>908.90599999999995</v>
      </c>
      <c r="EY355" s="4"/>
      <c r="EZ355" s="4">
        <f t="shared" si="414"/>
        <v>1039.5</v>
      </c>
      <c r="FA355" s="4">
        <f t="shared" si="415"/>
        <v>1061.9090909090901</v>
      </c>
      <c r="FB355" s="4">
        <f t="shared" si="416"/>
        <v>1061.5</v>
      </c>
      <c r="FC355" s="4"/>
      <c r="FD355" s="4">
        <f t="shared" si="442"/>
        <v>1217.3333333333298</v>
      </c>
      <c r="FE355" s="4">
        <f t="shared" si="443"/>
        <v>1193.9047619047599</v>
      </c>
      <c r="FF355" s="4">
        <f t="shared" si="444"/>
        <v>1193.57142857143</v>
      </c>
      <c r="FH355" s="16">
        <f t="shared" si="445"/>
        <v>698.13410136986306</v>
      </c>
      <c r="FI355" s="16">
        <f t="shared" si="418"/>
        <v>892.36406027397254</v>
      </c>
      <c r="FJ355" s="16"/>
      <c r="FK355" s="16">
        <f t="shared" si="446"/>
        <v>1026.3780821917808</v>
      </c>
      <c r="FL355" s="16">
        <f t="shared" si="447"/>
        <v>1048.9143078455784</v>
      </c>
      <c r="FM355" s="16">
        <f t="shared" si="448"/>
        <v>1048.5399616438356</v>
      </c>
      <c r="FN355" s="16"/>
      <c r="FO355" s="16">
        <f t="shared" si="449"/>
        <v>1202.2296803652935</v>
      </c>
      <c r="FP355" s="16">
        <f t="shared" si="450"/>
        <v>1182.6941706695111</v>
      </c>
      <c r="FQ355" s="16">
        <f t="shared" si="451"/>
        <v>1182.3544031311169</v>
      </c>
      <c r="FS355" s="4">
        <f t="shared" si="419"/>
        <v>790.96</v>
      </c>
      <c r="FT355" s="4">
        <f t="shared" si="420"/>
        <v>1090.4280000000001</v>
      </c>
      <c r="FU355" s="4"/>
      <c r="FV355" s="4">
        <f t="shared" si="421"/>
        <v>1334.3928571428598</v>
      </c>
      <c r="FW355" s="4">
        <f t="shared" si="422"/>
        <v>1352.4680000000001</v>
      </c>
      <c r="FX355" s="4">
        <f t="shared" si="423"/>
        <v>1352.4680000000001</v>
      </c>
      <c r="FY355" s="4"/>
      <c r="FZ355" s="4">
        <f t="shared" si="424"/>
        <v>1464.2142857142899</v>
      </c>
      <c r="GA355" s="4">
        <f t="shared" si="425"/>
        <v>1481.9629629629601</v>
      </c>
      <c r="GB355" s="4">
        <f t="shared" si="426"/>
        <v>1481.62962962963</v>
      </c>
      <c r="GC355" s="4"/>
      <c r="GD355" s="4">
        <f t="shared" si="427"/>
        <v>1653.1304347826099</v>
      </c>
      <c r="GE355" s="4">
        <f t="shared" si="428"/>
        <v>1644.11538461538</v>
      </c>
      <c r="GF355" s="4">
        <f t="shared" si="429"/>
        <v>1643.2692307692298</v>
      </c>
      <c r="GH355" s="16">
        <f t="shared" si="452"/>
        <v>1064.9937315068494</v>
      </c>
      <c r="GI355" s="16">
        <f t="shared" si="430"/>
        <v>1330.2125479452056</v>
      </c>
      <c r="GJ355" s="16"/>
      <c r="GK355" s="16">
        <f t="shared" si="453"/>
        <v>1453.1883561643876</v>
      </c>
      <c r="GL355" s="16">
        <f t="shared" si="454"/>
        <v>1470.9647606291196</v>
      </c>
      <c r="GM355" s="16">
        <f t="shared" si="455"/>
        <v>1470.6597377980725</v>
      </c>
      <c r="GN355" s="16"/>
      <c r="GO355" s="16">
        <f t="shared" si="431"/>
        <v>1637.0855015740676</v>
      </c>
      <c r="GP355" s="16">
        <f t="shared" si="432"/>
        <v>1630.3435351051744</v>
      </c>
      <c r="GQ355" s="16">
        <f t="shared" si="456"/>
        <v>1629.5409358779214</v>
      </c>
    </row>
    <row r="356" spans="2:199" ht="14.45" customHeight="1" x14ac:dyDescent="0.25">
      <c r="B356" s="28" t="s">
        <v>317</v>
      </c>
      <c r="C356" s="28" t="s">
        <v>816</v>
      </c>
      <c r="D356" s="23" t="str">
        <f>IFERROR(IF(MATCH($B356,Compounders!$A:$A,0),"yes"),"")</f>
        <v/>
      </c>
      <c r="F356" s="66"/>
      <c r="G356" s="66"/>
      <c r="H356" s="66"/>
      <c r="I356" s="66"/>
      <c r="J356" s="121" t="str">
        <f t="shared" si="433"/>
        <v>yes</v>
      </c>
      <c r="K356" s="70">
        <f t="shared" si="457"/>
        <v>6</v>
      </c>
      <c r="L356" s="70">
        <f t="shared" si="458"/>
        <v>47</v>
      </c>
      <c r="M356" s="70">
        <f t="shared" si="459"/>
        <v>5</v>
      </c>
      <c r="N356" s="70">
        <f t="shared" si="460"/>
        <v>8</v>
      </c>
      <c r="O356" s="66"/>
      <c r="P356" s="83"/>
      <c r="Q356" s="70">
        <f t="shared" si="473"/>
        <v>5</v>
      </c>
      <c r="R356" s="70">
        <f t="shared" si="473"/>
        <v>4</v>
      </c>
      <c r="S356" s="70">
        <f t="shared" si="473"/>
        <v>5</v>
      </c>
      <c r="T356" s="70">
        <f t="shared" si="473"/>
        <v>5</v>
      </c>
      <c r="U356" s="70">
        <f t="shared" si="473"/>
        <v>5</v>
      </c>
      <c r="V356" s="70">
        <f t="shared" si="473"/>
        <v>8</v>
      </c>
      <c r="W356" s="70">
        <f t="shared" si="473"/>
        <v>9</v>
      </c>
      <c r="X356" s="70">
        <f t="shared" si="473"/>
        <v>4</v>
      </c>
      <c r="Y356" s="70">
        <f t="shared" si="473"/>
        <v>2</v>
      </c>
      <c r="AA356" s="39">
        <v>21.187924600980001</v>
      </c>
      <c r="AB356" s="39">
        <v>22.453441988120002</v>
      </c>
      <c r="AC356" s="40">
        <v>23.354832461729998</v>
      </c>
      <c r="AE356" s="4">
        <f t="shared" si="400"/>
        <v>2.1669078607499976</v>
      </c>
      <c r="AF356" s="4">
        <f t="shared" si="401"/>
        <v>0.90139047360999669</v>
      </c>
      <c r="AH356" s="11">
        <f t="shared" si="402"/>
        <v>0.10227088785514038</v>
      </c>
      <c r="AI356" s="11">
        <f t="shared" si="403"/>
        <v>4.0144868394205169E-2</v>
      </c>
      <c r="AK356" s="3">
        <v>1030.5</v>
      </c>
      <c r="AL356" s="7">
        <v>1051</v>
      </c>
      <c r="AM356" s="7"/>
      <c r="AN356" s="3">
        <v>1251.3571428571402</v>
      </c>
      <c r="AO356" s="3">
        <v>1229.3076923076899</v>
      </c>
      <c r="AP356" s="7">
        <v>1226.92857142857</v>
      </c>
      <c r="AQ356" s="113"/>
      <c r="AR356" s="3">
        <v>1303.6428571428598</v>
      </c>
      <c r="AS356" s="3">
        <v>1300.6923076923101</v>
      </c>
      <c r="AT356" s="7">
        <v>1300.3333333333298</v>
      </c>
      <c r="AU356" s="7"/>
      <c r="AV356" s="3">
        <v>1402.8</v>
      </c>
      <c r="AW356" s="3">
        <v>1409.4</v>
      </c>
      <c r="AX356" s="7">
        <v>1407.57142857143</v>
      </c>
      <c r="AY356" s="113"/>
      <c r="AZ356" s="3">
        <v>1072.5999999999999</v>
      </c>
      <c r="BA356" s="7">
        <v>1130.4000000000001</v>
      </c>
      <c r="BB356" s="7"/>
      <c r="BC356" s="3">
        <v>1230.625</v>
      </c>
      <c r="BD356" s="3">
        <v>1233.1923076923101</v>
      </c>
      <c r="BE356" s="7">
        <v>1234.88461538462</v>
      </c>
      <c r="BF356" s="113"/>
      <c r="BG356" s="3">
        <v>1298.1666666666702</v>
      </c>
      <c r="BH356" s="3">
        <v>1293.8461538461499</v>
      </c>
      <c r="BI356" s="7">
        <v>1296.1600000000001</v>
      </c>
      <c r="BJ356" s="113"/>
      <c r="BK356" s="3">
        <v>1390.13333333333</v>
      </c>
      <c r="BL356" s="3">
        <v>1397.2</v>
      </c>
      <c r="BM356" s="7">
        <v>1391.78947368421</v>
      </c>
      <c r="BO356" s="2">
        <f t="shared" si="465"/>
        <v>1107.4383561643835</v>
      </c>
      <c r="BP356" s="2">
        <f t="shared" si="466"/>
        <v>1193.3770284510038</v>
      </c>
      <c r="BQ356" s="2"/>
      <c r="BR356" s="2">
        <f t="shared" si="467"/>
        <v>1271.3350456621026</v>
      </c>
      <c r="BS356" s="2">
        <f t="shared" si="468"/>
        <v>1269.7507903055835</v>
      </c>
      <c r="BT356" s="2">
        <f t="shared" si="469"/>
        <v>1271.8177239199176</v>
      </c>
      <c r="BU356" s="2"/>
      <c r="BV356" s="2">
        <f t="shared" si="470"/>
        <v>1353.5986301369858</v>
      </c>
      <c r="BW356" s="2">
        <f t="shared" si="471"/>
        <v>1356.1416227607992</v>
      </c>
      <c r="BX356" s="2">
        <f t="shared" si="472"/>
        <v>1353.7996827685649</v>
      </c>
      <c r="BZ356" s="16">
        <f t="shared" si="461"/>
        <v>85.938672286620204</v>
      </c>
      <c r="CA356" s="16">
        <f t="shared" si="462"/>
        <v>78.440695468913873</v>
      </c>
      <c r="CB356" s="16">
        <f t="shared" si="463"/>
        <v>81.981958848647309</v>
      </c>
      <c r="CD356" s="5">
        <f t="shared" si="404"/>
        <v>7.7601314608850114E-2</v>
      </c>
      <c r="CE356" s="5">
        <f t="shared" si="405"/>
        <v>6.5730019598860157E-2</v>
      </c>
      <c r="CF356" s="5">
        <f t="shared" si="406"/>
        <v>6.4460462617211833E-2</v>
      </c>
      <c r="CH356" s="11">
        <f t="shared" si="435"/>
        <v>-1.2461352040320506E-3</v>
      </c>
      <c r="CI356" s="11">
        <f t="shared" si="436"/>
        <v>3.7966251261778439E-4</v>
      </c>
      <c r="CK356" s="11">
        <f t="shared" si="437"/>
        <v>1.8786903053795712E-3</v>
      </c>
      <c r="CL356" s="11">
        <f t="shared" si="438"/>
        <v>1.4853194078567888E-4</v>
      </c>
      <c r="CN356" s="16">
        <f t="shared" si="407"/>
        <v>-1.5842553565191793</v>
      </c>
      <c r="CO356" s="16">
        <f t="shared" si="408"/>
        <v>0.48267825781499596</v>
      </c>
      <c r="CP356" s="11"/>
      <c r="CQ356" s="16">
        <f t="shared" si="409"/>
        <v>2.5429926238134613</v>
      </c>
      <c r="CR356" s="16">
        <f t="shared" si="410"/>
        <v>0.20105263157915942</v>
      </c>
      <c r="CT356" s="106">
        <v>1303.3002070393381</v>
      </c>
      <c r="CU356" s="104">
        <v>1303.105072463768</v>
      </c>
      <c r="CV356" s="104">
        <v>1270.5821661998139</v>
      </c>
      <c r="CW356" s="104">
        <v>1254.5625</v>
      </c>
      <c r="CX356" s="104">
        <v>1248.57142857143</v>
      </c>
      <c r="CY356" s="104">
        <v>1192.484848484849</v>
      </c>
      <c r="CZ356" s="104">
        <v>1164.041125541125</v>
      </c>
      <c r="DA356" s="104">
        <v>1144.776419658773</v>
      </c>
      <c r="DB356" s="104">
        <v>1134.5909090909099</v>
      </c>
      <c r="DC356" s="104">
        <v>1120.067251461988</v>
      </c>
      <c r="DD356" s="104">
        <v>1102.948203842941</v>
      </c>
      <c r="DE356" s="104">
        <v>1082.941578947368</v>
      </c>
      <c r="DF356" s="104">
        <v>1062.48</v>
      </c>
      <c r="DG356" s="104">
        <v>1042.9434782608701</v>
      </c>
      <c r="DH356" s="104">
        <v>1012.876623376623</v>
      </c>
      <c r="DI356" s="104">
        <v>977.62471395880993</v>
      </c>
      <c r="DJ356" s="104">
        <v>956.4</v>
      </c>
      <c r="DK356" s="104">
        <v>1017.75350140056</v>
      </c>
      <c r="DL356" s="104">
        <v>1020.746031746032</v>
      </c>
      <c r="DM356" s="104">
        <v>1021.75</v>
      </c>
      <c r="DN356" s="104">
        <v>979.52173913043498</v>
      </c>
      <c r="DO356" s="104">
        <v>869.63333333333298</v>
      </c>
      <c r="DP356" s="104">
        <v>596.68957219251342</v>
      </c>
      <c r="DR356" s="4">
        <f t="shared" si="439"/>
        <v>23.354832461729998</v>
      </c>
      <c r="DS356" s="39">
        <v>22.453441988120002</v>
      </c>
      <c r="DT356" s="39">
        <v>21.187924600980001</v>
      </c>
      <c r="DU356" s="39">
        <v>22.141487734320002</v>
      </c>
      <c r="DV356" s="39">
        <v>25.508210840619999</v>
      </c>
      <c r="DW356" s="39">
        <v>24.338416259359999</v>
      </c>
      <c r="DX356" s="39">
        <v>21.936163864440001</v>
      </c>
      <c r="DY356" s="39">
        <v>19.28535312588</v>
      </c>
      <c r="DZ356" s="39">
        <v>18.061395860040001</v>
      </c>
      <c r="EA356" s="39">
        <v>19.959517392950001</v>
      </c>
      <c r="EB356" s="39">
        <v>19.767704717100003</v>
      </c>
      <c r="EC356" s="39">
        <v>17.23147090434</v>
      </c>
      <c r="ED356" s="39">
        <v>20.204893341400002</v>
      </c>
      <c r="EE356" s="39">
        <v>18.883793727360001</v>
      </c>
      <c r="EF356" s="39">
        <v>16.929801871470001</v>
      </c>
      <c r="EG356" s="39">
        <v>15.48426126168</v>
      </c>
      <c r="EH356" s="39">
        <v>14.1099485408</v>
      </c>
      <c r="EI356" s="39">
        <v>16.980862857149997</v>
      </c>
      <c r="EJ356" s="39">
        <v>19.550812851919996</v>
      </c>
      <c r="EK356" s="39">
        <v>19.739642651190003</v>
      </c>
      <c r="EL356" s="39">
        <v>19.101721977259999</v>
      </c>
      <c r="EM356" s="39">
        <v>18.506599714</v>
      </c>
      <c r="EN356" s="39">
        <v>15.509416257200003</v>
      </c>
      <c r="EP356" s="111">
        <v>45802</v>
      </c>
      <c r="EQ356" s="114">
        <f t="shared" si="464"/>
        <v>0.60273972602739723</v>
      </c>
      <c r="ER356" s="114"/>
      <c r="ES356" s="4">
        <f t="shared" si="440"/>
        <v>1030.5</v>
      </c>
      <c r="ET356" s="4">
        <f t="shared" si="441"/>
        <v>1051</v>
      </c>
      <c r="EU356" s="4"/>
      <c r="EV356" s="4">
        <f t="shared" si="411"/>
        <v>1251.3571428571402</v>
      </c>
      <c r="EW356" s="4">
        <f t="shared" si="412"/>
        <v>1229.3076923076899</v>
      </c>
      <c r="EX356" s="4">
        <f t="shared" si="413"/>
        <v>1226.92857142857</v>
      </c>
      <c r="EY356" s="4"/>
      <c r="EZ356" s="4">
        <f t="shared" si="414"/>
        <v>1303.6428571428598</v>
      </c>
      <c r="FA356" s="4">
        <f t="shared" si="415"/>
        <v>1300.6923076923101</v>
      </c>
      <c r="FB356" s="4">
        <f t="shared" si="416"/>
        <v>1300.3333333333298</v>
      </c>
      <c r="FC356" s="4"/>
      <c r="FD356" s="4">
        <f t="shared" si="442"/>
        <v>1402.8</v>
      </c>
      <c r="FE356" s="4">
        <f t="shared" si="443"/>
        <v>1409.4</v>
      </c>
      <c r="FF356" s="4">
        <f t="shared" si="444"/>
        <v>1407.57142857143</v>
      </c>
      <c r="FH356" s="16">
        <f t="shared" si="445"/>
        <v>1042.8561643835617</v>
      </c>
      <c r="FI356" s="16">
        <f t="shared" si="418"/>
        <v>1157.0391389432475</v>
      </c>
      <c r="FJ356" s="16"/>
      <c r="FK356" s="16">
        <f t="shared" si="446"/>
        <v>1282.8718199608616</v>
      </c>
      <c r="FL356" s="16">
        <f t="shared" si="447"/>
        <v>1272.3340358271871</v>
      </c>
      <c r="FM356" s="16">
        <f t="shared" si="448"/>
        <v>1271.1725375081512</v>
      </c>
      <c r="FN356" s="16"/>
      <c r="FO356" s="16">
        <f t="shared" si="449"/>
        <v>1363.4088062622318</v>
      </c>
      <c r="FP356" s="16">
        <f t="shared" si="450"/>
        <v>1366.2147523709177</v>
      </c>
      <c r="FQ356" s="16">
        <f t="shared" si="451"/>
        <v>1364.9699934768423</v>
      </c>
      <c r="FS356" s="4">
        <f t="shared" si="419"/>
        <v>1072.5999999999999</v>
      </c>
      <c r="FT356" s="4">
        <f t="shared" si="420"/>
        <v>1130.4000000000001</v>
      </c>
      <c r="FU356" s="4"/>
      <c r="FV356" s="4">
        <f t="shared" si="421"/>
        <v>1230.625</v>
      </c>
      <c r="FW356" s="4">
        <f t="shared" si="422"/>
        <v>1233.1923076923101</v>
      </c>
      <c r="FX356" s="4">
        <f t="shared" si="423"/>
        <v>1234.88461538462</v>
      </c>
      <c r="FY356" s="4"/>
      <c r="FZ356" s="4">
        <f t="shared" si="424"/>
        <v>1298.1666666666702</v>
      </c>
      <c r="GA356" s="4">
        <f t="shared" si="425"/>
        <v>1293.8461538461499</v>
      </c>
      <c r="GB356" s="4">
        <f t="shared" si="426"/>
        <v>1296.1600000000001</v>
      </c>
      <c r="GC356" s="4"/>
      <c r="GD356" s="4">
        <f t="shared" si="427"/>
        <v>1390.13333333333</v>
      </c>
      <c r="GE356" s="4">
        <f t="shared" si="428"/>
        <v>1397.2</v>
      </c>
      <c r="GF356" s="4">
        <f t="shared" si="429"/>
        <v>1391.78947368421</v>
      </c>
      <c r="GH356" s="16">
        <f t="shared" si="452"/>
        <v>1107.4383561643835</v>
      </c>
      <c r="GI356" s="16">
        <f t="shared" si="430"/>
        <v>1193.3770284510038</v>
      </c>
      <c r="GJ356" s="16"/>
      <c r="GK356" s="16">
        <f t="shared" si="453"/>
        <v>1271.3350456621026</v>
      </c>
      <c r="GL356" s="16">
        <f t="shared" si="454"/>
        <v>1269.7507903055835</v>
      </c>
      <c r="GM356" s="16">
        <f t="shared" si="455"/>
        <v>1271.8177239199176</v>
      </c>
      <c r="GN356" s="16"/>
      <c r="GO356" s="16">
        <f t="shared" si="431"/>
        <v>1353.5986301369858</v>
      </c>
      <c r="GP356" s="16">
        <f t="shared" si="432"/>
        <v>1356.1416227607992</v>
      </c>
      <c r="GQ356" s="16">
        <f t="shared" si="456"/>
        <v>1353.7996827685649</v>
      </c>
    </row>
    <row r="357" spans="2:199" ht="14.45" customHeight="1" x14ac:dyDescent="0.25">
      <c r="B357" s="28" t="s">
        <v>448</v>
      </c>
      <c r="C357" s="28" t="s">
        <v>817</v>
      </c>
      <c r="D357" s="23" t="str">
        <f>IFERROR(IF(MATCH($B357,Compounders!$A:$A,0),"yes"),"")</f>
        <v/>
      </c>
      <c r="F357" s="66"/>
      <c r="G357" s="66"/>
      <c r="H357" s="66"/>
      <c r="I357" s="66"/>
      <c r="J357" s="121" t="str">
        <f t="shared" si="433"/>
        <v>yes</v>
      </c>
      <c r="K357" s="70">
        <f t="shared" si="457"/>
        <v>6</v>
      </c>
      <c r="L357" s="70">
        <f t="shared" si="458"/>
        <v>47</v>
      </c>
      <c r="M357" s="70">
        <f t="shared" si="459"/>
        <v>5</v>
      </c>
      <c r="N357" s="70">
        <f t="shared" si="460"/>
        <v>8</v>
      </c>
      <c r="O357" s="66"/>
      <c r="P357" s="83"/>
      <c r="Q357" s="70">
        <f t="shared" si="473"/>
        <v>5</v>
      </c>
      <c r="R357" s="70">
        <f t="shared" si="473"/>
        <v>4</v>
      </c>
      <c r="S357" s="70">
        <f t="shared" si="473"/>
        <v>5</v>
      </c>
      <c r="T357" s="70">
        <f t="shared" si="473"/>
        <v>5</v>
      </c>
      <c r="U357" s="70">
        <f t="shared" si="473"/>
        <v>5</v>
      </c>
      <c r="V357" s="70">
        <f t="shared" si="473"/>
        <v>8</v>
      </c>
      <c r="W357" s="70">
        <f t="shared" si="473"/>
        <v>9</v>
      </c>
      <c r="X357" s="70">
        <f t="shared" si="473"/>
        <v>4</v>
      </c>
      <c r="Y357" s="70">
        <f t="shared" si="473"/>
        <v>2</v>
      </c>
      <c r="AA357" s="39">
        <v>19.800438420600003</v>
      </c>
      <c r="AB357" s="39">
        <v>32.716901968000002</v>
      </c>
      <c r="AC357" s="40">
        <v>27.106950597000001</v>
      </c>
      <c r="AE357" s="4">
        <f t="shared" si="400"/>
        <v>7.3065121763999983</v>
      </c>
      <c r="AF357" s="4">
        <f t="shared" si="401"/>
        <v>-5.6099513710000011</v>
      </c>
      <c r="AH357" s="11">
        <f t="shared" si="402"/>
        <v>0.36900759575093245</v>
      </c>
      <c r="AI357" s="11">
        <f t="shared" si="403"/>
        <v>-0.17146951678025701</v>
      </c>
      <c r="AK357" s="3">
        <v>453.96</v>
      </c>
      <c r="AL357" s="7">
        <v>481.37599999999998</v>
      </c>
      <c r="AM357" s="7"/>
      <c r="AN357" s="3">
        <v>583</v>
      </c>
      <c r="AO357" s="3">
        <v>620</v>
      </c>
      <c r="AP357" s="7">
        <v>636.66666666666697</v>
      </c>
      <c r="AQ357" s="113"/>
      <c r="AR357" s="3">
        <v>696.33333333333303</v>
      </c>
      <c r="AS357" s="3">
        <v>705</v>
      </c>
      <c r="AT357" s="7">
        <v>704.66666666666697</v>
      </c>
      <c r="AU357" s="7"/>
      <c r="AV357" s="3">
        <v>804</v>
      </c>
      <c r="AW357" s="3">
        <v>858</v>
      </c>
      <c r="AX357" s="7">
        <v>810.5</v>
      </c>
      <c r="AY357" s="113"/>
      <c r="AZ357" s="3">
        <v>453.96</v>
      </c>
      <c r="BA357" s="7">
        <v>481.37599999999998</v>
      </c>
      <c r="BB357" s="7"/>
      <c r="BC357" s="3">
        <v>565.5</v>
      </c>
      <c r="BD357" s="3">
        <v>620</v>
      </c>
      <c r="BE357" s="7">
        <v>628</v>
      </c>
      <c r="BF357" s="113"/>
      <c r="BG357" s="3">
        <v>680.5</v>
      </c>
      <c r="BH357" s="3">
        <v>705</v>
      </c>
      <c r="BI357" s="7">
        <v>699.5</v>
      </c>
      <c r="BJ357" s="113"/>
      <c r="BK357" s="3">
        <v>804</v>
      </c>
      <c r="BL357" s="3">
        <v>858</v>
      </c>
      <c r="BM357" s="7">
        <v>820</v>
      </c>
      <c r="BO357" s="2">
        <f t="shared" si="465"/>
        <v>453.96</v>
      </c>
      <c r="BP357" s="2">
        <f t="shared" si="466"/>
        <v>481.37599999999998</v>
      </c>
      <c r="BQ357" s="2"/>
      <c r="BR357" s="2">
        <f t="shared" si="467"/>
        <v>565.5</v>
      </c>
      <c r="BS357" s="2">
        <f t="shared" si="468"/>
        <v>620</v>
      </c>
      <c r="BT357" s="2">
        <f t="shared" si="469"/>
        <v>628</v>
      </c>
      <c r="BU357" s="2"/>
      <c r="BV357" s="2">
        <f t="shared" si="470"/>
        <v>680.5</v>
      </c>
      <c r="BW357" s="2">
        <f t="shared" si="471"/>
        <v>705</v>
      </c>
      <c r="BX357" s="2">
        <f t="shared" si="472"/>
        <v>699.5</v>
      </c>
      <c r="BZ357" s="16">
        <f t="shared" si="461"/>
        <v>27.415999999999997</v>
      </c>
      <c r="CA357" s="16">
        <f t="shared" si="462"/>
        <v>146.62400000000002</v>
      </c>
      <c r="CB357" s="16">
        <f t="shared" si="463"/>
        <v>71.5</v>
      </c>
      <c r="CD357" s="5">
        <f t="shared" si="404"/>
        <v>6.039298616618205E-2</v>
      </c>
      <c r="CE357" s="5">
        <f t="shared" si="405"/>
        <v>0.30459349863724006</v>
      </c>
      <c r="CF357" s="5">
        <f t="shared" si="406"/>
        <v>0.11385350318471343</v>
      </c>
      <c r="CH357" s="11">
        <f t="shared" si="435"/>
        <v>9.6374889478337833E-2</v>
      </c>
      <c r="CI357" s="11">
        <f t="shared" si="436"/>
        <v>0.11052166224580007</v>
      </c>
      <c r="CK357" s="11">
        <f t="shared" si="437"/>
        <v>3.6002939015429725E-2</v>
      </c>
      <c r="CL357" s="11">
        <f t="shared" si="438"/>
        <v>2.7920646583394548E-2</v>
      </c>
      <c r="CN357" s="16">
        <f t="shared" si="407"/>
        <v>54.5</v>
      </c>
      <c r="CO357" s="16">
        <f t="shared" si="408"/>
        <v>62.5</v>
      </c>
      <c r="CP357" s="11"/>
      <c r="CQ357" s="16">
        <f t="shared" si="409"/>
        <v>24.5</v>
      </c>
      <c r="CR357" s="16">
        <f t="shared" si="410"/>
        <v>19</v>
      </c>
      <c r="CT357" s="106">
        <v>655.5</v>
      </c>
      <c r="CU357" s="104">
        <v>620</v>
      </c>
      <c r="CV357" s="104">
        <v>541.5</v>
      </c>
      <c r="CW357" s="104" t="s">
        <v>503</v>
      </c>
      <c r="CX357" s="104" t="s">
        <v>503</v>
      </c>
      <c r="CY357" s="104" t="s">
        <v>503</v>
      </c>
      <c r="CZ357" s="104" t="s">
        <v>503</v>
      </c>
      <c r="DA357" s="104" t="s">
        <v>503</v>
      </c>
      <c r="DB357" s="104" t="s">
        <v>503</v>
      </c>
      <c r="DC357" s="104">
        <v>451</v>
      </c>
      <c r="DD357" s="104">
        <v>437.6</v>
      </c>
      <c r="DE357" s="104">
        <v>475.15</v>
      </c>
      <c r="DF357" s="104">
        <v>398.2</v>
      </c>
      <c r="DG357" s="104">
        <v>469.5</v>
      </c>
      <c r="DH357" s="104">
        <v>537</v>
      </c>
      <c r="DI357" s="104">
        <v>489</v>
      </c>
      <c r="DJ357" s="104">
        <v>485.85</v>
      </c>
      <c r="DK357" s="104">
        <v>424.33333333333303</v>
      </c>
      <c r="DL357" s="104">
        <v>398.25</v>
      </c>
      <c r="DM357" s="104">
        <v>303.10000000000002</v>
      </c>
      <c r="DN357" s="104">
        <v>274.10000000000002</v>
      </c>
      <c r="DO357" s="104">
        <v>233</v>
      </c>
      <c r="DP357" s="104">
        <v>178</v>
      </c>
      <c r="DR357" s="4">
        <f t="shared" si="439"/>
        <v>27.106950597000001</v>
      </c>
      <c r="DS357" s="39">
        <v>32.716901968000002</v>
      </c>
      <c r="DT357" s="39">
        <v>19.800438420600003</v>
      </c>
      <c r="DU357" s="39">
        <v>21.454496352400003</v>
      </c>
      <c r="DV357" s="39">
        <v>24.283581313140008</v>
      </c>
      <c r="DW357" s="39">
        <v>30.454627502020006</v>
      </c>
      <c r="DX357" s="39">
        <v>25.409335887440001</v>
      </c>
      <c r="DY357" s="39">
        <v>20.329857416340005</v>
      </c>
      <c r="DZ357" s="39">
        <v>16.880687403849997</v>
      </c>
      <c r="EA357" s="39">
        <v>13.30877643366</v>
      </c>
      <c r="EB357" s="39">
        <v>12.068344614150002</v>
      </c>
      <c r="EC357" s="39">
        <v>14.000848731360003</v>
      </c>
      <c r="ED357" s="39">
        <v>10.126752336999999</v>
      </c>
      <c r="EE357" s="39">
        <v>13.090192605920004</v>
      </c>
      <c r="EF357" s="39">
        <v>18.06111065808</v>
      </c>
      <c r="EG357" s="39">
        <v>13.72442941233</v>
      </c>
      <c r="EH357" s="39">
        <v>11.519834194399998</v>
      </c>
      <c r="EI357" s="39">
        <v>10.472598991250001</v>
      </c>
      <c r="EJ357" s="39">
        <v>9.6741916177199982</v>
      </c>
      <c r="EK357" s="39">
        <v>9.3755198630399992</v>
      </c>
      <c r="EL357" s="39">
        <v>12.40783299944</v>
      </c>
      <c r="EM357" s="39">
        <v>12.327867031080002</v>
      </c>
      <c r="EN357" s="39">
        <v>5.6387254120000012</v>
      </c>
      <c r="EP357" s="111">
        <v>46022</v>
      </c>
      <c r="EQ357" s="114">
        <f t="shared" si="464"/>
        <v>0</v>
      </c>
      <c r="ER357" s="114"/>
      <c r="ES357" s="4">
        <f t="shared" si="440"/>
        <v>453.96</v>
      </c>
      <c r="ET357" s="4">
        <f t="shared" si="441"/>
        <v>481.37599999999998</v>
      </c>
      <c r="EU357" s="4"/>
      <c r="EV357" s="4">
        <f t="shared" si="411"/>
        <v>583</v>
      </c>
      <c r="EW357" s="4">
        <f t="shared" si="412"/>
        <v>620</v>
      </c>
      <c r="EX357" s="4">
        <f t="shared" si="413"/>
        <v>636.66666666666697</v>
      </c>
      <c r="EY357" s="4"/>
      <c r="EZ357" s="4">
        <f t="shared" si="414"/>
        <v>696.33333333333303</v>
      </c>
      <c r="FA357" s="4">
        <f t="shared" si="415"/>
        <v>705</v>
      </c>
      <c r="FB357" s="4">
        <f t="shared" si="416"/>
        <v>704.66666666666697</v>
      </c>
      <c r="FC357" s="4"/>
      <c r="FD357" s="4">
        <f t="shared" si="442"/>
        <v>804</v>
      </c>
      <c r="FE357" s="4">
        <f t="shared" si="443"/>
        <v>858</v>
      </c>
      <c r="FF357" s="4">
        <f t="shared" si="444"/>
        <v>810.5</v>
      </c>
      <c r="FH357" s="16">
        <f t="shared" si="445"/>
        <v>453.96</v>
      </c>
      <c r="FI357" s="16">
        <f t="shared" si="418"/>
        <v>481.37599999999998</v>
      </c>
      <c r="FJ357" s="16"/>
      <c r="FK357" s="16">
        <f t="shared" si="446"/>
        <v>583</v>
      </c>
      <c r="FL357" s="16">
        <f t="shared" si="447"/>
        <v>620</v>
      </c>
      <c r="FM357" s="16">
        <f t="shared" si="448"/>
        <v>636.66666666666697</v>
      </c>
      <c r="FN357" s="16"/>
      <c r="FO357" s="16">
        <f t="shared" si="449"/>
        <v>696.33333333333303</v>
      </c>
      <c r="FP357" s="16">
        <f t="shared" si="450"/>
        <v>705</v>
      </c>
      <c r="FQ357" s="16">
        <f t="shared" si="451"/>
        <v>704.66666666666697</v>
      </c>
      <c r="FS357" s="4">
        <f t="shared" si="419"/>
        <v>453.96</v>
      </c>
      <c r="FT357" s="4">
        <f t="shared" si="420"/>
        <v>481.37599999999998</v>
      </c>
      <c r="FU357" s="4"/>
      <c r="FV357" s="4">
        <f t="shared" si="421"/>
        <v>565.5</v>
      </c>
      <c r="FW357" s="4">
        <f t="shared" si="422"/>
        <v>620</v>
      </c>
      <c r="FX357" s="4">
        <f t="shared" si="423"/>
        <v>628</v>
      </c>
      <c r="FY357" s="4"/>
      <c r="FZ357" s="4">
        <f t="shared" si="424"/>
        <v>680.5</v>
      </c>
      <c r="GA357" s="4">
        <f t="shared" si="425"/>
        <v>705</v>
      </c>
      <c r="GB357" s="4">
        <f t="shared" si="426"/>
        <v>699.5</v>
      </c>
      <c r="GC357" s="4"/>
      <c r="GD357" s="4">
        <f t="shared" si="427"/>
        <v>804</v>
      </c>
      <c r="GE357" s="4">
        <f t="shared" si="428"/>
        <v>858</v>
      </c>
      <c r="GF357" s="4">
        <f t="shared" si="429"/>
        <v>820</v>
      </c>
      <c r="GH357" s="16">
        <f t="shared" si="452"/>
        <v>453.96</v>
      </c>
      <c r="GI357" s="16">
        <f t="shared" si="430"/>
        <v>481.37599999999998</v>
      </c>
      <c r="GJ357" s="16"/>
      <c r="GK357" s="16">
        <f t="shared" si="453"/>
        <v>565.5</v>
      </c>
      <c r="GL357" s="16">
        <f t="shared" si="454"/>
        <v>620</v>
      </c>
      <c r="GM357" s="16">
        <f t="shared" si="455"/>
        <v>628</v>
      </c>
      <c r="GN357" s="16"/>
      <c r="GO357" s="16">
        <f t="shared" si="431"/>
        <v>680.5</v>
      </c>
      <c r="GP357" s="16">
        <f t="shared" si="432"/>
        <v>705</v>
      </c>
      <c r="GQ357" s="16">
        <f t="shared" si="456"/>
        <v>699.5</v>
      </c>
    </row>
    <row r="358" spans="2:199" ht="14.45" customHeight="1" x14ac:dyDescent="0.25">
      <c r="B358" s="28" t="s">
        <v>267</v>
      </c>
      <c r="C358" s="28" t="s">
        <v>818</v>
      </c>
      <c r="D358" s="23" t="str">
        <f>IFERROR(IF(MATCH($B358,Compounders!$A:$A,0),"yes"),"")</f>
        <v/>
      </c>
      <c r="F358" s="66"/>
      <c r="G358" s="66"/>
      <c r="H358" s="66"/>
      <c r="I358" s="66"/>
      <c r="J358" s="121" t="str">
        <f t="shared" si="433"/>
        <v>yes</v>
      </c>
      <c r="K358" s="70">
        <f t="shared" si="457"/>
        <v>6</v>
      </c>
      <c r="L358" s="70">
        <f t="shared" si="458"/>
        <v>47</v>
      </c>
      <c r="M358" s="70">
        <f t="shared" si="459"/>
        <v>5</v>
      </c>
      <c r="N358" s="70">
        <f t="shared" si="460"/>
        <v>8</v>
      </c>
      <c r="O358" s="66"/>
      <c r="P358" s="83"/>
      <c r="Q358" s="70">
        <f t="shared" si="473"/>
        <v>5</v>
      </c>
      <c r="R358" s="70">
        <f t="shared" si="473"/>
        <v>4</v>
      </c>
      <c r="S358" s="70">
        <f t="shared" si="473"/>
        <v>5</v>
      </c>
      <c r="T358" s="70">
        <f t="shared" si="473"/>
        <v>5</v>
      </c>
      <c r="U358" s="70">
        <f t="shared" si="473"/>
        <v>5</v>
      </c>
      <c r="V358" s="70">
        <f t="shared" si="473"/>
        <v>8</v>
      </c>
      <c r="W358" s="70">
        <f t="shared" si="473"/>
        <v>9</v>
      </c>
      <c r="X358" s="70">
        <f t="shared" si="473"/>
        <v>4</v>
      </c>
      <c r="Y358" s="70">
        <f t="shared" si="473"/>
        <v>2</v>
      </c>
      <c r="AA358" s="39">
        <v>25.404245868</v>
      </c>
      <c r="AB358" s="39">
        <v>21.462519782560001</v>
      </c>
      <c r="AC358" s="40">
        <v>20.722800511159996</v>
      </c>
      <c r="AE358" s="4">
        <f t="shared" si="400"/>
        <v>-4.6814453568400047</v>
      </c>
      <c r="AF358" s="4">
        <f t="shared" si="401"/>
        <v>-0.7397192714000056</v>
      </c>
      <c r="AH358" s="11">
        <f t="shared" si="402"/>
        <v>-0.18427806836560745</v>
      </c>
      <c r="AI358" s="11">
        <f t="shared" si="403"/>
        <v>-3.4465630265887337E-2</v>
      </c>
      <c r="AK358" s="3">
        <v>1480.6</v>
      </c>
      <c r="AL358" s="7">
        <v>-54.5</v>
      </c>
      <c r="AM358" s="7"/>
      <c r="AN358" s="3">
        <v>2176.6</v>
      </c>
      <c r="AO358" s="3">
        <v>2423.375</v>
      </c>
      <c r="AP358" s="7">
        <v>2349.8888888888896</v>
      </c>
      <c r="AQ358" s="113"/>
      <c r="AR358" s="3">
        <v>2332.1111111111104</v>
      </c>
      <c r="AS358" s="3">
        <v>2879.2222222222199</v>
      </c>
      <c r="AT358" s="7">
        <v>2677.6666666666697</v>
      </c>
      <c r="AU358" s="7"/>
      <c r="AV358" s="3">
        <v>2197</v>
      </c>
      <c r="AW358" s="3">
        <v>3148</v>
      </c>
      <c r="AX358" s="7">
        <v>2895.375</v>
      </c>
      <c r="AY358" s="113"/>
      <c r="AZ358" s="3">
        <v>1601.3</v>
      </c>
      <c r="BA358" s="7">
        <v>1781.7</v>
      </c>
      <c r="BB358" s="7"/>
      <c r="BC358" s="3">
        <v>2455.9</v>
      </c>
      <c r="BD358" s="3">
        <v>2829.8333333333303</v>
      </c>
      <c r="BE358" s="7">
        <v>2827.0833333333303</v>
      </c>
      <c r="BF358" s="113"/>
      <c r="BG358" s="3">
        <v>2508.1</v>
      </c>
      <c r="BH358" s="3">
        <v>2970</v>
      </c>
      <c r="BI358" s="7">
        <v>2984.6666666666697</v>
      </c>
      <c r="BJ358" s="113"/>
      <c r="BK358" s="3">
        <v>2233.1999999999998</v>
      </c>
      <c r="BL358" s="3">
        <v>3157.6</v>
      </c>
      <c r="BM358" s="7">
        <v>3117.7272727272702</v>
      </c>
      <c r="BO358" s="2">
        <f t="shared" si="465"/>
        <v>1601.3</v>
      </c>
      <c r="BP358" s="2">
        <f t="shared" si="466"/>
        <v>1781.7</v>
      </c>
      <c r="BQ358" s="2"/>
      <c r="BR358" s="2">
        <f t="shared" si="467"/>
        <v>2455.9</v>
      </c>
      <c r="BS358" s="2">
        <f t="shared" si="468"/>
        <v>2829.8333333333303</v>
      </c>
      <c r="BT358" s="2">
        <f t="shared" si="469"/>
        <v>2827.0833333333303</v>
      </c>
      <c r="BU358" s="2"/>
      <c r="BV358" s="2">
        <f t="shared" si="470"/>
        <v>2508.1</v>
      </c>
      <c r="BW358" s="2">
        <f t="shared" si="471"/>
        <v>2970</v>
      </c>
      <c r="BX358" s="2">
        <f t="shared" si="472"/>
        <v>2984.6666666666697</v>
      </c>
      <c r="BZ358" s="16">
        <f t="shared" si="461"/>
        <v>180.40000000000009</v>
      </c>
      <c r="CA358" s="16">
        <f t="shared" si="462"/>
        <v>1045.3833333333303</v>
      </c>
      <c r="CB358" s="16">
        <f t="shared" si="463"/>
        <v>157.5833333333394</v>
      </c>
      <c r="CD358" s="5">
        <f t="shared" si="404"/>
        <v>0.11265846499718979</v>
      </c>
      <c r="CE358" s="5">
        <f t="shared" si="405"/>
        <v>0.58673364389814786</v>
      </c>
      <c r="CF358" s="5">
        <f t="shared" si="406"/>
        <v>5.5740604274136407E-2</v>
      </c>
      <c r="CH358" s="11">
        <f t="shared" si="435"/>
        <v>0.15225918536313787</v>
      </c>
      <c r="CI358" s="11">
        <f t="shared" si="436"/>
        <v>0.15113943293022114</v>
      </c>
      <c r="CK358" s="11">
        <f t="shared" si="437"/>
        <v>0.18416331087277227</v>
      </c>
      <c r="CL358" s="11">
        <f t="shared" si="438"/>
        <v>0.19001103092646621</v>
      </c>
      <c r="CN358" s="16">
        <f t="shared" si="407"/>
        <v>373.93333333333021</v>
      </c>
      <c r="CO358" s="16">
        <f t="shared" si="408"/>
        <v>371.18333333333021</v>
      </c>
      <c r="CP358" s="11"/>
      <c r="CQ358" s="16">
        <f t="shared" si="409"/>
        <v>461.90000000000009</v>
      </c>
      <c r="CR358" s="16">
        <f t="shared" si="410"/>
        <v>476.56666666666979</v>
      </c>
      <c r="CT358" s="106">
        <v>2729.3</v>
      </c>
      <c r="CU358" s="104">
        <v>2829.8333333333303</v>
      </c>
      <c r="CV358" s="104">
        <v>1909.125</v>
      </c>
      <c r="CW358" s="104">
        <v>1838.5238095238099</v>
      </c>
      <c r="CX358" s="104">
        <v>996.92857142857099</v>
      </c>
      <c r="CY358" s="104">
        <v>1632</v>
      </c>
      <c r="CZ358" s="104">
        <v>1620.0714285714291</v>
      </c>
      <c r="DA358" s="104">
        <v>1585.2380952380961</v>
      </c>
      <c r="DB358" s="104">
        <v>1577.047619047619</v>
      </c>
      <c r="DC358" s="104">
        <v>1539.9166666666702</v>
      </c>
      <c r="DD358" s="104">
        <v>1510.0714285714291</v>
      </c>
      <c r="DE358" s="104">
        <v>1494.5416666666661</v>
      </c>
      <c r="DF358" s="104">
        <v>1529.75</v>
      </c>
      <c r="DG358" s="104">
        <v>1461.0909090909099</v>
      </c>
      <c r="DH358" s="104">
        <v>1386.416666666667</v>
      </c>
      <c r="DI358" s="104">
        <v>1401.25</v>
      </c>
      <c r="DJ358" s="104">
        <v>1458.4107142857151</v>
      </c>
      <c r="DK358" s="104">
        <v>1388.5</v>
      </c>
      <c r="DL358" s="104">
        <v>1338.375</v>
      </c>
      <c r="DM358" s="104">
        <v>1281.75</v>
      </c>
      <c r="DN358" s="104">
        <v>1319.8571428571429</v>
      </c>
      <c r="DO358" s="104">
        <v>1239.875</v>
      </c>
      <c r="DP358" s="104">
        <v>1174.5</v>
      </c>
      <c r="DR358" s="4">
        <f t="shared" si="439"/>
        <v>20.722800511159996</v>
      </c>
      <c r="DS358" s="39">
        <v>21.462519782560001</v>
      </c>
      <c r="DT358" s="39">
        <v>25.404245868</v>
      </c>
      <c r="DU358" s="39">
        <v>15.794227140170001</v>
      </c>
      <c r="DV358" s="39">
        <v>14.036170955399999</v>
      </c>
      <c r="DW358" s="39">
        <v>16.296482667179998</v>
      </c>
      <c r="DX358" s="39">
        <v>16.785809635680003</v>
      </c>
      <c r="DY358" s="39">
        <v>20.228133877770002</v>
      </c>
      <c r="DZ358" s="39">
        <v>17.5662802887</v>
      </c>
      <c r="EA358" s="39">
        <v>19.157775296920001</v>
      </c>
      <c r="EB358" s="39">
        <v>17.123285046699998</v>
      </c>
      <c r="EC358" s="39">
        <v>14.715110200560002</v>
      </c>
      <c r="ED358" s="39">
        <v>18.983828938249999</v>
      </c>
      <c r="EE358" s="39">
        <v>19.000939305340001</v>
      </c>
      <c r="EF358" s="39">
        <v>16.633438560959995</v>
      </c>
      <c r="EG358" s="39">
        <v>12.92352985458</v>
      </c>
      <c r="EH358" s="39">
        <v>13.086656029240002</v>
      </c>
      <c r="EI358" s="39">
        <v>17.565704394160001</v>
      </c>
      <c r="EJ358" s="39">
        <v>15.57416290694</v>
      </c>
      <c r="EK358" s="39">
        <v>15.53598259414</v>
      </c>
      <c r="EL358" s="39">
        <v>17.204310872290002</v>
      </c>
      <c r="EM358" s="39">
        <v>15.946190034399999</v>
      </c>
      <c r="EN358" s="39">
        <v>13.407895822859999</v>
      </c>
      <c r="EP358" s="111">
        <v>46022</v>
      </c>
      <c r="EQ358" s="114">
        <f t="shared" si="464"/>
        <v>0</v>
      </c>
      <c r="ER358" s="114"/>
      <c r="ES358" s="4">
        <f t="shared" si="440"/>
        <v>1480.6</v>
      </c>
      <c r="ET358" s="4">
        <f t="shared" si="441"/>
        <v>-54.5</v>
      </c>
      <c r="EU358" s="4"/>
      <c r="EV358" s="4">
        <f t="shared" si="411"/>
        <v>2176.6</v>
      </c>
      <c r="EW358" s="4">
        <f t="shared" si="412"/>
        <v>2423.375</v>
      </c>
      <c r="EX358" s="4">
        <f t="shared" si="413"/>
        <v>2349.8888888888896</v>
      </c>
      <c r="EY358" s="4"/>
      <c r="EZ358" s="4">
        <f t="shared" si="414"/>
        <v>2332.1111111111104</v>
      </c>
      <c r="FA358" s="4">
        <f t="shared" si="415"/>
        <v>2879.2222222222199</v>
      </c>
      <c r="FB358" s="4">
        <f t="shared" si="416"/>
        <v>2677.6666666666697</v>
      </c>
      <c r="FC358" s="4"/>
      <c r="FD358" s="4">
        <f t="shared" si="442"/>
        <v>2197</v>
      </c>
      <c r="FE358" s="4">
        <f t="shared" si="443"/>
        <v>3148</v>
      </c>
      <c r="FF358" s="4">
        <f t="shared" si="444"/>
        <v>2895.375</v>
      </c>
      <c r="FH358" s="16">
        <f t="shared" si="445"/>
        <v>1480.6</v>
      </c>
      <c r="FI358" s="16">
        <f t="shared" si="418"/>
        <v>-54.5</v>
      </c>
      <c r="FJ358" s="16"/>
      <c r="FK358" s="16">
        <f t="shared" si="446"/>
        <v>2176.6</v>
      </c>
      <c r="FL358" s="16">
        <f t="shared" si="447"/>
        <v>2423.375</v>
      </c>
      <c r="FM358" s="16">
        <f t="shared" si="448"/>
        <v>2349.8888888888896</v>
      </c>
      <c r="FN358" s="16"/>
      <c r="FO358" s="16">
        <f t="shared" si="449"/>
        <v>2332.1111111111104</v>
      </c>
      <c r="FP358" s="16">
        <f t="shared" si="450"/>
        <v>2879.2222222222199</v>
      </c>
      <c r="FQ358" s="16">
        <f t="shared" si="451"/>
        <v>2677.6666666666697</v>
      </c>
      <c r="FS358" s="4">
        <f t="shared" si="419"/>
        <v>1601.3</v>
      </c>
      <c r="FT358" s="4">
        <f t="shared" si="420"/>
        <v>1781.7</v>
      </c>
      <c r="FU358" s="4"/>
      <c r="FV358" s="4">
        <f t="shared" si="421"/>
        <v>2455.9</v>
      </c>
      <c r="FW358" s="4">
        <f t="shared" si="422"/>
        <v>2829.8333333333303</v>
      </c>
      <c r="FX358" s="4">
        <f t="shared" si="423"/>
        <v>2827.0833333333303</v>
      </c>
      <c r="FY358" s="4"/>
      <c r="FZ358" s="4">
        <f t="shared" si="424"/>
        <v>2508.1</v>
      </c>
      <c r="GA358" s="4">
        <f t="shared" si="425"/>
        <v>2970</v>
      </c>
      <c r="GB358" s="4">
        <f t="shared" si="426"/>
        <v>2984.6666666666697</v>
      </c>
      <c r="GC358" s="4"/>
      <c r="GD358" s="4">
        <f t="shared" si="427"/>
        <v>2233.1999999999998</v>
      </c>
      <c r="GE358" s="4">
        <f t="shared" si="428"/>
        <v>3157.6</v>
      </c>
      <c r="GF358" s="4">
        <f t="shared" si="429"/>
        <v>3117.7272727272702</v>
      </c>
      <c r="GH358" s="16">
        <f t="shared" si="452"/>
        <v>1601.3</v>
      </c>
      <c r="GI358" s="16">
        <f t="shared" si="430"/>
        <v>1781.7</v>
      </c>
      <c r="GJ358" s="16"/>
      <c r="GK358" s="16">
        <f t="shared" si="453"/>
        <v>2455.9</v>
      </c>
      <c r="GL358" s="16">
        <f t="shared" si="454"/>
        <v>2829.8333333333303</v>
      </c>
      <c r="GM358" s="16">
        <f t="shared" si="455"/>
        <v>2827.0833333333303</v>
      </c>
      <c r="GN358" s="16"/>
      <c r="GO358" s="16">
        <f t="shared" si="431"/>
        <v>2508.1</v>
      </c>
      <c r="GP358" s="16">
        <f t="shared" si="432"/>
        <v>2970</v>
      </c>
      <c r="GQ358" s="16">
        <f t="shared" si="456"/>
        <v>2984.6666666666697</v>
      </c>
    </row>
    <row r="359" spans="2:199" ht="14.45" customHeight="1" x14ac:dyDescent="0.25">
      <c r="B359" s="28" t="s">
        <v>280</v>
      </c>
      <c r="C359" s="28" t="s">
        <v>1031</v>
      </c>
      <c r="D359" s="23" t="str">
        <f>IFERROR(IF(MATCH($B359,Compounders!$A:$A,0),"yes"),"")</f>
        <v/>
      </c>
      <c r="F359" s="66"/>
      <c r="G359" s="66"/>
      <c r="H359" s="66"/>
      <c r="I359" s="66"/>
      <c r="J359" s="121" t="str">
        <f t="shared" si="433"/>
        <v>yes</v>
      </c>
      <c r="K359" s="70">
        <f t="shared" si="457"/>
        <v>6</v>
      </c>
      <c r="L359" s="70">
        <f t="shared" si="458"/>
        <v>47</v>
      </c>
      <c r="M359" s="70">
        <f t="shared" si="459"/>
        <v>5</v>
      </c>
      <c r="N359" s="70">
        <f t="shared" si="460"/>
        <v>8</v>
      </c>
      <c r="O359" s="66"/>
      <c r="P359" s="83"/>
      <c r="Q359" s="70">
        <f t="shared" si="473"/>
        <v>5</v>
      </c>
      <c r="R359" s="70">
        <f t="shared" si="473"/>
        <v>4</v>
      </c>
      <c r="S359" s="70">
        <f t="shared" si="473"/>
        <v>5</v>
      </c>
      <c r="T359" s="70">
        <f t="shared" si="473"/>
        <v>5</v>
      </c>
      <c r="U359" s="70">
        <f t="shared" si="473"/>
        <v>5</v>
      </c>
      <c r="V359" s="70">
        <f t="shared" si="473"/>
        <v>8</v>
      </c>
      <c r="W359" s="70">
        <f t="shared" si="473"/>
        <v>9</v>
      </c>
      <c r="X359" s="70">
        <f t="shared" si="473"/>
        <v>4</v>
      </c>
      <c r="Y359" s="70">
        <f t="shared" si="473"/>
        <v>2</v>
      </c>
      <c r="AA359" s="39">
        <v>20.452695172439999</v>
      </c>
      <c r="AB359" s="39">
        <v>17.56850932279</v>
      </c>
      <c r="AC359" s="40">
        <v>24.728693537599998</v>
      </c>
      <c r="AE359" s="4">
        <f t="shared" si="400"/>
        <v>4.2759983651599995</v>
      </c>
      <c r="AF359" s="4">
        <f t="shared" si="401"/>
        <v>7.1601842148099983</v>
      </c>
      <c r="AH359" s="11">
        <f t="shared" si="402"/>
        <v>0.20906772086066705</v>
      </c>
      <c r="AI359" s="11">
        <f t="shared" si="403"/>
        <v>0.40755786864180643</v>
      </c>
      <c r="AK359" s="3">
        <v>2775</v>
      </c>
      <c r="AL359" s="7">
        <v>2529</v>
      </c>
      <c r="AM359" s="7"/>
      <c r="AN359" s="3">
        <v>2522.7142857142903</v>
      </c>
      <c r="AO359" s="3">
        <v>2176.2857142857097</v>
      </c>
      <c r="AP359" s="7">
        <v>2090</v>
      </c>
      <c r="AQ359" s="113"/>
      <c r="AR359" s="3">
        <v>2656.5</v>
      </c>
      <c r="AS359" s="3">
        <v>2369.75</v>
      </c>
      <c r="AT359" s="7">
        <v>2363.75</v>
      </c>
      <c r="AU359" s="7"/>
      <c r="AV359" s="3">
        <v>2697.4</v>
      </c>
      <c r="AW359" s="3">
        <v>2562.1666666666697</v>
      </c>
      <c r="AX359" s="7">
        <v>2565.1666666666697</v>
      </c>
      <c r="AY359" s="113"/>
      <c r="AZ359" s="3">
        <v>3339</v>
      </c>
      <c r="BA359" s="7">
        <v>2972</v>
      </c>
      <c r="BB359" s="7"/>
      <c r="BC359" s="3">
        <v>2848.76923076923</v>
      </c>
      <c r="BD359" s="3">
        <v>2631.1538461538503</v>
      </c>
      <c r="BE359" s="7">
        <v>2769.2666666666701</v>
      </c>
      <c r="BF359" s="113"/>
      <c r="BG359" s="3">
        <v>2891.9230769230799</v>
      </c>
      <c r="BH359" s="3">
        <v>2623</v>
      </c>
      <c r="BI359" s="7">
        <v>2690.7142857142903</v>
      </c>
      <c r="BJ359" s="113"/>
      <c r="BK359" s="3">
        <v>3046.5555555555602</v>
      </c>
      <c r="BL359" s="3">
        <v>2865.4</v>
      </c>
      <c r="BM359" s="7">
        <v>2868.3</v>
      </c>
      <c r="BO359" s="2">
        <f t="shared" si="465"/>
        <v>3277.6657534246574</v>
      </c>
      <c r="BP359" s="2">
        <f t="shared" si="466"/>
        <v>2938.118538812786</v>
      </c>
      <c r="BQ359" s="2"/>
      <c r="BR359" s="2">
        <f t="shared" si="467"/>
        <v>2855.9812434141199</v>
      </c>
      <c r="BS359" s="2">
        <f t="shared" si="468"/>
        <v>2629.7911485774534</v>
      </c>
      <c r="BT359" s="2">
        <f t="shared" si="469"/>
        <v>2756.1387345075054</v>
      </c>
      <c r="BU359" s="2"/>
      <c r="BV359" s="2">
        <f t="shared" si="470"/>
        <v>2917.7657651328918</v>
      </c>
      <c r="BW359" s="2">
        <f t="shared" si="471"/>
        <v>2663.5106849315066</v>
      </c>
      <c r="BX359" s="2">
        <f t="shared" si="472"/>
        <v>2720.3929941291626</v>
      </c>
      <c r="BZ359" s="16">
        <f t="shared" si="461"/>
        <v>-339.54721461187137</v>
      </c>
      <c r="CA359" s="16">
        <f t="shared" si="462"/>
        <v>-181.9798043052806</v>
      </c>
      <c r="CB359" s="16">
        <f t="shared" si="463"/>
        <v>-35.745740378342816</v>
      </c>
      <c r="CD359" s="5">
        <f t="shared" si="404"/>
        <v>-0.10359421617567222</v>
      </c>
      <c r="CE359" s="5">
        <f t="shared" si="405"/>
        <v>-6.1937529715466733E-2</v>
      </c>
      <c r="CF359" s="5">
        <f t="shared" si="406"/>
        <v>-1.2969499659359562E-2</v>
      </c>
      <c r="CH359" s="11">
        <f t="shared" si="435"/>
        <v>-7.9198732610117784E-2</v>
      </c>
      <c r="CI359" s="11">
        <f t="shared" si="436"/>
        <v>-3.4959091253435548E-2</v>
      </c>
      <c r="CK359" s="11">
        <f t="shared" si="437"/>
        <v>-8.714033293546608E-2</v>
      </c>
      <c r="CL359" s="11">
        <f t="shared" si="438"/>
        <v>-6.7645173359123234E-2</v>
      </c>
      <c r="CN359" s="16">
        <f t="shared" si="407"/>
        <v>-226.1900948366665</v>
      </c>
      <c r="CO359" s="16">
        <f t="shared" si="408"/>
        <v>-99.842508906614512</v>
      </c>
      <c r="CP359" s="11"/>
      <c r="CQ359" s="16">
        <f t="shared" si="409"/>
        <v>-254.25508020138523</v>
      </c>
      <c r="CR359" s="16">
        <f t="shared" si="410"/>
        <v>-197.37277100372921</v>
      </c>
      <c r="CT359" s="106">
        <v>2573.3636363636369</v>
      </c>
      <c r="CU359" s="104">
        <v>2570.5651515151512</v>
      </c>
      <c r="CV359" s="104">
        <v>2848.76923076923</v>
      </c>
      <c r="CW359" s="104">
        <v>3138.772727272727</v>
      </c>
      <c r="CX359" s="104">
        <v>3082.3555555555549</v>
      </c>
      <c r="CY359" s="104">
        <v>3446.5</v>
      </c>
      <c r="CZ359" s="104">
        <v>3372.1428571428601</v>
      </c>
      <c r="DA359" s="104">
        <v>3434.5916666666672</v>
      </c>
      <c r="DB359" s="104">
        <v>3447.014285714286</v>
      </c>
      <c r="DC359" s="104">
        <v>3384.4714285714294</v>
      </c>
      <c r="DD359" s="104">
        <v>3343.2666666666701</v>
      </c>
      <c r="DE359" s="104">
        <v>3328.962121212121</v>
      </c>
      <c r="DF359" s="104">
        <v>3472.5952380952376</v>
      </c>
      <c r="DG359" s="104">
        <v>3393.666666666667</v>
      </c>
      <c r="DH359" s="104">
        <v>3379.23529411765</v>
      </c>
      <c r="DI359" s="104">
        <v>3515.7857142857147</v>
      </c>
      <c r="DJ359" s="104">
        <v>4343.6769230769196</v>
      </c>
      <c r="DK359" s="104">
        <v>4352.9692307692394</v>
      </c>
      <c r="DL359" s="104">
        <v>4411.3333333333303</v>
      </c>
      <c r="DM359" s="104">
        <v>3995.2833333333301</v>
      </c>
      <c r="DN359" s="104">
        <v>3954.4871794871879</v>
      </c>
      <c r="DO359" s="104">
        <v>3786.125</v>
      </c>
      <c r="DP359" s="104">
        <v>3326.5</v>
      </c>
      <c r="DR359" s="4">
        <f t="shared" si="439"/>
        <v>24.728693537599998</v>
      </c>
      <c r="DS359" s="39">
        <v>17.56850932279</v>
      </c>
      <c r="DT359" s="39">
        <v>20.452695172439999</v>
      </c>
      <c r="DU359" s="39">
        <v>25.451931402730004</v>
      </c>
      <c r="DV359" s="39">
        <v>22.974614595880002</v>
      </c>
      <c r="DW359" s="39">
        <v>26.103446873010004</v>
      </c>
      <c r="DX359" s="39">
        <v>30.600340125680003</v>
      </c>
      <c r="DY359" s="39">
        <v>34.568557450129994</v>
      </c>
      <c r="DZ359" s="39">
        <v>34.26915670172</v>
      </c>
      <c r="EA359" s="39">
        <v>29.569704311820001</v>
      </c>
      <c r="EB359" s="39">
        <v>29.816254690410005</v>
      </c>
      <c r="EC359" s="39">
        <v>25.398507414699999</v>
      </c>
      <c r="ED359" s="39">
        <v>30.278712260939997</v>
      </c>
      <c r="EE359" s="39">
        <v>28.9193792067</v>
      </c>
      <c r="EF359" s="39">
        <v>26.39025753852</v>
      </c>
      <c r="EG359" s="39">
        <v>25.067995618680005</v>
      </c>
      <c r="EH359" s="39">
        <v>33.899050261560006</v>
      </c>
      <c r="EI359" s="39">
        <v>38.237178540000002</v>
      </c>
      <c r="EJ359" s="39">
        <v>40.786158797530007</v>
      </c>
      <c r="EK359" s="39">
        <v>31.532912671679995</v>
      </c>
      <c r="EL359" s="39">
        <v>36.265903484620004</v>
      </c>
      <c r="EM359" s="39">
        <v>39.579499771499997</v>
      </c>
      <c r="EN359" s="39">
        <v>31.712156912080001</v>
      </c>
      <c r="EP359" s="111">
        <v>45961</v>
      </c>
      <c r="EQ359" s="114">
        <f t="shared" si="464"/>
        <v>0.16712328767123288</v>
      </c>
      <c r="ER359" s="114"/>
      <c r="ES359" s="4">
        <f t="shared" si="440"/>
        <v>2775</v>
      </c>
      <c r="ET359" s="4">
        <f t="shared" si="441"/>
        <v>2529</v>
      </c>
      <c r="EU359" s="4"/>
      <c r="EV359" s="4">
        <f t="shared" si="411"/>
        <v>2522.7142857142903</v>
      </c>
      <c r="EW359" s="4">
        <f t="shared" si="412"/>
        <v>2176.2857142857097</v>
      </c>
      <c r="EX359" s="4">
        <f t="shared" si="413"/>
        <v>2090</v>
      </c>
      <c r="EY359" s="4"/>
      <c r="EZ359" s="4">
        <f t="shared" si="414"/>
        <v>2656.5</v>
      </c>
      <c r="FA359" s="4">
        <f t="shared" si="415"/>
        <v>2369.75</v>
      </c>
      <c r="FB359" s="4">
        <f t="shared" si="416"/>
        <v>2363.75</v>
      </c>
      <c r="FC359" s="4"/>
      <c r="FD359" s="4">
        <f t="shared" si="442"/>
        <v>2697.4</v>
      </c>
      <c r="FE359" s="4">
        <f t="shared" si="443"/>
        <v>2562.1666666666697</v>
      </c>
      <c r="FF359" s="4">
        <f t="shared" si="444"/>
        <v>2565.1666666666697</v>
      </c>
      <c r="FH359" s="16">
        <f t="shared" si="445"/>
        <v>2733.887671232877</v>
      </c>
      <c r="FI359" s="16">
        <f t="shared" si="418"/>
        <v>2455.6328767123287</v>
      </c>
      <c r="FJ359" s="16"/>
      <c r="FK359" s="16">
        <f t="shared" si="446"/>
        <v>2545.0729941291625</v>
      </c>
      <c r="FL359" s="16">
        <f t="shared" si="447"/>
        <v>2208.6181017612485</v>
      </c>
      <c r="FM359" s="16">
        <f t="shared" si="448"/>
        <v>2135.75</v>
      </c>
      <c r="FN359" s="16"/>
      <c r="FO359" s="16">
        <f t="shared" si="449"/>
        <v>2663.3353424657535</v>
      </c>
      <c r="FP359" s="16">
        <f t="shared" si="450"/>
        <v>2401.9073059360735</v>
      </c>
      <c r="FQ359" s="16">
        <f t="shared" si="451"/>
        <v>2397.4114155251145</v>
      </c>
      <c r="FS359" s="4">
        <f t="shared" si="419"/>
        <v>3339</v>
      </c>
      <c r="FT359" s="4">
        <f t="shared" si="420"/>
        <v>2972</v>
      </c>
      <c r="FU359" s="4"/>
      <c r="FV359" s="4">
        <f t="shared" si="421"/>
        <v>2848.76923076923</v>
      </c>
      <c r="FW359" s="4">
        <f t="shared" si="422"/>
        <v>2631.1538461538503</v>
      </c>
      <c r="FX359" s="4">
        <f t="shared" si="423"/>
        <v>2769.2666666666701</v>
      </c>
      <c r="FY359" s="4"/>
      <c r="FZ359" s="4">
        <f t="shared" si="424"/>
        <v>2891.9230769230799</v>
      </c>
      <c r="GA359" s="4">
        <f t="shared" si="425"/>
        <v>2623</v>
      </c>
      <c r="GB359" s="4">
        <f t="shared" si="426"/>
        <v>2690.7142857142903</v>
      </c>
      <c r="GC359" s="4"/>
      <c r="GD359" s="4">
        <f t="shared" si="427"/>
        <v>3046.5555555555602</v>
      </c>
      <c r="GE359" s="4">
        <f t="shared" si="428"/>
        <v>2865.4</v>
      </c>
      <c r="GF359" s="4">
        <f t="shared" si="429"/>
        <v>2868.3</v>
      </c>
      <c r="GH359" s="16">
        <f t="shared" si="452"/>
        <v>3277.6657534246574</v>
      </c>
      <c r="GI359" s="16">
        <f t="shared" si="430"/>
        <v>2938.118538812786</v>
      </c>
      <c r="GJ359" s="16"/>
      <c r="GK359" s="16">
        <f t="shared" si="453"/>
        <v>2855.9812434141199</v>
      </c>
      <c r="GL359" s="16">
        <f t="shared" si="454"/>
        <v>2629.7911485774534</v>
      </c>
      <c r="GM359" s="16">
        <f t="shared" si="455"/>
        <v>2756.1387345075054</v>
      </c>
      <c r="GN359" s="16"/>
      <c r="GO359" s="16">
        <f t="shared" si="431"/>
        <v>2917.7657651328918</v>
      </c>
      <c r="GP359" s="16">
        <f t="shared" si="432"/>
        <v>2663.5106849315066</v>
      </c>
      <c r="GQ359" s="16">
        <f t="shared" si="456"/>
        <v>2720.3929941291626</v>
      </c>
    </row>
    <row r="360" spans="2:199" ht="14.45" customHeight="1" x14ac:dyDescent="0.25">
      <c r="B360" s="28" t="s">
        <v>378</v>
      </c>
      <c r="C360" s="28" t="s">
        <v>819</v>
      </c>
      <c r="D360" s="23" t="str">
        <f>IFERROR(IF(MATCH($B360,Compounders!$A:$A,0),"yes"),"")</f>
        <v/>
      </c>
      <c r="F360" s="66"/>
      <c r="G360" s="66"/>
      <c r="H360" s="66"/>
      <c r="I360" s="66"/>
      <c r="J360" s="121" t="str">
        <f t="shared" si="433"/>
        <v>yes</v>
      </c>
      <c r="K360" s="70">
        <f t="shared" si="457"/>
        <v>6</v>
      </c>
      <c r="L360" s="70">
        <f t="shared" si="458"/>
        <v>47</v>
      </c>
      <c r="M360" s="70">
        <f t="shared" si="459"/>
        <v>5</v>
      </c>
      <c r="N360" s="70">
        <f t="shared" si="460"/>
        <v>8</v>
      </c>
      <c r="O360" s="66"/>
      <c r="P360" s="83"/>
      <c r="Q360" s="70">
        <f t="shared" si="473"/>
        <v>5</v>
      </c>
      <c r="R360" s="70">
        <f t="shared" si="473"/>
        <v>4</v>
      </c>
      <c r="S360" s="70">
        <f t="shared" si="473"/>
        <v>5</v>
      </c>
      <c r="T360" s="70">
        <f t="shared" si="473"/>
        <v>5</v>
      </c>
      <c r="U360" s="70">
        <f t="shared" si="473"/>
        <v>5</v>
      </c>
      <c r="V360" s="70">
        <f t="shared" si="473"/>
        <v>8</v>
      </c>
      <c r="W360" s="70">
        <f t="shared" si="473"/>
        <v>9</v>
      </c>
      <c r="X360" s="70">
        <f t="shared" si="473"/>
        <v>4</v>
      </c>
      <c r="Y360" s="70">
        <f t="shared" si="473"/>
        <v>2</v>
      </c>
      <c r="AA360" s="39">
        <v>20.134906453349998</v>
      </c>
      <c r="AB360" s="39">
        <v>22.105183772079993</v>
      </c>
      <c r="AC360" s="40">
        <v>22.658916659259997</v>
      </c>
      <c r="AE360" s="4">
        <f t="shared" si="400"/>
        <v>2.5240102059099989</v>
      </c>
      <c r="AF360" s="4">
        <f t="shared" si="401"/>
        <v>0.55373288718000424</v>
      </c>
      <c r="AH360" s="11">
        <f t="shared" si="402"/>
        <v>0.125354950705026</v>
      </c>
      <c r="AI360" s="11">
        <f t="shared" si="403"/>
        <v>2.5049911047534401E-2</v>
      </c>
      <c r="AK360" s="3">
        <v>585.29999999999995</v>
      </c>
      <c r="AL360" s="7">
        <v>736.8</v>
      </c>
      <c r="AM360" s="7"/>
      <c r="AN360" s="3">
        <v>903.75</v>
      </c>
      <c r="AO360" s="3">
        <v>889.81818181818198</v>
      </c>
      <c r="AP360" s="7">
        <v>883.07692307692298</v>
      </c>
      <c r="AQ360" s="113"/>
      <c r="AR360" s="3">
        <v>863.88888888888891</v>
      </c>
      <c r="AS360" s="3">
        <v>941.90909090909099</v>
      </c>
      <c r="AT360" s="7">
        <v>942.30769230769204</v>
      </c>
      <c r="AU360" s="7"/>
      <c r="AV360" s="3">
        <v>1014.8</v>
      </c>
      <c r="AW360" s="3">
        <v>1000.2</v>
      </c>
      <c r="AX360" s="7">
        <v>1010.3333333333301</v>
      </c>
      <c r="AY360" s="113"/>
      <c r="AZ360" s="3">
        <v>849.33600000000001</v>
      </c>
      <c r="BA360" s="7">
        <v>861.9</v>
      </c>
      <c r="BB360" s="7"/>
      <c r="BC360" s="3">
        <v>909.38095238095195</v>
      </c>
      <c r="BD360" s="3">
        <v>896</v>
      </c>
      <c r="BE360" s="7">
        <v>892.05</v>
      </c>
      <c r="BF360" s="113"/>
      <c r="BG360" s="3">
        <v>960.5</v>
      </c>
      <c r="BH360" s="3">
        <v>952.45</v>
      </c>
      <c r="BI360" s="7">
        <v>949.4</v>
      </c>
      <c r="BJ360" s="113"/>
      <c r="BK360" s="3">
        <v>1016.2</v>
      </c>
      <c r="BL360" s="3">
        <v>1009.8</v>
      </c>
      <c r="BM360" s="7">
        <v>1009.9166666666699</v>
      </c>
      <c r="BO360" s="2">
        <f t="shared" si="465"/>
        <v>849.33600000000001</v>
      </c>
      <c r="BP360" s="2">
        <f t="shared" si="466"/>
        <v>861.9</v>
      </c>
      <c r="BQ360" s="2"/>
      <c r="BR360" s="2">
        <f t="shared" si="467"/>
        <v>909.38095238095195</v>
      </c>
      <c r="BS360" s="2">
        <f t="shared" si="468"/>
        <v>896</v>
      </c>
      <c r="BT360" s="2">
        <f t="shared" si="469"/>
        <v>892.05</v>
      </c>
      <c r="BU360" s="2"/>
      <c r="BV360" s="2">
        <f t="shared" si="470"/>
        <v>960.5</v>
      </c>
      <c r="BW360" s="2">
        <f t="shared" si="471"/>
        <v>952.45</v>
      </c>
      <c r="BX360" s="2">
        <f t="shared" si="472"/>
        <v>949.4</v>
      </c>
      <c r="BZ360" s="16">
        <f t="shared" si="461"/>
        <v>12.563999999999965</v>
      </c>
      <c r="CA360" s="16">
        <f t="shared" si="462"/>
        <v>30.149999999999977</v>
      </c>
      <c r="CB360" s="16">
        <f t="shared" si="463"/>
        <v>57.350000000000023</v>
      </c>
      <c r="CD360" s="5">
        <f t="shared" si="404"/>
        <v>1.4792732204922387E-2</v>
      </c>
      <c r="CE360" s="5">
        <f t="shared" si="405"/>
        <v>3.4980856247824654E-2</v>
      </c>
      <c r="CF360" s="5">
        <f t="shared" si="406"/>
        <v>6.4290118266913332E-2</v>
      </c>
      <c r="CH360" s="11">
        <f t="shared" si="435"/>
        <v>-1.4714353039743999E-2</v>
      </c>
      <c r="CI360" s="11">
        <f t="shared" si="436"/>
        <v>-1.9057967219981764E-2</v>
      </c>
      <c r="CK360" s="11">
        <f t="shared" si="437"/>
        <v>-8.3810515356584903E-3</v>
      </c>
      <c r="CL360" s="11">
        <f t="shared" si="438"/>
        <v>-1.1556480999479479E-2</v>
      </c>
      <c r="CN360" s="16">
        <f t="shared" si="407"/>
        <v>-13.380952380951953</v>
      </c>
      <c r="CO360" s="16">
        <f t="shared" si="408"/>
        <v>-17.330952380951999</v>
      </c>
      <c r="CP360" s="11"/>
      <c r="CQ360" s="16">
        <f t="shared" si="409"/>
        <v>-8.0499999999999545</v>
      </c>
      <c r="CR360" s="16">
        <f t="shared" si="410"/>
        <v>-11.100000000000023</v>
      </c>
      <c r="CT360" s="106">
        <v>900.37104072398211</v>
      </c>
      <c r="CU360" s="104">
        <v>896</v>
      </c>
      <c r="CV360" s="104">
        <v>894.15555555555591</v>
      </c>
      <c r="CW360" s="104">
        <v>870.04589528118913</v>
      </c>
      <c r="CX360" s="104">
        <v>868.85897435897493</v>
      </c>
      <c r="CY360" s="104">
        <v>910.95652173913004</v>
      </c>
      <c r="CZ360" s="104">
        <v>890.70168067226916</v>
      </c>
      <c r="DA360" s="104">
        <v>865.74208144796296</v>
      </c>
      <c r="DB360" s="104">
        <v>856.22651515151506</v>
      </c>
      <c r="DC360" s="104">
        <v>846.6875</v>
      </c>
      <c r="DD360" s="104">
        <v>821.25480769230694</v>
      </c>
      <c r="DE360" s="104">
        <v>800.79393939393992</v>
      </c>
      <c r="DF360" s="104">
        <v>779.37142857142794</v>
      </c>
      <c r="DG360" s="104">
        <v>756.5</v>
      </c>
      <c r="DH360" s="104">
        <v>736.54487179487194</v>
      </c>
      <c r="DI360" s="104">
        <v>747.64112554112603</v>
      </c>
      <c r="DJ360" s="104">
        <v>786.9084249084251</v>
      </c>
      <c r="DK360" s="104">
        <v>788.61111111111109</v>
      </c>
      <c r="DL360" s="104">
        <v>774.73426573426502</v>
      </c>
      <c r="DM360" s="104">
        <v>783.66153846153907</v>
      </c>
      <c r="DN360" s="104">
        <v>776.33076923076987</v>
      </c>
      <c r="DO360" s="104">
        <v>764.46666666666704</v>
      </c>
      <c r="DP360" s="104">
        <v>735.30128205128096</v>
      </c>
      <c r="DR360" s="4">
        <f t="shared" si="439"/>
        <v>22.658916659259997</v>
      </c>
      <c r="DS360" s="39">
        <v>22.105183772079993</v>
      </c>
      <c r="DT360" s="39">
        <v>20.134906453349998</v>
      </c>
      <c r="DU360" s="39">
        <v>21.347429942850003</v>
      </c>
      <c r="DV360" s="39">
        <v>23.669714666849998</v>
      </c>
      <c r="DW360" s="39">
        <v>27.094139810000001</v>
      </c>
      <c r="DX360" s="39">
        <v>25.653691889849998</v>
      </c>
      <c r="DY360" s="39">
        <v>25.637022715920001</v>
      </c>
      <c r="DZ360" s="39">
        <v>25.352140078079998</v>
      </c>
      <c r="EA360" s="39">
        <v>25.441706767319999</v>
      </c>
      <c r="EB360" s="39">
        <v>23.297856577919998</v>
      </c>
      <c r="EC360" s="39">
        <v>22.545285693700002</v>
      </c>
      <c r="ED360" s="39">
        <v>24.4825446372</v>
      </c>
      <c r="EE360" s="39">
        <v>21.575638729049999</v>
      </c>
      <c r="EF360" s="39">
        <v>19.658227451669998</v>
      </c>
      <c r="EG360" s="39">
        <v>17.353445107040002</v>
      </c>
      <c r="EH360" s="39">
        <v>22.495172442499999</v>
      </c>
      <c r="EI360" s="39">
        <v>24.119082168919999</v>
      </c>
      <c r="EJ360" s="39">
        <v>25.025207515000002</v>
      </c>
      <c r="EK360" s="39">
        <v>20.274502601989997</v>
      </c>
      <c r="EL360" s="39">
        <v>20.899855768439998</v>
      </c>
      <c r="EM360" s="39">
        <v>21.408449029</v>
      </c>
      <c r="EN360" s="39">
        <v>21.672326385710004</v>
      </c>
      <c r="EP360" s="111">
        <v>46022</v>
      </c>
      <c r="EQ360" s="114">
        <f t="shared" si="464"/>
        <v>0</v>
      </c>
      <c r="ER360" s="114"/>
      <c r="ES360" s="4">
        <f t="shared" si="440"/>
        <v>585.29999999999995</v>
      </c>
      <c r="ET360" s="4">
        <f t="shared" si="441"/>
        <v>736.8</v>
      </c>
      <c r="EU360" s="4"/>
      <c r="EV360" s="4">
        <f t="shared" si="411"/>
        <v>903.75</v>
      </c>
      <c r="EW360" s="4">
        <f t="shared" si="412"/>
        <v>889.81818181818198</v>
      </c>
      <c r="EX360" s="4">
        <f t="shared" si="413"/>
        <v>883.07692307692298</v>
      </c>
      <c r="EY360" s="4"/>
      <c r="EZ360" s="4">
        <f t="shared" si="414"/>
        <v>863.88888888888891</v>
      </c>
      <c r="FA360" s="4">
        <f t="shared" si="415"/>
        <v>941.90909090909099</v>
      </c>
      <c r="FB360" s="4">
        <f t="shared" si="416"/>
        <v>942.30769230769204</v>
      </c>
      <c r="FC360" s="4"/>
      <c r="FD360" s="4">
        <f t="shared" si="442"/>
        <v>1014.8</v>
      </c>
      <c r="FE360" s="4">
        <f t="shared" si="443"/>
        <v>1000.2</v>
      </c>
      <c r="FF360" s="4">
        <f t="shared" si="444"/>
        <v>1010.3333333333301</v>
      </c>
      <c r="FH360" s="16">
        <f t="shared" si="445"/>
        <v>585.29999999999995</v>
      </c>
      <c r="FI360" s="16">
        <f t="shared" si="418"/>
        <v>736.8</v>
      </c>
      <c r="FJ360" s="16"/>
      <c r="FK360" s="16">
        <f t="shared" si="446"/>
        <v>903.75</v>
      </c>
      <c r="FL360" s="16">
        <f t="shared" si="447"/>
        <v>889.81818181818198</v>
      </c>
      <c r="FM360" s="16">
        <f t="shared" si="448"/>
        <v>883.07692307692298</v>
      </c>
      <c r="FN360" s="16"/>
      <c r="FO360" s="16">
        <f t="shared" si="449"/>
        <v>863.88888888888891</v>
      </c>
      <c r="FP360" s="16">
        <f t="shared" si="450"/>
        <v>941.90909090909099</v>
      </c>
      <c r="FQ360" s="16">
        <f t="shared" si="451"/>
        <v>942.30769230769204</v>
      </c>
      <c r="FS360" s="4">
        <f t="shared" si="419"/>
        <v>849.33600000000001</v>
      </c>
      <c r="FT360" s="4">
        <f t="shared" si="420"/>
        <v>861.9</v>
      </c>
      <c r="FU360" s="4"/>
      <c r="FV360" s="4">
        <f t="shared" si="421"/>
        <v>909.38095238095195</v>
      </c>
      <c r="FW360" s="4">
        <f t="shared" si="422"/>
        <v>896</v>
      </c>
      <c r="FX360" s="4">
        <f t="shared" si="423"/>
        <v>892.05</v>
      </c>
      <c r="FY360" s="4"/>
      <c r="FZ360" s="4">
        <f t="shared" si="424"/>
        <v>960.5</v>
      </c>
      <c r="GA360" s="4">
        <f t="shared" si="425"/>
        <v>952.45</v>
      </c>
      <c r="GB360" s="4">
        <f t="shared" si="426"/>
        <v>949.4</v>
      </c>
      <c r="GC360" s="4"/>
      <c r="GD360" s="4">
        <f t="shared" si="427"/>
        <v>1016.2</v>
      </c>
      <c r="GE360" s="4">
        <f t="shared" si="428"/>
        <v>1009.8</v>
      </c>
      <c r="GF360" s="4">
        <f t="shared" si="429"/>
        <v>1009.9166666666699</v>
      </c>
      <c r="GH360" s="16">
        <f t="shared" si="452"/>
        <v>849.33600000000001</v>
      </c>
      <c r="GI360" s="16">
        <f t="shared" si="430"/>
        <v>861.9</v>
      </c>
      <c r="GJ360" s="16"/>
      <c r="GK360" s="16">
        <f t="shared" si="453"/>
        <v>909.38095238095195</v>
      </c>
      <c r="GL360" s="16">
        <f t="shared" si="454"/>
        <v>896</v>
      </c>
      <c r="GM360" s="16">
        <f t="shared" si="455"/>
        <v>892.05</v>
      </c>
      <c r="GN360" s="16"/>
      <c r="GO360" s="16">
        <f t="shared" si="431"/>
        <v>960.5</v>
      </c>
      <c r="GP360" s="16">
        <f t="shared" si="432"/>
        <v>952.45</v>
      </c>
      <c r="GQ360" s="16">
        <f t="shared" si="456"/>
        <v>949.4</v>
      </c>
    </row>
    <row r="361" spans="2:199" ht="14.45" customHeight="1" x14ac:dyDescent="0.25">
      <c r="B361" s="28" t="s">
        <v>414</v>
      </c>
      <c r="C361" s="28" t="s">
        <v>820</v>
      </c>
      <c r="D361" s="23" t="str">
        <f>IFERROR(IF(MATCH($B361,Compounders!$A:$A,0),"yes"),"")</f>
        <v/>
      </c>
      <c r="F361" s="66"/>
      <c r="G361" s="66"/>
      <c r="H361" s="66"/>
      <c r="I361" s="66"/>
      <c r="J361" s="121" t="str">
        <f t="shared" si="433"/>
        <v>yes</v>
      </c>
      <c r="K361" s="70">
        <f t="shared" si="457"/>
        <v>6</v>
      </c>
      <c r="L361" s="70">
        <f t="shared" si="458"/>
        <v>47</v>
      </c>
      <c r="M361" s="70">
        <f t="shared" si="459"/>
        <v>5</v>
      </c>
      <c r="N361" s="70">
        <f t="shared" si="460"/>
        <v>8</v>
      </c>
      <c r="O361" s="66"/>
      <c r="P361" s="83"/>
      <c r="Q361" s="70">
        <f t="shared" si="473"/>
        <v>5</v>
      </c>
      <c r="R361" s="70">
        <f t="shared" si="473"/>
        <v>4</v>
      </c>
      <c r="S361" s="70">
        <f t="shared" si="473"/>
        <v>5</v>
      </c>
      <c r="T361" s="70">
        <f t="shared" si="473"/>
        <v>5</v>
      </c>
      <c r="U361" s="70">
        <f t="shared" si="473"/>
        <v>5</v>
      </c>
      <c r="V361" s="70">
        <f t="shared" si="473"/>
        <v>8</v>
      </c>
      <c r="W361" s="70">
        <f t="shared" si="473"/>
        <v>9</v>
      </c>
      <c r="X361" s="70">
        <f t="shared" si="473"/>
        <v>4</v>
      </c>
      <c r="Y361" s="70">
        <f t="shared" si="473"/>
        <v>2</v>
      </c>
      <c r="AA361" s="39">
        <v>22.343104059999995</v>
      </c>
      <c r="AB361" s="39">
        <v>19.614995014740003</v>
      </c>
      <c r="AC361" s="40">
        <v>22.39728832518</v>
      </c>
      <c r="AE361" s="4">
        <f t="shared" si="400"/>
        <v>5.4184265180005298E-2</v>
      </c>
      <c r="AF361" s="4">
        <f t="shared" si="401"/>
        <v>2.7822933104399965</v>
      </c>
      <c r="AH361" s="11">
        <f t="shared" si="402"/>
        <v>2.4251001577264564E-3</v>
      </c>
      <c r="AI361" s="11">
        <f t="shared" si="403"/>
        <v>0.14184522139053302</v>
      </c>
      <c r="AK361" s="3">
        <v>2100.1</v>
      </c>
      <c r="AL361" s="7">
        <v>2036.5</v>
      </c>
      <c r="AM361" s="7"/>
      <c r="AN361" s="3">
        <v>2251.8333333333303</v>
      </c>
      <c r="AO361" s="3">
        <v>2190.4</v>
      </c>
      <c r="AP361" s="7">
        <v>2065</v>
      </c>
      <c r="AQ361" s="113"/>
      <c r="AR361" s="3">
        <v>2244.5</v>
      </c>
      <c r="AS361" s="3">
        <v>2179.1666666666697</v>
      </c>
      <c r="AT361" s="7">
        <v>2039</v>
      </c>
      <c r="AU361" s="7"/>
      <c r="AV361" s="3">
        <v>2342.6666666666697</v>
      </c>
      <c r="AW361" s="3">
        <v>2131.4285714285702</v>
      </c>
      <c r="AX361" s="7">
        <v>1962.3333333333298</v>
      </c>
      <c r="AY361" s="113"/>
      <c r="AZ361" s="3">
        <v>2139.5</v>
      </c>
      <c r="BA361" s="7">
        <v>2194.9</v>
      </c>
      <c r="BB361" s="7"/>
      <c r="BC361" s="3">
        <v>2251.8333333333303</v>
      </c>
      <c r="BD361" s="3">
        <v>2190.4</v>
      </c>
      <c r="BE361" s="7">
        <v>2065</v>
      </c>
      <c r="BF361" s="113"/>
      <c r="BG361" s="3">
        <v>2244.5</v>
      </c>
      <c r="BH361" s="3">
        <v>2179.1666666666697</v>
      </c>
      <c r="BI361" s="7">
        <v>2039</v>
      </c>
      <c r="BJ361" s="113"/>
      <c r="BK361" s="3">
        <v>2342.6666666666697</v>
      </c>
      <c r="BL361" s="3">
        <v>2131.4285714285702</v>
      </c>
      <c r="BM361" s="7">
        <v>1962.3333333333298</v>
      </c>
      <c r="BO361" s="2">
        <f t="shared" si="465"/>
        <v>2139.5</v>
      </c>
      <c r="BP361" s="2">
        <f t="shared" si="466"/>
        <v>2194.9</v>
      </c>
      <c r="BQ361" s="2"/>
      <c r="BR361" s="2">
        <f t="shared" si="467"/>
        <v>2251.8333333333303</v>
      </c>
      <c r="BS361" s="2">
        <f t="shared" si="468"/>
        <v>2190.4</v>
      </c>
      <c r="BT361" s="2">
        <f t="shared" si="469"/>
        <v>2065</v>
      </c>
      <c r="BU361" s="2"/>
      <c r="BV361" s="2">
        <f t="shared" si="470"/>
        <v>2244.5</v>
      </c>
      <c r="BW361" s="2">
        <f t="shared" si="471"/>
        <v>2179.1666666666697</v>
      </c>
      <c r="BX361" s="2">
        <f t="shared" si="472"/>
        <v>2039</v>
      </c>
      <c r="BZ361" s="16">
        <f t="shared" si="461"/>
        <v>55.400000000000091</v>
      </c>
      <c r="CA361" s="16">
        <f t="shared" si="462"/>
        <v>-129.90000000000009</v>
      </c>
      <c r="CB361" s="16">
        <f t="shared" si="463"/>
        <v>-26</v>
      </c>
      <c r="CD361" s="5">
        <f t="shared" si="404"/>
        <v>2.5893900444029061E-2</v>
      </c>
      <c r="CE361" s="5">
        <f t="shared" si="405"/>
        <v>-5.9182650690236538E-2</v>
      </c>
      <c r="CF361" s="5">
        <f t="shared" si="406"/>
        <v>-1.2590799031476974E-2</v>
      </c>
      <c r="CH361" s="11">
        <f t="shared" si="435"/>
        <v>-2.7281474354228563E-2</v>
      </c>
      <c r="CI361" s="11">
        <f t="shared" si="436"/>
        <v>-8.2969432314409231E-2</v>
      </c>
      <c r="CK361" s="11">
        <f t="shared" si="437"/>
        <v>-2.9108190391325617E-2</v>
      </c>
      <c r="CL361" s="11">
        <f t="shared" si="438"/>
        <v>-9.1557139674760535E-2</v>
      </c>
      <c r="CN361" s="16">
        <f t="shared" si="407"/>
        <v>-61.433333333330211</v>
      </c>
      <c r="CO361" s="16">
        <f t="shared" si="408"/>
        <v>-186.8333333333303</v>
      </c>
      <c r="CP361" s="11"/>
      <c r="CQ361" s="16">
        <f t="shared" si="409"/>
        <v>-65.333333333330302</v>
      </c>
      <c r="CR361" s="16">
        <f t="shared" si="410"/>
        <v>-205.5</v>
      </c>
      <c r="CT361" s="106">
        <v>2018.9523809523812</v>
      </c>
      <c r="CU361" s="104">
        <v>2190.4</v>
      </c>
      <c r="CV361" s="104">
        <v>2246.333333333333</v>
      </c>
      <c r="CW361" s="104">
        <v>2130.1805555555561</v>
      </c>
      <c r="CX361" s="104">
        <v>1806.7444444444438</v>
      </c>
      <c r="CY361" s="104">
        <v>2046.1666666666702</v>
      </c>
      <c r="CZ361" s="104">
        <v>2108.7636363636361</v>
      </c>
      <c r="DA361" s="104">
        <v>1980.435353535353</v>
      </c>
      <c r="DB361" s="104">
        <v>1959.1444444444439</v>
      </c>
      <c r="DC361" s="104">
        <v>1785.38461538462</v>
      </c>
      <c r="DD361" s="104">
        <v>1523.636363636364</v>
      </c>
      <c r="DE361" s="104">
        <v>1669.6181818181819</v>
      </c>
      <c r="DF361" s="104">
        <v>1522.9222222222218</v>
      </c>
      <c r="DG361" s="104">
        <v>1487.8</v>
      </c>
      <c r="DH361" s="104">
        <v>1586.5</v>
      </c>
      <c r="DI361" s="104">
        <v>1811.166666666667</v>
      </c>
      <c r="DJ361" s="104">
        <v>2292.125</v>
      </c>
      <c r="DK361" s="104">
        <v>2714.1666666666697</v>
      </c>
      <c r="DL361" s="104">
        <v>3052.0000000000014</v>
      </c>
      <c r="DM361" s="104">
        <v>3049.5833333333339</v>
      </c>
      <c r="DN361" s="104">
        <v>2873.3</v>
      </c>
      <c r="DO361" s="104">
        <v>2792.9166666666697</v>
      </c>
      <c r="DP361" s="104">
        <v>2430.5</v>
      </c>
      <c r="DR361" s="4">
        <f t="shared" si="439"/>
        <v>22.39728832518</v>
      </c>
      <c r="DS361" s="39">
        <v>19.614995014740003</v>
      </c>
      <c r="DT361" s="39">
        <v>22.343104059999995</v>
      </c>
      <c r="DU361" s="39">
        <v>22.55157233624</v>
      </c>
      <c r="DV361" s="39">
        <v>21.260502492000001</v>
      </c>
      <c r="DW361" s="39">
        <v>20.417408736779997</v>
      </c>
      <c r="DX361" s="39">
        <v>25.124014462300003</v>
      </c>
      <c r="DY361" s="39">
        <v>24.24758009688</v>
      </c>
      <c r="DZ361" s="39">
        <v>25.748711814930001</v>
      </c>
      <c r="EA361" s="39">
        <v>27.266661605760003</v>
      </c>
      <c r="EB361" s="39">
        <v>24.06551919156</v>
      </c>
      <c r="EC361" s="39">
        <v>23.521827032130002</v>
      </c>
      <c r="ED361" s="39">
        <v>25.156553983739997</v>
      </c>
      <c r="EE361" s="39">
        <v>25.347597294500002</v>
      </c>
      <c r="EF361" s="39">
        <v>24.371072396719999</v>
      </c>
      <c r="EG361" s="39">
        <v>23.699878171310001</v>
      </c>
      <c r="EH361" s="39">
        <v>25.82316888459</v>
      </c>
      <c r="EI361" s="39">
        <v>34.442586189309999</v>
      </c>
      <c r="EJ361" s="39">
        <v>44.195104284159989</v>
      </c>
      <c r="EK361" s="39">
        <v>44.638485476199996</v>
      </c>
      <c r="EL361" s="39">
        <v>44.91059818275</v>
      </c>
      <c r="EM361" s="39">
        <v>39.030970664399995</v>
      </c>
      <c r="EN361" s="39">
        <v>34.279662651729993</v>
      </c>
      <c r="EP361" s="111">
        <v>46022</v>
      </c>
      <c r="EQ361" s="114">
        <f t="shared" si="464"/>
        <v>0</v>
      </c>
      <c r="ER361" s="114"/>
      <c r="ES361" s="4">
        <f t="shared" si="440"/>
        <v>2100.1</v>
      </c>
      <c r="ET361" s="4">
        <f t="shared" si="441"/>
        <v>2036.5</v>
      </c>
      <c r="EU361" s="4"/>
      <c r="EV361" s="4">
        <f t="shared" si="411"/>
        <v>2251.8333333333303</v>
      </c>
      <c r="EW361" s="4">
        <f t="shared" si="412"/>
        <v>2190.4</v>
      </c>
      <c r="EX361" s="4">
        <f t="shared" si="413"/>
        <v>2065</v>
      </c>
      <c r="EY361" s="4"/>
      <c r="EZ361" s="4">
        <f t="shared" si="414"/>
        <v>2244.5</v>
      </c>
      <c r="FA361" s="4">
        <f t="shared" si="415"/>
        <v>2179.1666666666697</v>
      </c>
      <c r="FB361" s="4">
        <f t="shared" si="416"/>
        <v>2039</v>
      </c>
      <c r="FC361" s="4"/>
      <c r="FD361" s="4">
        <f t="shared" si="442"/>
        <v>2342.6666666666697</v>
      </c>
      <c r="FE361" s="4">
        <f t="shared" si="443"/>
        <v>2131.4285714285702</v>
      </c>
      <c r="FF361" s="4">
        <f t="shared" si="444"/>
        <v>1962.3333333333298</v>
      </c>
      <c r="FH361" s="16">
        <f t="shared" si="445"/>
        <v>2100.1</v>
      </c>
      <c r="FI361" s="16">
        <f t="shared" si="418"/>
        <v>2036.5</v>
      </c>
      <c r="FJ361" s="16"/>
      <c r="FK361" s="16">
        <f t="shared" si="446"/>
        <v>2251.8333333333303</v>
      </c>
      <c r="FL361" s="16">
        <f t="shared" si="447"/>
        <v>2190.4</v>
      </c>
      <c r="FM361" s="16">
        <f t="shared" si="448"/>
        <v>2065</v>
      </c>
      <c r="FN361" s="16"/>
      <c r="FO361" s="16">
        <f t="shared" si="449"/>
        <v>2244.5</v>
      </c>
      <c r="FP361" s="16">
        <f t="shared" si="450"/>
        <v>2179.1666666666697</v>
      </c>
      <c r="FQ361" s="16">
        <f t="shared" si="451"/>
        <v>2039</v>
      </c>
      <c r="FS361" s="4">
        <f t="shared" si="419"/>
        <v>2139.5</v>
      </c>
      <c r="FT361" s="4">
        <f t="shared" si="420"/>
        <v>2194.9</v>
      </c>
      <c r="FU361" s="4"/>
      <c r="FV361" s="4">
        <f t="shared" si="421"/>
        <v>2251.8333333333303</v>
      </c>
      <c r="FW361" s="4">
        <f t="shared" si="422"/>
        <v>2190.4</v>
      </c>
      <c r="FX361" s="4">
        <f t="shared" si="423"/>
        <v>2065</v>
      </c>
      <c r="FY361" s="4"/>
      <c r="FZ361" s="4">
        <f t="shared" si="424"/>
        <v>2244.5</v>
      </c>
      <c r="GA361" s="4">
        <f t="shared" si="425"/>
        <v>2179.1666666666697</v>
      </c>
      <c r="GB361" s="4">
        <f t="shared" si="426"/>
        <v>2039</v>
      </c>
      <c r="GC361" s="4"/>
      <c r="GD361" s="4">
        <f t="shared" si="427"/>
        <v>2342.6666666666697</v>
      </c>
      <c r="GE361" s="4">
        <f t="shared" si="428"/>
        <v>2131.4285714285702</v>
      </c>
      <c r="GF361" s="4">
        <f t="shared" si="429"/>
        <v>1962.3333333333298</v>
      </c>
      <c r="GH361" s="16">
        <f t="shared" si="452"/>
        <v>2139.5</v>
      </c>
      <c r="GI361" s="16">
        <f t="shared" si="430"/>
        <v>2194.9</v>
      </c>
      <c r="GJ361" s="16"/>
      <c r="GK361" s="16">
        <f t="shared" si="453"/>
        <v>2251.8333333333303</v>
      </c>
      <c r="GL361" s="16">
        <f t="shared" si="454"/>
        <v>2190.4</v>
      </c>
      <c r="GM361" s="16">
        <f t="shared" si="455"/>
        <v>2065</v>
      </c>
      <c r="GN361" s="16"/>
      <c r="GO361" s="16">
        <f t="shared" si="431"/>
        <v>2244.5</v>
      </c>
      <c r="GP361" s="16">
        <f t="shared" si="432"/>
        <v>2179.1666666666697</v>
      </c>
      <c r="GQ361" s="16">
        <f t="shared" si="456"/>
        <v>2039</v>
      </c>
    </row>
    <row r="362" spans="2:199" ht="14.45" customHeight="1" x14ac:dyDescent="0.25">
      <c r="B362" s="28" t="s">
        <v>236</v>
      </c>
      <c r="C362" s="28" t="s">
        <v>821</v>
      </c>
      <c r="D362" s="23" t="str">
        <f>IFERROR(IF(MATCH($B362,Compounders!$A:$A,0),"yes"),"")</f>
        <v>yes</v>
      </c>
      <c r="F362" s="66"/>
      <c r="G362" s="66"/>
      <c r="H362" s="66"/>
      <c r="I362" s="66"/>
      <c r="J362" s="121" t="str">
        <f t="shared" si="433"/>
        <v>yes</v>
      </c>
      <c r="K362" s="70">
        <f t="shared" si="457"/>
        <v>6</v>
      </c>
      <c r="L362" s="70">
        <f t="shared" si="458"/>
        <v>47</v>
      </c>
      <c r="M362" s="70">
        <f t="shared" si="459"/>
        <v>5</v>
      </c>
      <c r="N362" s="70">
        <f t="shared" si="460"/>
        <v>8</v>
      </c>
      <c r="O362" s="66"/>
      <c r="P362" s="83"/>
      <c r="Q362" s="70">
        <f t="shared" si="473"/>
        <v>5</v>
      </c>
      <c r="R362" s="70">
        <f t="shared" si="473"/>
        <v>4</v>
      </c>
      <c r="S362" s="70">
        <f t="shared" si="473"/>
        <v>5</v>
      </c>
      <c r="T362" s="70">
        <f t="shared" si="473"/>
        <v>5</v>
      </c>
      <c r="U362" s="70">
        <f t="shared" si="473"/>
        <v>5</v>
      </c>
      <c r="V362" s="70">
        <f t="shared" si="473"/>
        <v>8</v>
      </c>
      <c r="W362" s="70">
        <f t="shared" si="473"/>
        <v>9</v>
      </c>
      <c r="X362" s="70">
        <f t="shared" si="473"/>
        <v>4</v>
      </c>
      <c r="Y362" s="70">
        <f t="shared" si="473"/>
        <v>2</v>
      </c>
      <c r="AA362" s="39">
        <v>29.225182502670002</v>
      </c>
      <c r="AB362" s="39">
        <v>26.147470973600001</v>
      </c>
      <c r="AC362" s="40">
        <v>24.359233255199996</v>
      </c>
      <c r="AE362" s="4">
        <f t="shared" si="400"/>
        <v>-4.8659492474700059</v>
      </c>
      <c r="AF362" s="4">
        <f t="shared" si="401"/>
        <v>-1.7882377184000049</v>
      </c>
      <c r="AH362" s="11">
        <f t="shared" si="402"/>
        <v>-0.16649850679377121</v>
      </c>
      <c r="AI362" s="11">
        <f t="shared" si="403"/>
        <v>-6.8390465762654951E-2</v>
      </c>
      <c r="AK362" s="3">
        <v>1661.2739999999999</v>
      </c>
      <c r="AL362" s="7">
        <v>1125.2529999999999</v>
      </c>
      <c r="AM362" s="7"/>
      <c r="AN362" s="3">
        <v>1431.2727272727302</v>
      </c>
      <c r="AO362" s="3">
        <v>1512.3109999999999</v>
      </c>
      <c r="AP362" s="7">
        <v>1512.3109999999999</v>
      </c>
      <c r="AQ362" s="113"/>
      <c r="AR362" s="3">
        <v>1563.15</v>
      </c>
      <c r="AS362" s="3">
        <v>1606.1739130434798</v>
      </c>
      <c r="AT362" s="7">
        <v>1602.2083333333298</v>
      </c>
      <c r="AU362" s="7"/>
      <c r="AV362" s="3">
        <v>1665.125</v>
      </c>
      <c r="AW362" s="3">
        <v>1745.7826086956502</v>
      </c>
      <c r="AX362" s="7">
        <v>1732.0416666666702</v>
      </c>
      <c r="AY362" s="113"/>
      <c r="AZ362" s="3">
        <v>1661.2739999999999</v>
      </c>
      <c r="BA362" s="7">
        <v>1302.5598399999999</v>
      </c>
      <c r="BB362" s="7"/>
      <c r="BC362" s="3">
        <v>1431.41379310345</v>
      </c>
      <c r="BD362" s="3">
        <v>1512.3109999999999</v>
      </c>
      <c r="BE362" s="7">
        <v>1512.3109999999999</v>
      </c>
      <c r="BF362" s="113"/>
      <c r="BG362" s="3">
        <v>1569</v>
      </c>
      <c r="BH362" s="3">
        <v>1607.2333333333299</v>
      </c>
      <c r="BI362" s="7">
        <v>1601.4666666666701</v>
      </c>
      <c r="BJ362" s="113"/>
      <c r="BK362" s="3">
        <v>1682</v>
      </c>
      <c r="BL362" s="3">
        <v>1752.56666666667</v>
      </c>
      <c r="BM362" s="7">
        <v>1731.86666666667</v>
      </c>
      <c r="BO362" s="2">
        <f t="shared" si="465"/>
        <v>1332.0431956164382</v>
      </c>
      <c r="BP362" s="2">
        <f t="shared" si="466"/>
        <v>1495.071178630137</v>
      </c>
      <c r="BQ362" s="2"/>
      <c r="BR362" s="2">
        <f t="shared" si="467"/>
        <v>1557.6915446386397</v>
      </c>
      <c r="BS362" s="2">
        <f t="shared" si="468"/>
        <v>1599.431497716892</v>
      </c>
      <c r="BT362" s="2">
        <f t="shared" si="469"/>
        <v>1594.1388036529713</v>
      </c>
      <c r="BU362" s="2"/>
      <c r="BV362" s="2">
        <f t="shared" si="470"/>
        <v>1672.7123287671232</v>
      </c>
      <c r="BW362" s="2">
        <f t="shared" si="471"/>
        <v>1740.6214611872174</v>
      </c>
      <c r="BX362" s="2">
        <f t="shared" si="472"/>
        <v>1721.1488584474919</v>
      </c>
      <c r="BZ362" s="16">
        <f t="shared" si="461"/>
        <v>163.02798301369876</v>
      </c>
      <c r="CA362" s="16">
        <f t="shared" si="462"/>
        <v>99.067625022834363</v>
      </c>
      <c r="CB362" s="16">
        <f t="shared" si="463"/>
        <v>127.01005479452056</v>
      </c>
      <c r="CD362" s="5">
        <f t="shared" si="404"/>
        <v>0.12238941165736983</v>
      </c>
      <c r="CE362" s="5">
        <f t="shared" si="405"/>
        <v>6.626281506784526E-2</v>
      </c>
      <c r="CF362" s="5">
        <f t="shared" si="406"/>
        <v>7.967314671939274E-2</v>
      </c>
      <c r="CH362" s="11">
        <f t="shared" si="435"/>
        <v>2.6796032386460222E-2</v>
      </c>
      <c r="CI362" s="11">
        <f t="shared" si="436"/>
        <v>2.339825181678501E-2</v>
      </c>
      <c r="CK362" s="11">
        <f t="shared" si="437"/>
        <v>4.0598213603260103E-2</v>
      </c>
      <c r="CL362" s="11">
        <f t="shared" si="438"/>
        <v>2.8956879702123572E-2</v>
      </c>
      <c r="CN362" s="16">
        <f t="shared" si="407"/>
        <v>41.739953078252256</v>
      </c>
      <c r="CO362" s="16">
        <f t="shared" si="408"/>
        <v>36.447259014331621</v>
      </c>
      <c r="CP362" s="11"/>
      <c r="CQ362" s="16">
        <f t="shared" si="409"/>
        <v>67.909132420094238</v>
      </c>
      <c r="CR362" s="16">
        <f t="shared" si="410"/>
        <v>48.436529680368722</v>
      </c>
      <c r="CT362" s="106">
        <v>1601.4666666666701</v>
      </c>
      <c r="CU362" s="104">
        <v>1607.2333333333299</v>
      </c>
      <c r="CV362" s="104">
        <v>1534.875</v>
      </c>
      <c r="CW362" s="104">
        <v>1437.6818181818189</v>
      </c>
      <c r="CX362" s="104">
        <v>1304.625</v>
      </c>
      <c r="CY362" s="104">
        <v>1221.6538461538501</v>
      </c>
      <c r="CZ362" s="104">
        <v>1288.6849424552431</v>
      </c>
      <c r="DA362" s="104">
        <v>1310.625</v>
      </c>
      <c r="DB362" s="104">
        <v>1638.667984189723</v>
      </c>
      <c r="DC362" s="104">
        <v>1588</v>
      </c>
      <c r="DD362" s="104">
        <v>1587.3792270531399</v>
      </c>
      <c r="DE362" s="104">
        <v>1775.757575757576</v>
      </c>
      <c r="DF362" s="104">
        <v>2263.8216783216781</v>
      </c>
      <c r="DG362" s="104">
        <v>2487.6428571428601</v>
      </c>
      <c r="DH362" s="104">
        <v>2659.5338345864657</v>
      </c>
      <c r="DI362" s="104">
        <v>2733.4071428571428</v>
      </c>
      <c r="DJ362" s="104">
        <v>2629.2755505364198</v>
      </c>
      <c r="DK362" s="104">
        <v>2594.1785714285697</v>
      </c>
      <c r="DL362" s="104">
        <v>2445.584670231729</v>
      </c>
      <c r="DM362" s="104">
        <v>2462.945906432748</v>
      </c>
      <c r="DN362" s="104">
        <v>2429.5122549019607</v>
      </c>
      <c r="DO362" s="104">
        <v>2261.1739130434798</v>
      </c>
      <c r="DP362" s="104">
        <v>2329.2571428571428</v>
      </c>
      <c r="DR362" s="4">
        <f t="shared" si="439"/>
        <v>24.359233255199996</v>
      </c>
      <c r="DS362" s="39">
        <v>26.147470973600001</v>
      </c>
      <c r="DT362" s="39">
        <v>29.225182502670002</v>
      </c>
      <c r="DU362" s="39">
        <v>22.7479579938</v>
      </c>
      <c r="DV362" s="39">
        <v>25.171676486180001</v>
      </c>
      <c r="DW362" s="39">
        <v>19.33994656854</v>
      </c>
      <c r="DX362" s="39">
        <v>16.674764299399996</v>
      </c>
      <c r="DY362" s="39">
        <v>18.598227110879996</v>
      </c>
      <c r="DZ362" s="39">
        <v>29.076669833959997</v>
      </c>
      <c r="EA362" s="39">
        <v>34.28190557496</v>
      </c>
      <c r="EB362" s="39">
        <v>29.840651681299999</v>
      </c>
      <c r="EC362" s="39">
        <v>23.220613382600003</v>
      </c>
      <c r="ED362" s="39">
        <v>37.239739598100002</v>
      </c>
      <c r="EE362" s="39">
        <v>46.11357006942</v>
      </c>
      <c r="EF362" s="39">
        <v>55.055294253750006</v>
      </c>
      <c r="EG362" s="39">
        <v>54.105634917940002</v>
      </c>
      <c r="EH362" s="39">
        <v>55.714148097919995</v>
      </c>
      <c r="EI362" s="39">
        <v>50.952964767839994</v>
      </c>
      <c r="EJ362" s="39">
        <v>54.643344838319997</v>
      </c>
      <c r="EK362" s="39">
        <v>49.494429646519997</v>
      </c>
      <c r="EL362" s="39">
        <v>51.1125059811</v>
      </c>
      <c r="EM362" s="39">
        <v>48.479722740240007</v>
      </c>
      <c r="EN362" s="39">
        <v>51.523689900900003</v>
      </c>
      <c r="EP362" s="111">
        <v>46052</v>
      </c>
      <c r="EQ362" s="114">
        <f t="shared" si="464"/>
        <v>-8.2191780821917804E-2</v>
      </c>
      <c r="ER362" s="114"/>
      <c r="ES362" s="4">
        <f t="shared" si="440"/>
        <v>1661.2739999999999</v>
      </c>
      <c r="ET362" s="4">
        <f t="shared" si="441"/>
        <v>1125.2529999999999</v>
      </c>
      <c r="EU362" s="4"/>
      <c r="EV362" s="4">
        <f t="shared" si="411"/>
        <v>1431.2727272727302</v>
      </c>
      <c r="EW362" s="4">
        <f t="shared" si="412"/>
        <v>1512.3109999999999</v>
      </c>
      <c r="EX362" s="4">
        <f t="shared" si="413"/>
        <v>1512.3109999999999</v>
      </c>
      <c r="EY362" s="4"/>
      <c r="EZ362" s="4">
        <f t="shared" si="414"/>
        <v>1563.15</v>
      </c>
      <c r="FA362" s="4">
        <f t="shared" si="415"/>
        <v>1606.1739130434798</v>
      </c>
      <c r="FB362" s="4">
        <f t="shared" si="416"/>
        <v>1602.2083333333298</v>
      </c>
      <c r="FC362" s="4"/>
      <c r="FD362" s="4">
        <f t="shared" si="442"/>
        <v>1665.125</v>
      </c>
      <c r="FE362" s="4">
        <f t="shared" si="443"/>
        <v>1745.7826086956502</v>
      </c>
      <c r="FF362" s="4">
        <f t="shared" si="444"/>
        <v>1732.0416666666702</v>
      </c>
      <c r="FH362" s="16">
        <f t="shared" si="445"/>
        <v>1169.3095205479451</v>
      </c>
      <c r="FI362" s="16">
        <f t="shared" si="418"/>
        <v>1480.4980136986301</v>
      </c>
      <c r="FJ362" s="16"/>
      <c r="FK362" s="16">
        <f t="shared" si="446"/>
        <v>1552.3107721046078</v>
      </c>
      <c r="FL362" s="16">
        <f t="shared" si="447"/>
        <v>1598.4591530673035</v>
      </c>
      <c r="FM362" s="16">
        <f t="shared" si="448"/>
        <v>1594.8195114155219</v>
      </c>
      <c r="FN362" s="16"/>
      <c r="FO362" s="16">
        <f t="shared" si="449"/>
        <v>1656.743493150685</v>
      </c>
      <c r="FP362" s="16">
        <f t="shared" si="450"/>
        <v>1734.3079213817732</v>
      </c>
      <c r="FQ362" s="16">
        <f t="shared" si="451"/>
        <v>1721.3704337899574</v>
      </c>
      <c r="FS362" s="4">
        <f t="shared" si="419"/>
        <v>1661.2739999999999</v>
      </c>
      <c r="FT362" s="4">
        <f t="shared" si="420"/>
        <v>1302.5598399999999</v>
      </c>
      <c r="FU362" s="4"/>
      <c r="FV362" s="4">
        <f t="shared" si="421"/>
        <v>1431.41379310345</v>
      </c>
      <c r="FW362" s="4">
        <f t="shared" si="422"/>
        <v>1512.3109999999999</v>
      </c>
      <c r="FX362" s="4">
        <f t="shared" si="423"/>
        <v>1512.3109999999999</v>
      </c>
      <c r="FY362" s="4"/>
      <c r="FZ362" s="4">
        <f t="shared" si="424"/>
        <v>1569</v>
      </c>
      <c r="GA362" s="4">
        <f t="shared" si="425"/>
        <v>1607.2333333333299</v>
      </c>
      <c r="GB362" s="4">
        <f t="shared" si="426"/>
        <v>1601.4666666666701</v>
      </c>
      <c r="GC362" s="4"/>
      <c r="GD362" s="4">
        <f t="shared" si="427"/>
        <v>1682</v>
      </c>
      <c r="GE362" s="4">
        <f t="shared" si="428"/>
        <v>1752.56666666667</v>
      </c>
      <c r="GF362" s="4">
        <f t="shared" si="429"/>
        <v>1731.86666666667</v>
      </c>
      <c r="GH362" s="16">
        <f t="shared" si="452"/>
        <v>1332.0431956164382</v>
      </c>
      <c r="GI362" s="16">
        <f t="shared" si="430"/>
        <v>1495.071178630137</v>
      </c>
      <c r="GJ362" s="16"/>
      <c r="GK362" s="16">
        <f t="shared" si="453"/>
        <v>1557.6915446386397</v>
      </c>
      <c r="GL362" s="16">
        <f t="shared" si="454"/>
        <v>1599.431497716892</v>
      </c>
      <c r="GM362" s="16">
        <f t="shared" si="455"/>
        <v>1594.1388036529713</v>
      </c>
      <c r="GN362" s="16"/>
      <c r="GO362" s="16">
        <f t="shared" si="431"/>
        <v>1672.7123287671232</v>
      </c>
      <c r="GP362" s="16">
        <f t="shared" si="432"/>
        <v>1740.6214611872174</v>
      </c>
      <c r="GQ362" s="16">
        <f t="shared" si="456"/>
        <v>1721.1488584474919</v>
      </c>
    </row>
    <row r="363" spans="2:199" ht="14.45" customHeight="1" x14ac:dyDescent="0.25">
      <c r="B363" s="28" t="s">
        <v>526</v>
      </c>
      <c r="C363" s="28" t="s">
        <v>822</v>
      </c>
      <c r="D363" s="23" t="str">
        <f>IFERROR(IF(MATCH($B363,Compounders!$A:$A,0),"yes"),"")</f>
        <v>yes</v>
      </c>
      <c r="F363" s="66"/>
      <c r="G363" s="66"/>
      <c r="H363" s="66"/>
      <c r="I363" s="66"/>
      <c r="J363" s="121" t="str">
        <f t="shared" si="433"/>
        <v>yes</v>
      </c>
      <c r="K363" s="70">
        <f t="shared" si="457"/>
        <v>6</v>
      </c>
      <c r="L363" s="70">
        <f t="shared" si="458"/>
        <v>47</v>
      </c>
      <c r="M363" s="70">
        <f t="shared" si="459"/>
        <v>5</v>
      </c>
      <c r="N363" s="70">
        <f t="shared" si="460"/>
        <v>8</v>
      </c>
      <c r="O363" s="66"/>
      <c r="P363" s="83"/>
      <c r="Q363" s="70">
        <f t="shared" si="473"/>
        <v>5</v>
      </c>
      <c r="R363" s="70">
        <f t="shared" si="473"/>
        <v>4</v>
      </c>
      <c r="S363" s="70">
        <f t="shared" si="473"/>
        <v>5</v>
      </c>
      <c r="T363" s="70">
        <f t="shared" si="473"/>
        <v>5</v>
      </c>
      <c r="U363" s="70">
        <f t="shared" si="473"/>
        <v>5</v>
      </c>
      <c r="V363" s="70">
        <f t="shared" si="473"/>
        <v>8</v>
      </c>
      <c r="W363" s="70">
        <f t="shared" si="473"/>
        <v>9</v>
      </c>
      <c r="X363" s="70">
        <f t="shared" si="473"/>
        <v>4</v>
      </c>
      <c r="Y363" s="70">
        <f t="shared" si="473"/>
        <v>2</v>
      </c>
      <c r="AA363" s="39">
        <v>23.98512641184</v>
      </c>
      <c r="AB363" s="39">
        <v>22.331911438199995</v>
      </c>
      <c r="AC363" s="40">
        <v>24.522265055750005</v>
      </c>
      <c r="AE363" s="4">
        <f t="shared" si="400"/>
        <v>0.53713864391000499</v>
      </c>
      <c r="AF363" s="4">
        <f t="shared" si="401"/>
        <v>2.1903536175500093</v>
      </c>
      <c r="AH363" s="11">
        <f t="shared" si="402"/>
        <v>2.2394655533057861E-2</v>
      </c>
      <c r="AI363" s="11">
        <f t="shared" si="403"/>
        <v>9.8081779681576498E-2</v>
      </c>
      <c r="AK363" s="3">
        <v>1032.7739999999999</v>
      </c>
      <c r="AL363" s="7">
        <v>1118.6669999999999</v>
      </c>
      <c r="AM363" s="7"/>
      <c r="AN363" s="3">
        <v>562.52941176470597</v>
      </c>
      <c r="AO363" s="3">
        <v>516.1875</v>
      </c>
      <c r="AP363" s="7">
        <v>513.16666666666697</v>
      </c>
      <c r="AQ363" s="113"/>
      <c r="AR363" s="3">
        <v>616</v>
      </c>
      <c r="AS363" s="3">
        <v>557.64705882352905</v>
      </c>
      <c r="AT363" s="7">
        <v>593.07692307692298</v>
      </c>
      <c r="AU363" s="7"/>
      <c r="AV363" s="3">
        <v>645.16666666666697</v>
      </c>
      <c r="AW363" s="3">
        <v>623.142857142857</v>
      </c>
      <c r="AX363" s="7">
        <v>640.5</v>
      </c>
      <c r="AY363" s="113"/>
      <c r="AZ363" s="3">
        <v>1032.7739999999999</v>
      </c>
      <c r="BA363" s="7">
        <v>1118.6669999999999</v>
      </c>
      <c r="BB363" s="7"/>
      <c r="BC363" s="3">
        <v>601.47058823529403</v>
      </c>
      <c r="BD363" s="3">
        <v>533.78571428571399</v>
      </c>
      <c r="BE363" s="7">
        <v>538.16666666666697</v>
      </c>
      <c r="BF363" s="113"/>
      <c r="BG363" s="3">
        <v>652.76923076923094</v>
      </c>
      <c r="BH363" s="3">
        <v>589.25</v>
      </c>
      <c r="BI363" s="7">
        <v>604.08333333333303</v>
      </c>
      <c r="BJ363" s="113"/>
      <c r="BK363" s="3">
        <v>706</v>
      </c>
      <c r="BL363" s="3">
        <v>629</v>
      </c>
      <c r="BM363" s="7">
        <v>671.66666666666697</v>
      </c>
      <c r="BO363" s="2">
        <f t="shared" si="465"/>
        <v>1032.7739999999999</v>
      </c>
      <c r="BP363" s="2">
        <f t="shared" si="466"/>
        <v>1118.6669999999999</v>
      </c>
      <c r="BQ363" s="2"/>
      <c r="BR363" s="2">
        <f t="shared" si="467"/>
        <v>601.47058823529403</v>
      </c>
      <c r="BS363" s="2">
        <f t="shared" si="468"/>
        <v>533.78571428571399</v>
      </c>
      <c r="BT363" s="2">
        <f t="shared" si="469"/>
        <v>538.16666666666697</v>
      </c>
      <c r="BU363" s="2"/>
      <c r="BV363" s="2">
        <f t="shared" si="470"/>
        <v>652.76923076923094</v>
      </c>
      <c r="BW363" s="2">
        <f t="shared" si="471"/>
        <v>589.25</v>
      </c>
      <c r="BX363" s="2">
        <f t="shared" si="472"/>
        <v>604.08333333333303</v>
      </c>
      <c r="BZ363" s="16">
        <f t="shared" si="461"/>
        <v>85.893000000000029</v>
      </c>
      <c r="CA363" s="16">
        <f t="shared" si="462"/>
        <v>-580.50033333333295</v>
      </c>
      <c r="CB363" s="16">
        <f t="shared" si="463"/>
        <v>65.91666666666606</v>
      </c>
      <c r="CD363" s="5">
        <f t="shared" si="404"/>
        <v>8.3167275706011123E-2</v>
      </c>
      <c r="CE363" s="5">
        <f t="shared" si="405"/>
        <v>-0.5189214782713113</v>
      </c>
      <c r="CF363" s="5">
        <f t="shared" si="406"/>
        <v>0.12248374109631355</v>
      </c>
      <c r="CH363" s="11">
        <f t="shared" si="435"/>
        <v>-0.11253230876702791</v>
      </c>
      <c r="CI363" s="11">
        <f t="shared" si="436"/>
        <v>-0.10524857375713059</v>
      </c>
      <c r="CK363" s="11">
        <f t="shared" si="437"/>
        <v>-9.730732971953826E-2</v>
      </c>
      <c r="CL363" s="11">
        <f t="shared" si="438"/>
        <v>-7.4583627936209318E-2</v>
      </c>
      <c r="CN363" s="16">
        <f t="shared" si="407"/>
        <v>-67.684873949580037</v>
      </c>
      <c r="CO363" s="16">
        <f t="shared" si="408"/>
        <v>-63.303921568627061</v>
      </c>
      <c r="CP363" s="11"/>
      <c r="CQ363" s="16">
        <f t="shared" si="409"/>
        <v>-63.519230769230944</v>
      </c>
      <c r="CR363" s="16">
        <f t="shared" si="410"/>
        <v>-48.685897435897914</v>
      </c>
      <c r="CT363" s="106">
        <v>564.20000000000005</v>
      </c>
      <c r="CU363" s="104">
        <v>533.78571428571399</v>
      </c>
      <c r="CV363" s="104">
        <v>589.28571428571502</v>
      </c>
      <c r="CW363" s="104">
        <v>673.46703296703413</v>
      </c>
      <c r="CX363" s="104">
        <v>556.39523809523791</v>
      </c>
      <c r="CY363" s="104">
        <v>575.70000000000005</v>
      </c>
      <c r="CZ363" s="104">
        <v>624.86363636363603</v>
      </c>
      <c r="DA363" s="104">
        <v>651.91208791208794</v>
      </c>
      <c r="DB363" s="104">
        <v>618.52828282828398</v>
      </c>
      <c r="DC363" s="104">
        <v>629.5</v>
      </c>
      <c r="DD363" s="104">
        <v>603.40555555555602</v>
      </c>
      <c r="DE363" s="104">
        <v>643.33333333333303</v>
      </c>
      <c r="DF363" s="104">
        <v>582.66666666666697</v>
      </c>
      <c r="DG363" s="104">
        <v>587.72727272727298</v>
      </c>
      <c r="DH363" s="104">
        <v>572.4464285714281</v>
      </c>
      <c r="DI363" s="104">
        <v>556.125</v>
      </c>
      <c r="DJ363" s="104">
        <v>507.49206349206401</v>
      </c>
      <c r="DK363" s="104">
        <v>408.2</v>
      </c>
      <c r="DL363" s="104">
        <v>383.67500000000001</v>
      </c>
      <c r="DM363" s="104">
        <v>379.05500000000001</v>
      </c>
      <c r="DN363" s="104">
        <v>284.68285714285702</v>
      </c>
      <c r="DO363" s="104">
        <v>244.7</v>
      </c>
      <c r="DP363" s="104">
        <v>362.82333333333304</v>
      </c>
      <c r="DR363" s="4">
        <f t="shared" si="439"/>
        <v>24.522265055750005</v>
      </c>
      <c r="DS363" s="39">
        <v>22.331911438199995</v>
      </c>
      <c r="DT363" s="39">
        <v>23.98512641184</v>
      </c>
      <c r="DU363" s="39">
        <v>24.720261229609999</v>
      </c>
      <c r="DV363" s="39">
        <v>25.642398288300001</v>
      </c>
      <c r="DW363" s="39">
        <v>27.179300005499996</v>
      </c>
      <c r="DX363" s="39">
        <v>27.227859197760004</v>
      </c>
      <c r="DY363" s="39">
        <v>28.230457848179991</v>
      </c>
      <c r="DZ363" s="39">
        <v>26.275682334340004</v>
      </c>
      <c r="EA363" s="39">
        <v>23.93708132687</v>
      </c>
      <c r="EB363" s="39">
        <v>23.223909932079998</v>
      </c>
      <c r="EC363" s="39">
        <v>22.252992849810003</v>
      </c>
      <c r="ED363" s="39">
        <v>24.99634101393</v>
      </c>
      <c r="EE363" s="39">
        <v>22.716161039999999</v>
      </c>
      <c r="EF363" s="39">
        <v>22.297216280000001</v>
      </c>
      <c r="EG363" s="39">
        <v>25.282669437199999</v>
      </c>
      <c r="EH363" s="39">
        <v>27.15774233478</v>
      </c>
      <c r="EI363" s="39">
        <v>33.802478400639998</v>
      </c>
      <c r="EJ363" s="39">
        <v>33.938968091000007</v>
      </c>
      <c r="EK363" s="39">
        <v>30.301087710040001</v>
      </c>
      <c r="EL363" s="39">
        <v>28.798414182999998</v>
      </c>
      <c r="EM363" s="39">
        <v>26.693866090449998</v>
      </c>
      <c r="EN363" s="39">
        <v>22.067172600719996</v>
      </c>
      <c r="EP363" s="111">
        <v>46022</v>
      </c>
      <c r="EQ363" s="114">
        <f t="shared" si="464"/>
        <v>0</v>
      </c>
      <c r="ER363" s="114"/>
      <c r="ES363" s="4">
        <f t="shared" si="440"/>
        <v>1032.7739999999999</v>
      </c>
      <c r="ET363" s="4">
        <f t="shared" si="441"/>
        <v>1118.6669999999999</v>
      </c>
      <c r="EU363" s="4"/>
      <c r="EV363" s="4">
        <f t="shared" si="411"/>
        <v>562.52941176470597</v>
      </c>
      <c r="EW363" s="4">
        <f t="shared" si="412"/>
        <v>516.1875</v>
      </c>
      <c r="EX363" s="4">
        <f t="shared" si="413"/>
        <v>513.16666666666697</v>
      </c>
      <c r="EY363" s="4"/>
      <c r="EZ363" s="4">
        <f t="shared" si="414"/>
        <v>616</v>
      </c>
      <c r="FA363" s="4">
        <f t="shared" si="415"/>
        <v>557.64705882352905</v>
      </c>
      <c r="FB363" s="4">
        <f t="shared" si="416"/>
        <v>593.07692307692298</v>
      </c>
      <c r="FC363" s="4"/>
      <c r="FD363" s="4">
        <f t="shared" si="442"/>
        <v>645.16666666666697</v>
      </c>
      <c r="FE363" s="4">
        <f t="shared" si="443"/>
        <v>623.142857142857</v>
      </c>
      <c r="FF363" s="4">
        <f t="shared" si="444"/>
        <v>640.5</v>
      </c>
      <c r="FH363" s="16">
        <f t="shared" si="445"/>
        <v>1032.7739999999999</v>
      </c>
      <c r="FI363" s="16">
        <f t="shared" si="418"/>
        <v>1118.6669999999999</v>
      </c>
      <c r="FJ363" s="16"/>
      <c r="FK363" s="16">
        <f t="shared" si="446"/>
        <v>562.52941176470597</v>
      </c>
      <c r="FL363" s="16">
        <f t="shared" si="447"/>
        <v>516.1875</v>
      </c>
      <c r="FM363" s="16">
        <f t="shared" si="448"/>
        <v>513.16666666666697</v>
      </c>
      <c r="FN363" s="16"/>
      <c r="FO363" s="16">
        <f t="shared" si="449"/>
        <v>616</v>
      </c>
      <c r="FP363" s="16">
        <f t="shared" si="450"/>
        <v>557.64705882352905</v>
      </c>
      <c r="FQ363" s="16">
        <f t="shared" si="451"/>
        <v>593.07692307692298</v>
      </c>
      <c r="FS363" s="4">
        <f t="shared" si="419"/>
        <v>1032.7739999999999</v>
      </c>
      <c r="FT363" s="4">
        <f t="shared" si="420"/>
        <v>1118.6669999999999</v>
      </c>
      <c r="FU363" s="4"/>
      <c r="FV363" s="4">
        <f t="shared" si="421"/>
        <v>601.47058823529403</v>
      </c>
      <c r="FW363" s="4">
        <f t="shared" si="422"/>
        <v>533.78571428571399</v>
      </c>
      <c r="FX363" s="4">
        <f t="shared" si="423"/>
        <v>538.16666666666697</v>
      </c>
      <c r="FY363" s="4"/>
      <c r="FZ363" s="4">
        <f t="shared" si="424"/>
        <v>652.76923076923094</v>
      </c>
      <c r="GA363" s="4">
        <f t="shared" si="425"/>
        <v>589.25</v>
      </c>
      <c r="GB363" s="4">
        <f t="shared" si="426"/>
        <v>604.08333333333303</v>
      </c>
      <c r="GC363" s="4"/>
      <c r="GD363" s="4">
        <f t="shared" si="427"/>
        <v>706</v>
      </c>
      <c r="GE363" s="4">
        <f t="shared" si="428"/>
        <v>629</v>
      </c>
      <c r="GF363" s="4">
        <f t="shared" si="429"/>
        <v>671.66666666666697</v>
      </c>
      <c r="GH363" s="16">
        <f t="shared" si="452"/>
        <v>1032.7739999999999</v>
      </c>
      <c r="GI363" s="16">
        <f t="shared" si="430"/>
        <v>1118.6669999999999</v>
      </c>
      <c r="GJ363" s="16"/>
      <c r="GK363" s="16">
        <f t="shared" si="453"/>
        <v>601.47058823529403</v>
      </c>
      <c r="GL363" s="16">
        <f t="shared" si="454"/>
        <v>533.78571428571399</v>
      </c>
      <c r="GM363" s="16">
        <f t="shared" si="455"/>
        <v>538.16666666666697</v>
      </c>
      <c r="GN363" s="16"/>
      <c r="GO363" s="16">
        <f t="shared" si="431"/>
        <v>652.76923076923094</v>
      </c>
      <c r="GP363" s="16">
        <f t="shared" si="432"/>
        <v>589.25</v>
      </c>
      <c r="GQ363" s="16">
        <f t="shared" si="456"/>
        <v>604.08333333333303</v>
      </c>
    </row>
    <row r="364" spans="2:199" ht="14.45" customHeight="1" x14ac:dyDescent="0.25">
      <c r="B364" s="28" t="s">
        <v>336</v>
      </c>
      <c r="C364" s="28" t="s">
        <v>1032</v>
      </c>
      <c r="D364" s="23" t="str">
        <f>IFERROR(IF(MATCH($B364,Compounders!$A:$A,0),"yes"),"")</f>
        <v/>
      </c>
      <c r="F364" s="66"/>
      <c r="G364" s="66"/>
      <c r="H364" s="66"/>
      <c r="I364" s="66"/>
      <c r="J364" s="121" t="str">
        <f t="shared" si="433"/>
        <v>yes</v>
      </c>
      <c r="K364" s="70">
        <f t="shared" si="457"/>
        <v>6</v>
      </c>
      <c r="L364" s="70">
        <f t="shared" si="458"/>
        <v>47</v>
      </c>
      <c r="M364" s="70">
        <f t="shared" si="459"/>
        <v>5</v>
      </c>
      <c r="N364" s="70">
        <f t="shared" si="460"/>
        <v>8</v>
      </c>
      <c r="O364" s="66"/>
      <c r="P364" s="83"/>
      <c r="Q364" s="70">
        <f t="shared" ref="Q364:Y379" si="474">Q363+IF(Q$10=$P364,1)</f>
        <v>5</v>
      </c>
      <c r="R364" s="70">
        <f t="shared" si="474"/>
        <v>4</v>
      </c>
      <c r="S364" s="70">
        <f t="shared" si="474"/>
        <v>5</v>
      </c>
      <c r="T364" s="70">
        <f t="shared" si="474"/>
        <v>5</v>
      </c>
      <c r="U364" s="70">
        <f t="shared" si="474"/>
        <v>5</v>
      </c>
      <c r="V364" s="70">
        <f t="shared" si="474"/>
        <v>8</v>
      </c>
      <c r="W364" s="70">
        <f t="shared" si="474"/>
        <v>9</v>
      </c>
      <c r="X364" s="70">
        <f t="shared" si="474"/>
        <v>4</v>
      </c>
      <c r="Y364" s="70">
        <f t="shared" si="474"/>
        <v>2</v>
      </c>
      <c r="AA364" s="39">
        <v>22.855952997020001</v>
      </c>
      <c r="AB364" s="39">
        <v>22.532811692500001</v>
      </c>
      <c r="AC364" s="40">
        <v>22.511677197539999</v>
      </c>
      <c r="AE364" s="4">
        <f t="shared" si="400"/>
        <v>-0.34427579948000187</v>
      </c>
      <c r="AF364" s="4">
        <f t="shared" si="401"/>
        <v>-2.1134494960001859E-2</v>
      </c>
      <c r="AH364" s="11">
        <f t="shared" si="402"/>
        <v>-1.5062850344717105E-2</v>
      </c>
      <c r="AI364" s="11">
        <f t="shared" si="403"/>
        <v>-9.3794308710426488E-4</v>
      </c>
      <c r="AK364" s="3">
        <v>3083.2620000000002</v>
      </c>
      <c r="AL364" s="7">
        <v>2218.73</v>
      </c>
      <c r="AM364" s="7"/>
      <c r="AN364" s="3">
        <v>2078.7333333333299</v>
      </c>
      <c r="AO364" s="3">
        <v>1941.125</v>
      </c>
      <c r="AP364" s="7">
        <v>1905.38461538462</v>
      </c>
      <c r="AQ364" s="113"/>
      <c r="AR364" s="3">
        <v>2223.5555555555602</v>
      </c>
      <c r="AS364" s="3">
        <v>2065.2666666666701</v>
      </c>
      <c r="AT364" s="7">
        <v>2028.61538461538</v>
      </c>
      <c r="AU364" s="7"/>
      <c r="AV364" s="3">
        <v>2223.5</v>
      </c>
      <c r="AW364" s="3">
        <v>2285.25</v>
      </c>
      <c r="AX364" s="7">
        <v>2213</v>
      </c>
      <c r="AY364" s="113"/>
      <c r="AZ364" s="3">
        <v>3083.2620000000002</v>
      </c>
      <c r="BA364" s="7">
        <v>2218.73</v>
      </c>
      <c r="BB364" s="7"/>
      <c r="BC364" s="3">
        <v>2084.9375</v>
      </c>
      <c r="BD364" s="3">
        <v>1941.1111111111099</v>
      </c>
      <c r="BE364" s="7">
        <v>1907.5</v>
      </c>
      <c r="BF364" s="113"/>
      <c r="BG364" s="3">
        <v>2242.1</v>
      </c>
      <c r="BH364" s="3">
        <v>2068.1875</v>
      </c>
      <c r="BI364" s="7">
        <v>2035.42857142857</v>
      </c>
      <c r="BJ364" s="113"/>
      <c r="BK364" s="3">
        <v>2223.5</v>
      </c>
      <c r="BL364" s="3">
        <v>2318.5</v>
      </c>
      <c r="BM364" s="7">
        <v>2287.4</v>
      </c>
      <c r="BO364" s="2">
        <f t="shared" si="465"/>
        <v>3083.2620000000002</v>
      </c>
      <c r="BP364" s="2">
        <f t="shared" si="466"/>
        <v>2218.73</v>
      </c>
      <c r="BQ364" s="2"/>
      <c r="BR364" s="2">
        <f t="shared" si="467"/>
        <v>2084.9375</v>
      </c>
      <c r="BS364" s="2">
        <f t="shared" si="468"/>
        <v>1941.1111111111099</v>
      </c>
      <c r="BT364" s="2">
        <f t="shared" si="469"/>
        <v>1907.5</v>
      </c>
      <c r="BU364" s="2"/>
      <c r="BV364" s="2">
        <f t="shared" si="470"/>
        <v>2242.1</v>
      </c>
      <c r="BW364" s="2">
        <f t="shared" si="471"/>
        <v>2068.1875</v>
      </c>
      <c r="BX364" s="2">
        <f t="shared" si="472"/>
        <v>2035.42857142857</v>
      </c>
      <c r="BZ364" s="16">
        <f t="shared" si="461"/>
        <v>-864.53200000000015</v>
      </c>
      <c r="CA364" s="16">
        <f t="shared" si="462"/>
        <v>-311.23</v>
      </c>
      <c r="CB364" s="16">
        <f t="shared" si="463"/>
        <v>127.92857142856997</v>
      </c>
      <c r="CD364" s="5">
        <f t="shared" si="404"/>
        <v>-0.28039524373861191</v>
      </c>
      <c r="CE364" s="5">
        <f t="shared" si="405"/>
        <v>-0.14027394049749187</v>
      </c>
      <c r="CF364" s="5">
        <f t="shared" si="406"/>
        <v>6.7066092492041873E-2</v>
      </c>
      <c r="CH364" s="11">
        <f t="shared" si="435"/>
        <v>-6.8983549333680338E-2</v>
      </c>
      <c r="CI364" s="11">
        <f t="shared" si="436"/>
        <v>-8.5104469558439977E-2</v>
      </c>
      <c r="CK364" s="11">
        <f t="shared" si="437"/>
        <v>-7.756679006288747E-2</v>
      </c>
      <c r="CL364" s="11">
        <f t="shared" si="438"/>
        <v>-9.2177614099027694E-2</v>
      </c>
      <c r="CN364" s="16">
        <f t="shared" si="407"/>
        <v>-143.82638888889005</v>
      </c>
      <c r="CO364" s="16">
        <f t="shared" si="408"/>
        <v>-177.4375</v>
      </c>
      <c r="CP364" s="11"/>
      <c r="CQ364" s="16">
        <f t="shared" si="409"/>
        <v>-173.91249999999991</v>
      </c>
      <c r="CR364" s="16">
        <f t="shared" si="410"/>
        <v>-206.67142857142994</v>
      </c>
      <c r="CT364" s="106">
        <v>1920.668831168831</v>
      </c>
      <c r="CU364" s="104">
        <v>1941.1111111111099</v>
      </c>
      <c r="CV364" s="104">
        <v>2068.125</v>
      </c>
      <c r="CW364" s="104">
        <v>2157.5389610389611</v>
      </c>
      <c r="CX364" s="104">
        <v>2217.915151515152</v>
      </c>
      <c r="CY364" s="104">
        <v>2445.5333333333301</v>
      </c>
      <c r="CZ364" s="104">
        <v>2624.9285714285706</v>
      </c>
      <c r="DA364" s="104">
        <v>2615.2545454545461</v>
      </c>
      <c r="DB364" s="104">
        <v>2638.520833333333</v>
      </c>
      <c r="DC364" s="104">
        <v>2487.4444444444498</v>
      </c>
      <c r="DD364" s="104">
        <v>2383.125</v>
      </c>
      <c r="DE364" s="104">
        <v>2458</v>
      </c>
      <c r="DF364" s="104">
        <v>1901.943181818182</v>
      </c>
      <c r="DG364" s="104">
        <v>1640.8</v>
      </c>
      <c r="DH364" s="104">
        <v>1856.5538461538461</v>
      </c>
      <c r="DI364" s="104">
        <v>2528.8935897435899</v>
      </c>
      <c r="DJ364" s="104">
        <v>2602.542857142857</v>
      </c>
      <c r="DK364" s="104">
        <v>2511.9333333333302</v>
      </c>
      <c r="DL364" s="104">
        <v>2234.6464646464651</v>
      </c>
      <c r="DM364" s="104">
        <v>2183.75</v>
      </c>
      <c r="DN364" s="104">
        <v>2097.49090909091</v>
      </c>
      <c r="DO364" s="104">
        <v>1639.4615384615399</v>
      </c>
      <c r="DP364" s="104">
        <v>1464.539682539682</v>
      </c>
      <c r="DR364" s="4">
        <f t="shared" si="439"/>
        <v>22.511677197539999</v>
      </c>
      <c r="DS364" s="39">
        <v>22.532811692500001</v>
      </c>
      <c r="DT364" s="39">
        <v>22.855952997020001</v>
      </c>
      <c r="DU364" s="39">
        <v>26.06892845262</v>
      </c>
      <c r="DV364" s="39">
        <v>21.13705019188</v>
      </c>
      <c r="DW364" s="39">
        <v>20.7229790172</v>
      </c>
      <c r="DX364" s="39">
        <v>22.333449510900003</v>
      </c>
      <c r="DY364" s="39">
        <v>29.785924456490001</v>
      </c>
      <c r="DZ364" s="39">
        <v>23.158666641299998</v>
      </c>
      <c r="EA364" s="39">
        <v>25.585004322100001</v>
      </c>
      <c r="EB364" s="39">
        <v>22.253713835599999</v>
      </c>
      <c r="EC364" s="39">
        <v>16.249936090849999</v>
      </c>
      <c r="ED364" s="39">
        <v>17.340058419439998</v>
      </c>
      <c r="EE364" s="39">
        <v>13.072848751639999</v>
      </c>
      <c r="EF364" s="39">
        <v>10.37263203372</v>
      </c>
      <c r="EG364" s="39">
        <v>8.6811862499999997</v>
      </c>
      <c r="EH364" s="39">
        <v>9.417148815840001</v>
      </c>
      <c r="EI364" s="39">
        <v>10.115711187199999</v>
      </c>
      <c r="EJ364" s="39">
        <v>14.472092725719998</v>
      </c>
      <c r="EK364" s="39">
        <v>11.917356315200001</v>
      </c>
      <c r="EL364" s="39">
        <v>14.35006122297</v>
      </c>
      <c r="EM364" s="39">
        <v>13.86913397316</v>
      </c>
      <c r="EN364" s="39">
        <v>11.560202155040001</v>
      </c>
      <c r="EP364" s="111">
        <v>46022</v>
      </c>
      <c r="EQ364" s="114">
        <f t="shared" si="464"/>
        <v>0</v>
      </c>
      <c r="ER364" s="114"/>
      <c r="ES364" s="4">
        <f t="shared" si="440"/>
        <v>3083.2620000000002</v>
      </c>
      <c r="ET364" s="4">
        <f t="shared" si="441"/>
        <v>2218.73</v>
      </c>
      <c r="EU364" s="4"/>
      <c r="EV364" s="4">
        <f t="shared" si="411"/>
        <v>2078.7333333333299</v>
      </c>
      <c r="EW364" s="4">
        <f t="shared" si="412"/>
        <v>1941.125</v>
      </c>
      <c r="EX364" s="4">
        <f t="shared" si="413"/>
        <v>1905.38461538462</v>
      </c>
      <c r="EY364" s="4"/>
      <c r="EZ364" s="4">
        <f t="shared" si="414"/>
        <v>2223.5555555555602</v>
      </c>
      <c r="FA364" s="4">
        <f t="shared" si="415"/>
        <v>2065.2666666666701</v>
      </c>
      <c r="FB364" s="4">
        <f t="shared" si="416"/>
        <v>2028.61538461538</v>
      </c>
      <c r="FC364" s="4"/>
      <c r="FD364" s="4">
        <f t="shared" ref="FD364:FD394" si="475">AV364</f>
        <v>2223.5</v>
      </c>
      <c r="FE364" s="4">
        <f t="shared" si="443"/>
        <v>2285.25</v>
      </c>
      <c r="FF364" s="4">
        <f t="shared" si="444"/>
        <v>2213</v>
      </c>
      <c r="FH364" s="16">
        <f t="shared" si="445"/>
        <v>3083.2620000000002</v>
      </c>
      <c r="FI364" s="16">
        <f t="shared" si="418"/>
        <v>2218.73</v>
      </c>
      <c r="FJ364" s="16"/>
      <c r="FK364" s="16">
        <f t="shared" si="446"/>
        <v>2078.7333333333299</v>
      </c>
      <c r="FL364" s="16">
        <f t="shared" si="447"/>
        <v>1941.125</v>
      </c>
      <c r="FM364" s="16">
        <f t="shared" si="448"/>
        <v>1905.38461538462</v>
      </c>
      <c r="FN364" s="16"/>
      <c r="FO364" s="16">
        <f t="shared" si="449"/>
        <v>2223.5555555555602</v>
      </c>
      <c r="FP364" s="16">
        <f t="shared" si="450"/>
        <v>2065.2666666666701</v>
      </c>
      <c r="FQ364" s="16">
        <f t="shared" si="451"/>
        <v>2028.61538461538</v>
      </c>
      <c r="FS364" s="4">
        <f t="shared" si="419"/>
        <v>3083.2620000000002</v>
      </c>
      <c r="FT364" s="4">
        <f t="shared" si="420"/>
        <v>2218.73</v>
      </c>
      <c r="FU364" s="4"/>
      <c r="FV364" s="4">
        <f t="shared" si="421"/>
        <v>2084.9375</v>
      </c>
      <c r="FW364" s="4">
        <f t="shared" si="422"/>
        <v>1941.1111111111099</v>
      </c>
      <c r="FX364" s="4">
        <f t="shared" si="423"/>
        <v>1907.5</v>
      </c>
      <c r="FY364" s="4"/>
      <c r="FZ364" s="4">
        <f t="shared" si="424"/>
        <v>2242.1</v>
      </c>
      <c r="GA364" s="4">
        <f t="shared" si="425"/>
        <v>2068.1875</v>
      </c>
      <c r="GB364" s="4">
        <f t="shared" si="426"/>
        <v>2035.42857142857</v>
      </c>
      <c r="GC364" s="4"/>
      <c r="GD364" s="4">
        <f t="shared" si="427"/>
        <v>2223.5</v>
      </c>
      <c r="GE364" s="4">
        <f t="shared" si="428"/>
        <v>2318.5</v>
      </c>
      <c r="GF364" s="4">
        <f t="shared" si="429"/>
        <v>2287.4</v>
      </c>
      <c r="GH364" s="16">
        <f t="shared" si="452"/>
        <v>3083.2620000000002</v>
      </c>
      <c r="GI364" s="16">
        <f t="shared" si="430"/>
        <v>2218.73</v>
      </c>
      <c r="GJ364" s="16"/>
      <c r="GK364" s="16">
        <f t="shared" si="453"/>
        <v>2084.9375</v>
      </c>
      <c r="GL364" s="16">
        <f t="shared" si="454"/>
        <v>1941.1111111111099</v>
      </c>
      <c r="GM364" s="16">
        <f t="shared" si="455"/>
        <v>1907.5</v>
      </c>
      <c r="GN364" s="16"/>
      <c r="GO364" s="16">
        <f t="shared" si="431"/>
        <v>2242.1</v>
      </c>
      <c r="GP364" s="16">
        <f t="shared" si="432"/>
        <v>2068.1875</v>
      </c>
      <c r="GQ364" s="16">
        <f t="shared" si="456"/>
        <v>2035.42857142857</v>
      </c>
    </row>
    <row r="365" spans="2:199" ht="14.45" customHeight="1" x14ac:dyDescent="0.25">
      <c r="B365" s="28" t="s">
        <v>408</v>
      </c>
      <c r="C365" s="28" t="s">
        <v>1033</v>
      </c>
      <c r="D365" s="23" t="str">
        <f>IFERROR(IF(MATCH($B365,Compounders!$A:$A,0),"yes"),"")</f>
        <v>yes</v>
      </c>
      <c r="F365" s="66"/>
      <c r="G365" s="66"/>
      <c r="H365" s="66"/>
      <c r="I365" s="66"/>
      <c r="J365" s="121" t="str">
        <f t="shared" si="433"/>
        <v>yes</v>
      </c>
      <c r="K365" s="70">
        <f t="shared" si="457"/>
        <v>6</v>
      </c>
      <c r="L365" s="70">
        <f t="shared" si="458"/>
        <v>47</v>
      </c>
      <c r="M365" s="70">
        <f t="shared" si="459"/>
        <v>5</v>
      </c>
      <c r="N365" s="70">
        <f t="shared" si="460"/>
        <v>8</v>
      </c>
      <c r="O365" s="66"/>
      <c r="P365" s="83"/>
      <c r="Q365" s="70">
        <f t="shared" si="474"/>
        <v>5</v>
      </c>
      <c r="R365" s="70">
        <f t="shared" si="474"/>
        <v>4</v>
      </c>
      <c r="S365" s="70">
        <f t="shared" si="474"/>
        <v>5</v>
      </c>
      <c r="T365" s="70">
        <f t="shared" si="474"/>
        <v>5</v>
      </c>
      <c r="U365" s="70">
        <f t="shared" si="474"/>
        <v>5</v>
      </c>
      <c r="V365" s="70">
        <f t="shared" si="474"/>
        <v>8</v>
      </c>
      <c r="W365" s="70">
        <f t="shared" si="474"/>
        <v>9</v>
      </c>
      <c r="X365" s="70">
        <f t="shared" si="474"/>
        <v>4</v>
      </c>
      <c r="Y365" s="70">
        <f t="shared" si="474"/>
        <v>2</v>
      </c>
      <c r="AA365" s="39">
        <v>21.281081166450004</v>
      </c>
      <c r="AB365" s="39">
        <v>23.894380494899998</v>
      </c>
      <c r="AC365" s="40">
        <v>22.418295517139999</v>
      </c>
      <c r="AE365" s="4">
        <f t="shared" si="400"/>
        <v>1.1372143506899945</v>
      </c>
      <c r="AF365" s="4">
        <f t="shared" si="401"/>
        <v>-1.4760849777599994</v>
      </c>
      <c r="AH365" s="11">
        <f t="shared" si="402"/>
        <v>5.3437809000175918E-2</v>
      </c>
      <c r="AI365" s="11">
        <f t="shared" si="403"/>
        <v>-6.1775402717599404E-2</v>
      </c>
      <c r="AK365" s="3">
        <v>993</v>
      </c>
      <c r="AL365" s="7">
        <v>1061</v>
      </c>
      <c r="AM365" s="7"/>
      <c r="AN365" s="3">
        <v>1187.5833333333298</v>
      </c>
      <c r="AO365" s="3">
        <v>1202.8333333333298</v>
      </c>
      <c r="AP365" s="7">
        <v>1204.8571428571402</v>
      </c>
      <c r="AQ365" s="113"/>
      <c r="AR365" s="3">
        <v>1303.2727272727302</v>
      </c>
      <c r="AS365" s="3">
        <v>1333.1818181818198</v>
      </c>
      <c r="AT365" s="7">
        <v>1332.42857142857</v>
      </c>
      <c r="AU365" s="7"/>
      <c r="AV365" s="3">
        <v>1429.8888888888901</v>
      </c>
      <c r="AW365" s="3">
        <v>1478</v>
      </c>
      <c r="AX365" s="7">
        <v>1484.3076923076899</v>
      </c>
      <c r="AY365" s="113"/>
      <c r="AZ365" s="3">
        <v>998</v>
      </c>
      <c r="BA365" s="7">
        <v>1087</v>
      </c>
      <c r="BB365" s="7"/>
      <c r="BC365" s="3">
        <v>1185.3076923076899</v>
      </c>
      <c r="BD365" s="3">
        <v>1200.9230769230799</v>
      </c>
      <c r="BE365" s="7">
        <v>1204.13333333333</v>
      </c>
      <c r="BF365" s="113"/>
      <c r="BG365" s="3">
        <v>1300.5</v>
      </c>
      <c r="BH365" s="3">
        <v>1329.0833333333298</v>
      </c>
      <c r="BI365" s="7">
        <v>1330.93333333333</v>
      </c>
      <c r="BJ365" s="113"/>
      <c r="BK365" s="3">
        <v>1429.8888888888901</v>
      </c>
      <c r="BL365" s="3">
        <v>1470.54545454545</v>
      </c>
      <c r="BM365" s="7">
        <v>1481.2142857142899</v>
      </c>
      <c r="BO365" s="2">
        <f t="shared" si="465"/>
        <v>998</v>
      </c>
      <c r="BP365" s="2">
        <f t="shared" si="466"/>
        <v>1087</v>
      </c>
      <c r="BQ365" s="2"/>
      <c r="BR365" s="2">
        <f t="shared" si="467"/>
        <v>1185.3076923076899</v>
      </c>
      <c r="BS365" s="2">
        <f t="shared" si="468"/>
        <v>1200.9230769230799</v>
      </c>
      <c r="BT365" s="2">
        <f t="shared" si="469"/>
        <v>1204.13333333333</v>
      </c>
      <c r="BU365" s="2"/>
      <c r="BV365" s="2">
        <f t="shared" si="470"/>
        <v>1300.5</v>
      </c>
      <c r="BW365" s="2">
        <f t="shared" si="471"/>
        <v>1329.0833333333298</v>
      </c>
      <c r="BX365" s="2">
        <f t="shared" si="472"/>
        <v>1330.93333333333</v>
      </c>
      <c r="BZ365" s="16">
        <f t="shared" si="461"/>
        <v>89</v>
      </c>
      <c r="CA365" s="16">
        <f t="shared" si="462"/>
        <v>117.13333333333003</v>
      </c>
      <c r="CB365" s="16">
        <f t="shared" si="463"/>
        <v>126.79999999999995</v>
      </c>
      <c r="CD365" s="5">
        <f t="shared" si="404"/>
        <v>8.9178356713426776E-2</v>
      </c>
      <c r="CE365" s="5">
        <f t="shared" si="405"/>
        <v>0.10775835633241027</v>
      </c>
      <c r="CF365" s="5">
        <f t="shared" si="406"/>
        <v>0.10530395305060369</v>
      </c>
      <c r="CH365" s="11">
        <f t="shared" si="435"/>
        <v>1.3174119021355679E-2</v>
      </c>
      <c r="CI365" s="11">
        <f t="shared" si="436"/>
        <v>1.5882492915395119E-2</v>
      </c>
      <c r="CK365" s="11">
        <f t="shared" si="437"/>
        <v>2.1978726130972515E-2</v>
      </c>
      <c r="CL365" s="11">
        <f t="shared" si="438"/>
        <v>2.3401255927204989E-2</v>
      </c>
      <c r="CN365" s="16">
        <f t="shared" si="407"/>
        <v>15.615384615389985</v>
      </c>
      <c r="CO365" s="16">
        <f t="shared" si="408"/>
        <v>18.825641025640152</v>
      </c>
      <c r="CP365" s="11"/>
      <c r="CQ365" s="16">
        <f t="shared" si="409"/>
        <v>28.583333333329847</v>
      </c>
      <c r="CR365" s="16">
        <f t="shared" si="410"/>
        <v>30.433333333329983</v>
      </c>
      <c r="CT365" s="106">
        <v>1260.6031746031749</v>
      </c>
      <c r="CU365" s="104">
        <v>1201.57142857143</v>
      </c>
      <c r="CV365" s="104">
        <v>1083.695238095238</v>
      </c>
      <c r="CW365" s="104">
        <v>1096.0666666666659</v>
      </c>
      <c r="CX365" s="104">
        <v>1111.133333333333</v>
      </c>
      <c r="CY365" s="104">
        <v>1078.9090909090901</v>
      </c>
      <c r="CZ365" s="104">
        <v>990.96666666666704</v>
      </c>
      <c r="DA365" s="104">
        <v>1027.9666666666669</v>
      </c>
      <c r="DB365" s="104">
        <v>996.05</v>
      </c>
      <c r="DC365" s="104">
        <v>986.8</v>
      </c>
      <c r="DD365" s="104">
        <v>966.86904761904691</v>
      </c>
      <c r="DE365" s="104">
        <v>954.63055555555604</v>
      </c>
      <c r="DF365" s="104">
        <v>1025.5079365079359</v>
      </c>
      <c r="DG365" s="104">
        <v>911.41176470588198</v>
      </c>
      <c r="DH365" s="104">
        <v>893.88095238095298</v>
      </c>
      <c r="DI365" s="104">
        <v>846.89772727272793</v>
      </c>
      <c r="DJ365" s="104">
        <v>824.14545454545498</v>
      </c>
      <c r="DK365" s="104">
        <v>831.47368421052602</v>
      </c>
      <c r="DL365" s="104">
        <v>768.099999999999</v>
      </c>
      <c r="DM365" s="104">
        <v>768.54761904761904</v>
      </c>
      <c r="DN365" s="104">
        <v>788.07777777777801</v>
      </c>
      <c r="DO365" s="104">
        <v>826.8</v>
      </c>
      <c r="DP365" s="104">
        <v>791.8</v>
      </c>
      <c r="DR365" s="4">
        <f t="shared" si="439"/>
        <v>22.418295517139999</v>
      </c>
      <c r="DS365" s="39">
        <v>23.894380494899998</v>
      </c>
      <c r="DT365" s="39">
        <v>21.281081166450004</v>
      </c>
      <c r="DU365" s="39">
        <v>21.929315872860005</v>
      </c>
      <c r="DV365" s="39">
        <v>20.723293053599999</v>
      </c>
      <c r="DW365" s="39">
        <v>22.466503539690002</v>
      </c>
      <c r="DX365" s="39">
        <v>19.914011252250003</v>
      </c>
      <c r="DY365" s="39">
        <v>21.092620279639998</v>
      </c>
      <c r="DZ365" s="39">
        <v>17.77776702884</v>
      </c>
      <c r="EA365" s="39">
        <v>17.605013632780004</v>
      </c>
      <c r="EB365" s="39">
        <v>16.942710335690002</v>
      </c>
      <c r="EC365" s="39">
        <v>15.49360354992</v>
      </c>
      <c r="ED365" s="39">
        <v>17.134797343749995</v>
      </c>
      <c r="EE365" s="39">
        <v>17.877796289099997</v>
      </c>
      <c r="EF365" s="39">
        <v>18.38163395466</v>
      </c>
      <c r="EG365" s="39">
        <v>16.9009914528</v>
      </c>
      <c r="EH365" s="39">
        <v>19.583714452500001</v>
      </c>
      <c r="EI365" s="39">
        <v>20.2921698902</v>
      </c>
      <c r="EJ365" s="39">
        <v>18.84481515445</v>
      </c>
      <c r="EK365" s="39">
        <v>17.301047635740002</v>
      </c>
      <c r="EL365" s="39">
        <v>17.101270804799999</v>
      </c>
      <c r="EM365" s="39">
        <v>17.718688615839998</v>
      </c>
      <c r="EN365" s="39">
        <v>17.469265770659998</v>
      </c>
      <c r="EP365" s="111">
        <v>46022</v>
      </c>
      <c r="EQ365" s="114">
        <f t="shared" si="464"/>
        <v>0</v>
      </c>
      <c r="ER365" s="114"/>
      <c r="ES365" s="4">
        <f t="shared" si="440"/>
        <v>993</v>
      </c>
      <c r="ET365" s="4">
        <f t="shared" si="441"/>
        <v>1061</v>
      </c>
      <c r="EU365" s="4"/>
      <c r="EV365" s="4">
        <f t="shared" si="411"/>
        <v>1187.5833333333298</v>
      </c>
      <c r="EW365" s="4">
        <f t="shared" si="412"/>
        <v>1202.8333333333298</v>
      </c>
      <c r="EX365" s="4">
        <f t="shared" si="413"/>
        <v>1204.8571428571402</v>
      </c>
      <c r="EY365" s="4"/>
      <c r="EZ365" s="4">
        <f t="shared" si="414"/>
        <v>1303.2727272727302</v>
      </c>
      <c r="FA365" s="4">
        <f t="shared" si="415"/>
        <v>1333.1818181818198</v>
      </c>
      <c r="FB365" s="4">
        <f t="shared" si="416"/>
        <v>1332.42857142857</v>
      </c>
      <c r="FC365" s="4"/>
      <c r="FD365" s="4">
        <f t="shared" si="475"/>
        <v>1429.8888888888901</v>
      </c>
      <c r="FE365" s="4">
        <f t="shared" si="443"/>
        <v>1478</v>
      </c>
      <c r="FF365" s="4">
        <f t="shared" si="444"/>
        <v>1484.3076923076899</v>
      </c>
      <c r="FH365" s="16">
        <f t="shared" si="445"/>
        <v>993</v>
      </c>
      <c r="FI365" s="16">
        <f t="shared" si="418"/>
        <v>1061</v>
      </c>
      <c r="FJ365" s="16"/>
      <c r="FK365" s="16">
        <f t="shared" si="446"/>
        <v>1187.5833333333298</v>
      </c>
      <c r="FL365" s="16">
        <f t="shared" si="447"/>
        <v>1202.8333333333298</v>
      </c>
      <c r="FM365" s="16">
        <f t="shared" si="448"/>
        <v>1204.8571428571402</v>
      </c>
      <c r="FN365" s="16"/>
      <c r="FO365" s="16">
        <f t="shared" si="449"/>
        <v>1303.2727272727302</v>
      </c>
      <c r="FP365" s="16">
        <f t="shared" si="450"/>
        <v>1333.1818181818198</v>
      </c>
      <c r="FQ365" s="16">
        <f t="shared" si="451"/>
        <v>1332.42857142857</v>
      </c>
      <c r="FS365" s="4">
        <f t="shared" si="419"/>
        <v>998</v>
      </c>
      <c r="FT365" s="4">
        <f t="shared" si="420"/>
        <v>1087</v>
      </c>
      <c r="FU365" s="4"/>
      <c r="FV365" s="4">
        <f t="shared" si="421"/>
        <v>1185.3076923076899</v>
      </c>
      <c r="FW365" s="4">
        <f t="shared" si="422"/>
        <v>1200.9230769230799</v>
      </c>
      <c r="FX365" s="4">
        <f t="shared" si="423"/>
        <v>1204.13333333333</v>
      </c>
      <c r="FY365" s="4"/>
      <c r="FZ365" s="4">
        <f t="shared" si="424"/>
        <v>1300.5</v>
      </c>
      <c r="GA365" s="4">
        <f t="shared" si="425"/>
        <v>1329.0833333333298</v>
      </c>
      <c r="GB365" s="4">
        <f t="shared" si="426"/>
        <v>1330.93333333333</v>
      </c>
      <c r="GC365" s="4"/>
      <c r="GD365" s="4">
        <f t="shared" si="427"/>
        <v>1429.8888888888901</v>
      </c>
      <c r="GE365" s="4">
        <f t="shared" si="428"/>
        <v>1470.54545454545</v>
      </c>
      <c r="GF365" s="4">
        <f t="shared" si="429"/>
        <v>1481.2142857142899</v>
      </c>
      <c r="GH365" s="16">
        <f t="shared" si="452"/>
        <v>998</v>
      </c>
      <c r="GI365" s="16">
        <f t="shared" si="430"/>
        <v>1087</v>
      </c>
      <c r="GJ365" s="16"/>
      <c r="GK365" s="16">
        <f t="shared" si="453"/>
        <v>1185.3076923076899</v>
      </c>
      <c r="GL365" s="16">
        <f t="shared" si="454"/>
        <v>1200.9230769230799</v>
      </c>
      <c r="GM365" s="16">
        <f t="shared" si="455"/>
        <v>1204.13333333333</v>
      </c>
      <c r="GN365" s="16"/>
      <c r="GO365" s="16">
        <f t="shared" si="431"/>
        <v>1300.5</v>
      </c>
      <c r="GP365" s="16">
        <f t="shared" si="432"/>
        <v>1329.0833333333298</v>
      </c>
      <c r="GQ365" s="16">
        <f t="shared" si="456"/>
        <v>1330.93333333333</v>
      </c>
    </row>
    <row r="366" spans="2:199" ht="14.45" customHeight="1" x14ac:dyDescent="0.25">
      <c r="B366" s="28" t="s">
        <v>419</v>
      </c>
      <c r="C366" s="28" t="s">
        <v>1034</v>
      </c>
      <c r="D366" s="23" t="str">
        <f>IFERROR(IF(MATCH($B366,Compounders!$A:$A,0),"yes"),"")</f>
        <v/>
      </c>
      <c r="F366" s="66"/>
      <c r="G366" s="66"/>
      <c r="H366" s="66"/>
      <c r="I366" s="66"/>
      <c r="J366" s="121" t="str">
        <f t="shared" si="433"/>
        <v>yes</v>
      </c>
      <c r="K366" s="70">
        <f t="shared" si="457"/>
        <v>6</v>
      </c>
      <c r="L366" s="70">
        <f t="shared" si="458"/>
        <v>47</v>
      </c>
      <c r="M366" s="70">
        <f t="shared" si="459"/>
        <v>5</v>
      </c>
      <c r="N366" s="70">
        <f t="shared" si="460"/>
        <v>8</v>
      </c>
      <c r="O366" s="66"/>
      <c r="P366" s="83"/>
      <c r="Q366" s="70">
        <f t="shared" si="474"/>
        <v>5</v>
      </c>
      <c r="R366" s="70">
        <f t="shared" si="474"/>
        <v>4</v>
      </c>
      <c r="S366" s="70">
        <f t="shared" si="474"/>
        <v>5</v>
      </c>
      <c r="T366" s="70">
        <f t="shared" si="474"/>
        <v>5</v>
      </c>
      <c r="U366" s="70">
        <f t="shared" si="474"/>
        <v>5</v>
      </c>
      <c r="V366" s="70">
        <f t="shared" si="474"/>
        <v>8</v>
      </c>
      <c r="W366" s="70">
        <f t="shared" si="474"/>
        <v>9</v>
      </c>
      <c r="X366" s="70">
        <f t="shared" si="474"/>
        <v>4</v>
      </c>
      <c r="Y366" s="70">
        <f t="shared" si="474"/>
        <v>2</v>
      </c>
      <c r="AA366" s="39">
        <v>19.92768529104</v>
      </c>
      <c r="AB366" s="39">
        <v>22.366834341419995</v>
      </c>
      <c r="AC366" s="40">
        <v>22.159681903900001</v>
      </c>
      <c r="AE366" s="4">
        <f t="shared" si="400"/>
        <v>2.2319966128600015</v>
      </c>
      <c r="AF366" s="4">
        <f t="shared" si="401"/>
        <v>-0.20715243751999424</v>
      </c>
      <c r="AH366" s="11">
        <f t="shared" si="402"/>
        <v>0.1120048104063327</v>
      </c>
      <c r="AI366" s="11">
        <f t="shared" si="403"/>
        <v>-9.2615894747509753E-3</v>
      </c>
      <c r="AK366" s="3">
        <v>760.4</v>
      </c>
      <c r="AL366" s="7">
        <v>929.5</v>
      </c>
      <c r="AM366" s="7"/>
      <c r="AN366" s="3">
        <v>999</v>
      </c>
      <c r="AO366" s="3">
        <v>986.375</v>
      </c>
      <c r="AP366" s="7">
        <v>995.07692307692298</v>
      </c>
      <c r="AQ366" s="113"/>
      <c r="AR366" s="3">
        <v>1101.9000000000001</v>
      </c>
      <c r="AS366" s="3">
        <v>1118.125</v>
      </c>
      <c r="AT366" s="7">
        <v>1102.8461538461499</v>
      </c>
      <c r="AU366" s="7"/>
      <c r="AV366" s="3">
        <v>1223</v>
      </c>
      <c r="AW366" s="3">
        <v>1246.42857142857</v>
      </c>
      <c r="AX366" s="7">
        <v>1226.9090909090901</v>
      </c>
      <c r="AY366" s="113"/>
      <c r="AZ366" s="3">
        <v>798.6</v>
      </c>
      <c r="BA366" s="7">
        <v>905.2</v>
      </c>
      <c r="BB366" s="7"/>
      <c r="BC366" s="3">
        <v>994.91666666666697</v>
      </c>
      <c r="BD366" s="3">
        <v>987.44444444444389</v>
      </c>
      <c r="BE366" s="7">
        <v>995</v>
      </c>
      <c r="BF366" s="113"/>
      <c r="BG366" s="3">
        <v>1095.8181818181802</v>
      </c>
      <c r="BH366" s="3">
        <v>1112.5555555555602</v>
      </c>
      <c r="BI366" s="7">
        <v>1101.7857142857101</v>
      </c>
      <c r="BJ366" s="113"/>
      <c r="BK366" s="3">
        <v>1223</v>
      </c>
      <c r="BL366" s="3">
        <v>1235.5</v>
      </c>
      <c r="BM366" s="7">
        <v>1225.5</v>
      </c>
      <c r="BO366" s="2">
        <f t="shared" si="465"/>
        <v>798.6</v>
      </c>
      <c r="BP366" s="2">
        <f t="shared" si="466"/>
        <v>905.2</v>
      </c>
      <c r="BQ366" s="2"/>
      <c r="BR366" s="2">
        <f t="shared" si="467"/>
        <v>994.91666666666697</v>
      </c>
      <c r="BS366" s="2">
        <f t="shared" si="468"/>
        <v>987.44444444444389</v>
      </c>
      <c r="BT366" s="2">
        <f t="shared" si="469"/>
        <v>995</v>
      </c>
      <c r="BU366" s="2"/>
      <c r="BV366" s="2">
        <f t="shared" si="470"/>
        <v>1095.8181818181802</v>
      </c>
      <c r="BW366" s="2">
        <f t="shared" si="471"/>
        <v>1112.5555555555602</v>
      </c>
      <c r="BX366" s="2">
        <f t="shared" si="472"/>
        <v>1101.7857142857101</v>
      </c>
      <c r="BZ366" s="16">
        <f t="shared" si="461"/>
        <v>106.60000000000002</v>
      </c>
      <c r="CA366" s="16">
        <f t="shared" si="462"/>
        <v>89.799999999999955</v>
      </c>
      <c r="CB366" s="16">
        <f t="shared" si="463"/>
        <v>106.78571428571013</v>
      </c>
      <c r="CD366" s="5">
        <f t="shared" si="404"/>
        <v>0.1334835962935137</v>
      </c>
      <c r="CE366" s="5">
        <f t="shared" si="405"/>
        <v>9.9204595669465157E-2</v>
      </c>
      <c r="CF366" s="5">
        <f t="shared" si="406"/>
        <v>0.10732232591528645</v>
      </c>
      <c r="CH366" s="11">
        <f t="shared" si="435"/>
        <v>-7.5104000893438938E-3</v>
      </c>
      <c r="CI366" s="11">
        <f t="shared" si="436"/>
        <v>8.3759108802761162E-5</v>
      </c>
      <c r="CK366" s="11">
        <f t="shared" si="437"/>
        <v>1.5273860221601154E-2</v>
      </c>
      <c r="CL366" s="11">
        <f t="shared" si="438"/>
        <v>5.4457322998864299E-3</v>
      </c>
      <c r="CN366" s="16">
        <f t="shared" si="407"/>
        <v>-7.4722222222230812</v>
      </c>
      <c r="CO366" s="16">
        <f t="shared" si="408"/>
        <v>8.3333333333030168E-2</v>
      </c>
      <c r="CP366" s="11"/>
      <c r="CQ366" s="16">
        <f t="shared" si="409"/>
        <v>16.73737373738004</v>
      </c>
      <c r="CR366" s="16">
        <f t="shared" si="410"/>
        <v>5.9675324675299635</v>
      </c>
      <c r="CT366" s="106">
        <v>1030.0138888888891</v>
      </c>
      <c r="CU366" s="104">
        <v>987.44444444444389</v>
      </c>
      <c r="CV366" s="104">
        <v>958.60952380952313</v>
      </c>
      <c r="CW366" s="104">
        <v>911.7</v>
      </c>
      <c r="CX366" s="104">
        <v>947.25833333333321</v>
      </c>
      <c r="CY366" s="104">
        <v>900.54545454545496</v>
      </c>
      <c r="CZ366" s="104">
        <v>861.64523809523871</v>
      </c>
      <c r="DA366" s="104">
        <v>860.68</v>
      </c>
      <c r="DB366" s="104">
        <v>794.4</v>
      </c>
      <c r="DC366" s="104">
        <v>789.72727272727298</v>
      </c>
      <c r="DD366" s="104">
        <v>821.22500000000002</v>
      </c>
      <c r="DE366" s="104">
        <v>757.5</v>
      </c>
      <c r="DF366" s="104">
        <v>713.19</v>
      </c>
      <c r="DG366" s="104">
        <v>704.44444444444389</v>
      </c>
      <c r="DH366" s="104">
        <v>689.76666666666699</v>
      </c>
      <c r="DI366" s="104">
        <v>669.91</v>
      </c>
      <c r="DJ366" s="104">
        <v>664.48571428571404</v>
      </c>
      <c r="DK366" s="104">
        <v>633.70000000000005</v>
      </c>
      <c r="DL366" s="104">
        <v>614.5</v>
      </c>
      <c r="DM366" s="104">
        <v>562.13333333333298</v>
      </c>
      <c r="DN366" s="104">
        <v>614.19000000000005</v>
      </c>
      <c r="DO366" s="104">
        <v>536.22222222222194</v>
      </c>
      <c r="DP366" s="104">
        <v>561.79499999999996</v>
      </c>
      <c r="DR366" s="4">
        <f t="shared" si="439"/>
        <v>22.159681903900001</v>
      </c>
      <c r="DS366" s="39">
        <v>22.366834341419995</v>
      </c>
      <c r="DT366" s="39">
        <v>19.92768529104</v>
      </c>
      <c r="DU366" s="39">
        <v>20.388021889699996</v>
      </c>
      <c r="DV366" s="39">
        <v>18.988155550760002</v>
      </c>
      <c r="DW366" s="39">
        <v>18.86657200942</v>
      </c>
      <c r="DX366" s="39">
        <v>17.158793944679999</v>
      </c>
      <c r="DY366" s="39">
        <v>15.540865852049999</v>
      </c>
      <c r="DZ366" s="39">
        <v>12.915676787779999</v>
      </c>
      <c r="EA366" s="39">
        <v>12.378528472139999</v>
      </c>
      <c r="EB366" s="39">
        <v>10.976179958549999</v>
      </c>
      <c r="EC366" s="39">
        <v>10.199128414639999</v>
      </c>
      <c r="ED366" s="39">
        <v>11.29727903965</v>
      </c>
      <c r="EE366" s="39">
        <v>11.533722114240001</v>
      </c>
      <c r="EF366" s="39">
        <v>11.136203657640001</v>
      </c>
      <c r="EG366" s="39">
        <v>10.225956044809999</v>
      </c>
      <c r="EH366" s="39">
        <v>11.966986293390001</v>
      </c>
      <c r="EI366" s="39">
        <v>12.891243318000001</v>
      </c>
      <c r="EJ366" s="39">
        <v>10.842576187189998</v>
      </c>
      <c r="EK366" s="39">
        <v>9.5081035316300007</v>
      </c>
      <c r="EL366" s="39">
        <v>9.6093176269999994</v>
      </c>
      <c r="EM366" s="39">
        <v>9.44773763221</v>
      </c>
      <c r="EN366" s="39">
        <v>8.7908877074199996</v>
      </c>
      <c r="EP366" s="111">
        <v>46022</v>
      </c>
      <c r="EQ366" s="114">
        <f t="shared" si="464"/>
        <v>0</v>
      </c>
      <c r="ER366" s="114"/>
      <c r="ES366" s="4">
        <f t="shared" si="440"/>
        <v>760.4</v>
      </c>
      <c r="ET366" s="4">
        <f t="shared" si="441"/>
        <v>929.5</v>
      </c>
      <c r="EU366" s="4"/>
      <c r="EV366" s="4">
        <f t="shared" si="411"/>
        <v>999</v>
      </c>
      <c r="EW366" s="4">
        <f t="shared" si="412"/>
        <v>986.375</v>
      </c>
      <c r="EX366" s="4">
        <f t="shared" si="413"/>
        <v>995.07692307692298</v>
      </c>
      <c r="EY366" s="4"/>
      <c r="EZ366" s="4">
        <f t="shared" si="414"/>
        <v>1101.9000000000001</v>
      </c>
      <c r="FA366" s="4">
        <f t="shared" si="415"/>
        <v>1118.125</v>
      </c>
      <c r="FB366" s="4">
        <f t="shared" si="416"/>
        <v>1102.8461538461499</v>
      </c>
      <c r="FC366" s="4"/>
      <c r="FD366" s="4">
        <f t="shared" si="475"/>
        <v>1223</v>
      </c>
      <c r="FE366" s="4">
        <f t="shared" si="443"/>
        <v>1246.42857142857</v>
      </c>
      <c r="FF366" s="4">
        <f t="shared" si="444"/>
        <v>1226.9090909090901</v>
      </c>
      <c r="FH366" s="16">
        <f t="shared" si="445"/>
        <v>760.4</v>
      </c>
      <c r="FI366" s="16">
        <f t="shared" si="418"/>
        <v>929.5</v>
      </c>
      <c r="FJ366" s="16"/>
      <c r="FK366" s="16">
        <f t="shared" si="446"/>
        <v>999</v>
      </c>
      <c r="FL366" s="16">
        <f t="shared" si="447"/>
        <v>986.375</v>
      </c>
      <c r="FM366" s="16">
        <f t="shared" si="448"/>
        <v>995.07692307692298</v>
      </c>
      <c r="FN366" s="16"/>
      <c r="FO366" s="16">
        <f t="shared" si="449"/>
        <v>1101.9000000000001</v>
      </c>
      <c r="FP366" s="16">
        <f t="shared" si="450"/>
        <v>1118.125</v>
      </c>
      <c r="FQ366" s="16">
        <f t="shared" si="451"/>
        <v>1102.8461538461499</v>
      </c>
      <c r="FS366" s="4">
        <f t="shared" si="419"/>
        <v>798.6</v>
      </c>
      <c r="FT366" s="4">
        <f t="shared" si="420"/>
        <v>905.2</v>
      </c>
      <c r="FU366" s="4"/>
      <c r="FV366" s="4">
        <f t="shared" si="421"/>
        <v>994.91666666666697</v>
      </c>
      <c r="FW366" s="4">
        <f t="shared" si="422"/>
        <v>987.44444444444389</v>
      </c>
      <c r="FX366" s="4">
        <f t="shared" si="423"/>
        <v>995</v>
      </c>
      <c r="FY366" s="4"/>
      <c r="FZ366" s="4">
        <f t="shared" si="424"/>
        <v>1095.8181818181802</v>
      </c>
      <c r="GA366" s="4">
        <f t="shared" si="425"/>
        <v>1112.5555555555602</v>
      </c>
      <c r="GB366" s="4">
        <f t="shared" si="426"/>
        <v>1101.7857142857101</v>
      </c>
      <c r="GC366" s="4"/>
      <c r="GD366" s="4">
        <f t="shared" si="427"/>
        <v>1223</v>
      </c>
      <c r="GE366" s="4">
        <f t="shared" si="428"/>
        <v>1235.5</v>
      </c>
      <c r="GF366" s="4">
        <f t="shared" si="429"/>
        <v>1225.5</v>
      </c>
      <c r="GH366" s="16">
        <f t="shared" si="452"/>
        <v>798.6</v>
      </c>
      <c r="GI366" s="16">
        <f t="shared" si="430"/>
        <v>905.2</v>
      </c>
      <c r="GJ366" s="16"/>
      <c r="GK366" s="16">
        <f t="shared" si="453"/>
        <v>994.91666666666697</v>
      </c>
      <c r="GL366" s="16">
        <f t="shared" si="454"/>
        <v>987.44444444444389</v>
      </c>
      <c r="GM366" s="16">
        <f t="shared" si="455"/>
        <v>995</v>
      </c>
      <c r="GN366" s="16"/>
      <c r="GO366" s="16">
        <f t="shared" si="431"/>
        <v>1095.8181818181802</v>
      </c>
      <c r="GP366" s="16">
        <f t="shared" si="432"/>
        <v>1112.5555555555602</v>
      </c>
      <c r="GQ366" s="16">
        <f t="shared" si="456"/>
        <v>1101.7857142857101</v>
      </c>
    </row>
    <row r="367" spans="2:199" ht="14.45" customHeight="1" x14ac:dyDescent="0.25">
      <c r="B367" s="28" t="s">
        <v>382</v>
      </c>
      <c r="C367" s="28" t="s">
        <v>823</v>
      </c>
      <c r="D367" s="23" t="str">
        <f>IFERROR(IF(MATCH($B367,Compounders!$A:$A,0),"yes"),"")</f>
        <v>yes</v>
      </c>
      <c r="F367" s="66"/>
      <c r="G367" s="66"/>
      <c r="H367" s="66"/>
      <c r="I367" s="66"/>
      <c r="J367" s="121" t="str">
        <f t="shared" si="433"/>
        <v>yes</v>
      </c>
      <c r="K367" s="70">
        <f t="shared" si="457"/>
        <v>6</v>
      </c>
      <c r="L367" s="70">
        <f t="shared" si="458"/>
        <v>47</v>
      </c>
      <c r="M367" s="70">
        <f t="shared" si="459"/>
        <v>5</v>
      </c>
      <c r="N367" s="70">
        <f t="shared" si="460"/>
        <v>8</v>
      </c>
      <c r="O367" s="66"/>
      <c r="P367" s="83"/>
      <c r="Q367" s="70">
        <f t="shared" si="474"/>
        <v>5</v>
      </c>
      <c r="R367" s="70">
        <f t="shared" si="474"/>
        <v>4</v>
      </c>
      <c r="S367" s="70">
        <f t="shared" si="474"/>
        <v>5</v>
      </c>
      <c r="T367" s="70">
        <f t="shared" si="474"/>
        <v>5</v>
      </c>
      <c r="U367" s="70">
        <f t="shared" si="474"/>
        <v>5</v>
      </c>
      <c r="V367" s="70">
        <f t="shared" si="474"/>
        <v>8</v>
      </c>
      <c r="W367" s="70">
        <f t="shared" si="474"/>
        <v>9</v>
      </c>
      <c r="X367" s="70">
        <f t="shared" si="474"/>
        <v>4</v>
      </c>
      <c r="Y367" s="70">
        <f t="shared" si="474"/>
        <v>2</v>
      </c>
      <c r="AA367" s="39">
        <v>19.794510377680002</v>
      </c>
      <c r="AB367" s="39">
        <v>18.066534730399997</v>
      </c>
      <c r="AC367" s="40">
        <v>22.80575014195</v>
      </c>
      <c r="AE367" s="4">
        <f t="shared" si="400"/>
        <v>3.0112397642699982</v>
      </c>
      <c r="AF367" s="4">
        <f t="shared" si="401"/>
        <v>4.7392154115500027</v>
      </c>
      <c r="AH367" s="11">
        <f t="shared" si="402"/>
        <v>0.15212499358738518</v>
      </c>
      <c r="AI367" s="11">
        <f t="shared" si="403"/>
        <v>0.26232011186824189</v>
      </c>
      <c r="AK367" s="3">
        <v>492.7</v>
      </c>
      <c r="AL367" s="7">
        <v>493.7</v>
      </c>
      <c r="AM367" s="7"/>
      <c r="AN367" s="3">
        <v>561.07692307692298</v>
      </c>
      <c r="AO367" s="3">
        <v>575.76923076923094</v>
      </c>
      <c r="AP367" s="7">
        <v>603.54545454545496</v>
      </c>
      <c r="AQ367" s="113"/>
      <c r="AR367" s="3">
        <v>632.5</v>
      </c>
      <c r="AS367" s="3">
        <v>635.3846153846149</v>
      </c>
      <c r="AT367" s="7">
        <v>680</v>
      </c>
      <c r="AU367" s="7"/>
      <c r="AV367" s="3">
        <v>701.83333333333303</v>
      </c>
      <c r="AW367" s="3">
        <v>699.875</v>
      </c>
      <c r="AX367" s="7">
        <v>757.16666666666697</v>
      </c>
      <c r="AY367" s="113"/>
      <c r="AZ367" s="3">
        <v>497.2</v>
      </c>
      <c r="BA367" s="7">
        <v>529.9</v>
      </c>
      <c r="BB367" s="7"/>
      <c r="BC367" s="3">
        <v>561.9375</v>
      </c>
      <c r="BD367" s="3">
        <v>582</v>
      </c>
      <c r="BE367" s="7">
        <v>618</v>
      </c>
      <c r="BF367" s="113"/>
      <c r="BG367" s="3">
        <v>632.84615384615392</v>
      </c>
      <c r="BH367" s="3">
        <v>640.375</v>
      </c>
      <c r="BI367" s="7">
        <v>680.5</v>
      </c>
      <c r="BJ367" s="113"/>
      <c r="BK367" s="3">
        <v>701.71428571428601</v>
      </c>
      <c r="BL367" s="3">
        <v>709</v>
      </c>
      <c r="BM367" s="7">
        <v>757.33333333333303</v>
      </c>
      <c r="BO367" s="2">
        <f t="shared" si="465"/>
        <v>497.2</v>
      </c>
      <c r="BP367" s="2">
        <f t="shared" si="466"/>
        <v>529.9</v>
      </c>
      <c r="BQ367" s="2"/>
      <c r="BR367" s="2">
        <f t="shared" si="467"/>
        <v>561.9375</v>
      </c>
      <c r="BS367" s="2">
        <f t="shared" si="468"/>
        <v>582</v>
      </c>
      <c r="BT367" s="2">
        <f t="shared" si="469"/>
        <v>618</v>
      </c>
      <c r="BU367" s="2"/>
      <c r="BV367" s="2">
        <f t="shared" si="470"/>
        <v>632.84615384615392</v>
      </c>
      <c r="BW367" s="2">
        <f t="shared" si="471"/>
        <v>640.375</v>
      </c>
      <c r="BX367" s="2">
        <f t="shared" si="472"/>
        <v>680.5</v>
      </c>
      <c r="BZ367" s="16">
        <f t="shared" si="461"/>
        <v>32.699999999999989</v>
      </c>
      <c r="CA367" s="16">
        <f t="shared" si="462"/>
        <v>88.100000000000023</v>
      </c>
      <c r="CB367" s="16">
        <f t="shared" si="463"/>
        <v>62.5</v>
      </c>
      <c r="CD367" s="5">
        <f t="shared" si="404"/>
        <v>6.5768302493966146E-2</v>
      </c>
      <c r="CE367" s="5">
        <f t="shared" si="405"/>
        <v>0.16625778448763917</v>
      </c>
      <c r="CF367" s="5">
        <f t="shared" si="406"/>
        <v>0.10113268608414239</v>
      </c>
      <c r="CH367" s="11">
        <f t="shared" si="435"/>
        <v>3.5702369035702342E-2</v>
      </c>
      <c r="CI367" s="11">
        <f t="shared" si="436"/>
        <v>9.9766433099766516E-2</v>
      </c>
      <c r="CK367" s="11">
        <f t="shared" si="437"/>
        <v>1.1896803208945927E-2</v>
      </c>
      <c r="CL367" s="11">
        <f t="shared" si="438"/>
        <v>7.5300838701835238E-2</v>
      </c>
      <c r="CN367" s="16">
        <f t="shared" si="407"/>
        <v>20.0625</v>
      </c>
      <c r="CO367" s="16">
        <f t="shared" si="408"/>
        <v>56.0625</v>
      </c>
      <c r="CP367" s="11"/>
      <c r="CQ367" s="16">
        <f t="shared" si="409"/>
        <v>7.5288461538460751</v>
      </c>
      <c r="CR367" s="16">
        <f t="shared" si="410"/>
        <v>47.653846153846075</v>
      </c>
      <c r="CT367" s="106">
        <v>623.61666666666702</v>
      </c>
      <c r="CU367" s="104">
        <v>582</v>
      </c>
      <c r="CV367" s="104">
        <v>542.40769230769206</v>
      </c>
      <c r="CW367" s="104">
        <v>502.78571428571399</v>
      </c>
      <c r="CX367" s="104">
        <v>461.583333333334</v>
      </c>
      <c r="CY367" s="104">
        <v>444.538461538462</v>
      </c>
      <c r="CZ367" s="104">
        <v>522.09444444444398</v>
      </c>
      <c r="DA367" s="104">
        <v>494.72222222222194</v>
      </c>
      <c r="DB367" s="104">
        <v>590.25000000000011</v>
      </c>
      <c r="DC367" s="104">
        <v>567.55555555555611</v>
      </c>
      <c r="DD367" s="104">
        <v>624.1</v>
      </c>
      <c r="DE367" s="104">
        <v>612.5</v>
      </c>
      <c r="DF367" s="104">
        <v>583.22500000000002</v>
      </c>
      <c r="DG367" s="104">
        <v>562.79999999999995</v>
      </c>
      <c r="DH367" s="104">
        <v>516.46031746031804</v>
      </c>
      <c r="DI367" s="104">
        <v>696.66666666666606</v>
      </c>
      <c r="DJ367" s="104">
        <v>713.83333333333394</v>
      </c>
      <c r="DK367" s="104">
        <v>706.857142857143</v>
      </c>
      <c r="DL367" s="104">
        <v>653.9</v>
      </c>
      <c r="DM367" s="104">
        <v>621.66666666666697</v>
      </c>
      <c r="DN367" s="104">
        <v>537.33333333333394</v>
      </c>
      <c r="DO367" s="104">
        <v>463.5</v>
      </c>
      <c r="DP367" s="104">
        <v>372.03095238095216</v>
      </c>
      <c r="DR367" s="4">
        <f t="shared" si="439"/>
        <v>22.80575014195</v>
      </c>
      <c r="DS367" s="39">
        <v>18.066534730399997</v>
      </c>
      <c r="DT367" s="39">
        <v>19.794510377680002</v>
      </c>
      <c r="DU367" s="39">
        <v>18.863448567249996</v>
      </c>
      <c r="DV367" s="39">
        <v>15.719765643200002</v>
      </c>
      <c r="DW367" s="39">
        <v>16.18489661628</v>
      </c>
      <c r="DX367" s="39">
        <v>23.722664638439998</v>
      </c>
      <c r="DY367" s="39">
        <v>21.774084554880002</v>
      </c>
      <c r="DZ367" s="39">
        <v>23.99380748423</v>
      </c>
      <c r="EA367" s="39">
        <v>28.968095775569996</v>
      </c>
      <c r="EB367" s="39">
        <v>26.053242600400001</v>
      </c>
      <c r="EC367" s="39">
        <v>27.713465354519997</v>
      </c>
      <c r="ED367" s="39">
        <v>28.395561102479999</v>
      </c>
      <c r="EE367" s="39">
        <v>25.68574539438</v>
      </c>
      <c r="EF367" s="39">
        <v>17.42366349045</v>
      </c>
      <c r="EG367" s="39">
        <v>18.221728640960002</v>
      </c>
      <c r="EH367" s="39">
        <v>22.398244312289997</v>
      </c>
      <c r="EI367" s="39">
        <v>30.508191418189995</v>
      </c>
      <c r="EJ367" s="39">
        <v>34.744127132149991</v>
      </c>
      <c r="EK367" s="39">
        <v>31.407081594980006</v>
      </c>
      <c r="EL367" s="39">
        <v>26.5100910291</v>
      </c>
      <c r="EM367" s="39">
        <v>20.809547678079998</v>
      </c>
      <c r="EN367" s="39">
        <v>20.944311632280002</v>
      </c>
      <c r="EP367" s="111">
        <v>46022</v>
      </c>
      <c r="EQ367" s="114">
        <f t="shared" si="464"/>
        <v>0</v>
      </c>
      <c r="ER367" s="114"/>
      <c r="ES367" s="4">
        <f t="shared" si="440"/>
        <v>492.7</v>
      </c>
      <c r="ET367" s="4">
        <f t="shared" si="441"/>
        <v>493.7</v>
      </c>
      <c r="EU367" s="4"/>
      <c r="EV367" s="4">
        <f t="shared" si="411"/>
        <v>561.07692307692298</v>
      </c>
      <c r="EW367" s="4">
        <f t="shared" si="412"/>
        <v>575.76923076923094</v>
      </c>
      <c r="EX367" s="4">
        <f t="shared" si="413"/>
        <v>603.54545454545496</v>
      </c>
      <c r="EY367" s="4"/>
      <c r="EZ367" s="4">
        <f t="shared" si="414"/>
        <v>632.5</v>
      </c>
      <c r="FA367" s="4">
        <f t="shared" si="415"/>
        <v>635.3846153846149</v>
      </c>
      <c r="FB367" s="4">
        <f t="shared" si="416"/>
        <v>680</v>
      </c>
      <c r="FC367" s="4"/>
      <c r="FD367" s="4">
        <f t="shared" si="475"/>
        <v>701.83333333333303</v>
      </c>
      <c r="FE367" s="4">
        <f t="shared" si="443"/>
        <v>699.875</v>
      </c>
      <c r="FF367" s="4">
        <f t="shared" si="444"/>
        <v>757.16666666666697</v>
      </c>
      <c r="FH367" s="16">
        <f t="shared" si="445"/>
        <v>492.7</v>
      </c>
      <c r="FI367" s="16">
        <f t="shared" si="418"/>
        <v>493.7</v>
      </c>
      <c r="FJ367" s="16"/>
      <c r="FK367" s="16">
        <f t="shared" si="446"/>
        <v>561.07692307692298</v>
      </c>
      <c r="FL367" s="16">
        <f t="shared" si="447"/>
        <v>575.76923076923094</v>
      </c>
      <c r="FM367" s="16">
        <f t="shared" si="448"/>
        <v>603.54545454545496</v>
      </c>
      <c r="FN367" s="16"/>
      <c r="FO367" s="16">
        <f t="shared" si="449"/>
        <v>632.5</v>
      </c>
      <c r="FP367" s="16">
        <f t="shared" si="450"/>
        <v>635.3846153846149</v>
      </c>
      <c r="FQ367" s="16">
        <f t="shared" si="451"/>
        <v>680</v>
      </c>
      <c r="FS367" s="4">
        <f t="shared" si="419"/>
        <v>497.2</v>
      </c>
      <c r="FT367" s="4">
        <f t="shared" si="420"/>
        <v>529.9</v>
      </c>
      <c r="FU367" s="4"/>
      <c r="FV367" s="4">
        <f t="shared" si="421"/>
        <v>561.9375</v>
      </c>
      <c r="FW367" s="4">
        <f t="shared" si="422"/>
        <v>582</v>
      </c>
      <c r="FX367" s="4">
        <f t="shared" si="423"/>
        <v>618</v>
      </c>
      <c r="FY367" s="4"/>
      <c r="FZ367" s="4">
        <f t="shared" si="424"/>
        <v>632.84615384615392</v>
      </c>
      <c r="GA367" s="4">
        <f t="shared" si="425"/>
        <v>640.375</v>
      </c>
      <c r="GB367" s="4">
        <f t="shared" si="426"/>
        <v>680.5</v>
      </c>
      <c r="GC367" s="4"/>
      <c r="GD367" s="4">
        <f t="shared" si="427"/>
        <v>701.71428571428601</v>
      </c>
      <c r="GE367" s="4">
        <f t="shared" si="428"/>
        <v>709</v>
      </c>
      <c r="GF367" s="4">
        <f t="shared" si="429"/>
        <v>757.33333333333303</v>
      </c>
      <c r="GH367" s="16">
        <f t="shared" si="452"/>
        <v>497.2</v>
      </c>
      <c r="GI367" s="16">
        <f t="shared" si="430"/>
        <v>529.9</v>
      </c>
      <c r="GJ367" s="16"/>
      <c r="GK367" s="16">
        <f t="shared" si="453"/>
        <v>561.9375</v>
      </c>
      <c r="GL367" s="16">
        <f t="shared" si="454"/>
        <v>582</v>
      </c>
      <c r="GM367" s="16">
        <f t="shared" si="455"/>
        <v>618</v>
      </c>
      <c r="GN367" s="16"/>
      <c r="GO367" s="16">
        <f t="shared" si="431"/>
        <v>632.84615384615392</v>
      </c>
      <c r="GP367" s="16">
        <f t="shared" si="432"/>
        <v>640.375</v>
      </c>
      <c r="GQ367" s="16">
        <f t="shared" si="456"/>
        <v>680.5</v>
      </c>
    </row>
    <row r="368" spans="2:199" ht="14.45" customHeight="1" x14ac:dyDescent="0.25">
      <c r="B368" s="28" t="s">
        <v>254</v>
      </c>
      <c r="C368" s="28" t="s">
        <v>824</v>
      </c>
      <c r="D368" s="23" t="str">
        <f>IFERROR(IF(MATCH($B368,Compounders!$A:$A,0),"yes"),"")</f>
        <v/>
      </c>
      <c r="F368" s="66"/>
      <c r="G368" s="66"/>
      <c r="H368" s="66"/>
      <c r="I368" s="66"/>
      <c r="J368" s="121" t="str">
        <f t="shared" si="433"/>
        <v>yes</v>
      </c>
      <c r="K368" s="70">
        <f t="shared" si="457"/>
        <v>6</v>
      </c>
      <c r="L368" s="70">
        <f t="shared" si="458"/>
        <v>47</v>
      </c>
      <c r="M368" s="70">
        <f t="shared" si="459"/>
        <v>5</v>
      </c>
      <c r="N368" s="70">
        <f t="shared" si="460"/>
        <v>8</v>
      </c>
      <c r="O368" s="66"/>
      <c r="P368" s="83"/>
      <c r="Q368" s="70">
        <f t="shared" si="474"/>
        <v>5</v>
      </c>
      <c r="R368" s="70">
        <f t="shared" si="474"/>
        <v>4</v>
      </c>
      <c r="S368" s="70">
        <f t="shared" si="474"/>
        <v>5</v>
      </c>
      <c r="T368" s="70">
        <f t="shared" si="474"/>
        <v>5</v>
      </c>
      <c r="U368" s="70">
        <f t="shared" si="474"/>
        <v>5</v>
      </c>
      <c r="V368" s="70">
        <f t="shared" si="474"/>
        <v>8</v>
      </c>
      <c r="W368" s="70">
        <f t="shared" si="474"/>
        <v>9</v>
      </c>
      <c r="X368" s="70">
        <f t="shared" si="474"/>
        <v>4</v>
      </c>
      <c r="Y368" s="70">
        <f t="shared" si="474"/>
        <v>2</v>
      </c>
      <c r="AA368" s="39">
        <v>26.839557681720002</v>
      </c>
      <c r="AB368" s="39">
        <v>22.861573867300002</v>
      </c>
      <c r="AC368" s="40">
        <v>22.165717681599997</v>
      </c>
      <c r="AE368" s="4">
        <f t="shared" si="400"/>
        <v>-4.6738400001200056</v>
      </c>
      <c r="AF368" s="4">
        <f t="shared" si="401"/>
        <v>-0.69585618570000562</v>
      </c>
      <c r="AH368" s="11">
        <f t="shared" si="402"/>
        <v>-0.17413997859224351</v>
      </c>
      <c r="AI368" s="11">
        <f t="shared" si="403"/>
        <v>-3.0437807551619289E-2</v>
      </c>
      <c r="AK368" s="3">
        <v>1291.0050000000001</v>
      </c>
      <c r="AL368" s="7">
        <v>1201.1179999999999</v>
      </c>
      <c r="AM368" s="7"/>
      <c r="AN368" s="3">
        <v>1148.7083333333298</v>
      </c>
      <c r="AO368" s="3">
        <v>1153.479</v>
      </c>
      <c r="AP368" s="7">
        <v>1153.479</v>
      </c>
      <c r="AQ368" s="113"/>
      <c r="AR368" s="3">
        <v>1236.9583333333298</v>
      </c>
      <c r="AS368" s="3">
        <v>1245.52173913043</v>
      </c>
      <c r="AT368" s="7">
        <v>1247.28</v>
      </c>
      <c r="AU368" s="7"/>
      <c r="AV368" s="3">
        <v>1319.15789473684</v>
      </c>
      <c r="AW368" s="3">
        <v>1334.5</v>
      </c>
      <c r="AX368" s="7">
        <v>1333.88461538462</v>
      </c>
      <c r="AY368" s="113"/>
      <c r="AZ368" s="3">
        <v>1291.0050000000001</v>
      </c>
      <c r="BA368" s="7">
        <v>1201.1179999999999</v>
      </c>
      <c r="BB368" s="7"/>
      <c r="BC368" s="3">
        <v>1149.5999999999999</v>
      </c>
      <c r="BD368" s="3">
        <v>1153.479</v>
      </c>
      <c r="BE368" s="7">
        <v>1153.479</v>
      </c>
      <c r="BF368" s="113"/>
      <c r="BG368" s="3">
        <v>1237.8800000000001</v>
      </c>
      <c r="BH368" s="3">
        <v>1245.7916666666702</v>
      </c>
      <c r="BI368" s="7">
        <v>1247.2692307692298</v>
      </c>
      <c r="BJ368" s="113"/>
      <c r="BK368" s="3">
        <v>1320.35</v>
      </c>
      <c r="BL368" s="3">
        <v>1334.04</v>
      </c>
      <c r="BM368" s="7">
        <v>1333.5555555555602</v>
      </c>
      <c r="BO368" s="2">
        <f t="shared" si="465"/>
        <v>1208.7522383561643</v>
      </c>
      <c r="BP368" s="2">
        <f t="shared" si="466"/>
        <v>1157.5250520547945</v>
      </c>
      <c r="BQ368" s="2"/>
      <c r="BR368" s="2">
        <f t="shared" si="467"/>
        <v>1230.3822465753426</v>
      </c>
      <c r="BS368" s="2">
        <f t="shared" si="468"/>
        <v>1237.9514127853913</v>
      </c>
      <c r="BT368" s="2">
        <f t="shared" si="469"/>
        <v>1239.3034851422542</v>
      </c>
      <c r="BU368" s="2"/>
      <c r="BV368" s="2">
        <f t="shared" si="470"/>
        <v>1313.3456986301371</v>
      </c>
      <c r="BW368" s="2">
        <f t="shared" si="471"/>
        <v>1326.5449360730597</v>
      </c>
      <c r="BX368" s="2">
        <f t="shared" si="472"/>
        <v>1326.2271279709678</v>
      </c>
      <c r="BZ368" s="16">
        <f t="shared" si="461"/>
        <v>-51.227186301369784</v>
      </c>
      <c r="CA368" s="16">
        <f t="shared" si="462"/>
        <v>81.778433087459689</v>
      </c>
      <c r="CB368" s="16">
        <f t="shared" si="463"/>
        <v>86.923642828713582</v>
      </c>
      <c r="CD368" s="5">
        <f t="shared" si="404"/>
        <v>-4.2380220425515702E-2</v>
      </c>
      <c r="CE368" s="5">
        <f t="shared" si="405"/>
        <v>7.064938503256557E-2</v>
      </c>
      <c r="CF368" s="5">
        <f t="shared" si="406"/>
        <v>7.0139109484337547E-2</v>
      </c>
      <c r="CH368" s="11">
        <f t="shared" si="435"/>
        <v>6.1518818490080562E-3</v>
      </c>
      <c r="CI368" s="11">
        <f t="shared" si="436"/>
        <v>7.2507861615713765E-3</v>
      </c>
      <c r="CK368" s="11">
        <f t="shared" si="437"/>
        <v>1.005008617052594E-2</v>
      </c>
      <c r="CL368" s="11">
        <f t="shared" si="438"/>
        <v>9.8081025843130831E-3</v>
      </c>
      <c r="CN368" s="16">
        <f t="shared" si="407"/>
        <v>7.5691662100487065</v>
      </c>
      <c r="CO368" s="16">
        <f t="shared" si="408"/>
        <v>8.9212385669115974</v>
      </c>
      <c r="CP368" s="11"/>
      <c r="CQ368" s="16">
        <f t="shared" si="409"/>
        <v>13.199237442922595</v>
      </c>
      <c r="CR368" s="16">
        <f t="shared" si="410"/>
        <v>12.881429340830664</v>
      </c>
      <c r="CT368" s="106">
        <v>1247.2692307692298</v>
      </c>
      <c r="CU368" s="104">
        <v>1245.7916666666702</v>
      </c>
      <c r="CV368" s="104">
        <v>1204.7157894736838</v>
      </c>
      <c r="CW368" s="104">
        <v>1124.0101010101021</v>
      </c>
      <c r="CX368" s="104">
        <v>1064.457575757576</v>
      </c>
      <c r="CY368" s="104">
        <v>1036.07407407407</v>
      </c>
      <c r="CZ368" s="104">
        <v>1066.136296296296</v>
      </c>
      <c r="DA368" s="104">
        <v>1107.2534113060428</v>
      </c>
      <c r="DB368" s="104">
        <v>1243.2916666666661</v>
      </c>
      <c r="DC368" s="104">
        <v>1278.9230769230799</v>
      </c>
      <c r="DD368" s="104">
        <v>1297.5136363636361</v>
      </c>
      <c r="DE368" s="104">
        <v>1289.6914855072471</v>
      </c>
      <c r="DF368" s="104">
        <v>1263.776058723884</v>
      </c>
      <c r="DG368" s="104">
        <v>1254.0357142857101</v>
      </c>
      <c r="DH368" s="104">
        <v>1195.0059288537541</v>
      </c>
      <c r="DI368" s="104">
        <v>1113.1659765355421</v>
      </c>
      <c r="DJ368" s="104">
        <v>1048.8407992973209</v>
      </c>
      <c r="DK368" s="104">
        <v>966.26923076923094</v>
      </c>
      <c r="DL368" s="104">
        <v>949.54523809523801</v>
      </c>
      <c r="DM368" s="104">
        <v>850.59632034632102</v>
      </c>
      <c r="DN368" s="104">
        <v>706.01731601731706</v>
      </c>
      <c r="DO368" s="104">
        <v>525.80952380952397</v>
      </c>
      <c r="DP368" s="104">
        <v>495.93235294117602</v>
      </c>
      <c r="DR368" s="4">
        <f t="shared" si="439"/>
        <v>22.165717681599997</v>
      </c>
      <c r="DS368" s="39">
        <v>22.861573867300002</v>
      </c>
      <c r="DT368" s="39">
        <v>26.839557681720002</v>
      </c>
      <c r="DU368" s="39">
        <v>24.515375516999999</v>
      </c>
      <c r="DV368" s="39">
        <v>21.026452931100003</v>
      </c>
      <c r="DW368" s="39">
        <v>16.607739731520002</v>
      </c>
      <c r="DX368" s="39">
        <v>20.16880795234</v>
      </c>
      <c r="DY368" s="39">
        <v>18.333282570240002</v>
      </c>
      <c r="DZ368" s="39">
        <v>18.412313762550003</v>
      </c>
      <c r="EA368" s="39">
        <v>25.238760862719996</v>
      </c>
      <c r="EB368" s="39">
        <v>23.794657714830002</v>
      </c>
      <c r="EC368" s="39">
        <v>19.66438384305</v>
      </c>
      <c r="ED368" s="39">
        <v>23.436380187240001</v>
      </c>
      <c r="EE368" s="39">
        <v>27.389954214630002</v>
      </c>
      <c r="EF368" s="39">
        <v>23.86664325297</v>
      </c>
      <c r="EG368" s="39">
        <v>20.549552782619998</v>
      </c>
      <c r="EH368" s="39">
        <v>19.974830009080005</v>
      </c>
      <c r="EI368" s="39">
        <v>20.837762671860006</v>
      </c>
      <c r="EJ368" s="39">
        <v>22.31591213482</v>
      </c>
      <c r="EK368" s="39">
        <v>19.618732720720001</v>
      </c>
      <c r="EL368" s="39">
        <v>18.933520138119999</v>
      </c>
      <c r="EM368" s="39">
        <v>17.377082878640003</v>
      </c>
      <c r="EN368" s="39">
        <v>16.178203575240001</v>
      </c>
      <c r="EP368" s="111">
        <v>46053</v>
      </c>
      <c r="EQ368" s="114">
        <f t="shared" si="464"/>
        <v>-8.4931506849315067E-2</v>
      </c>
      <c r="ER368" s="114"/>
      <c r="ES368" s="4">
        <f t="shared" si="440"/>
        <v>1291.0050000000001</v>
      </c>
      <c r="ET368" s="4">
        <f t="shared" si="441"/>
        <v>1201.1179999999999</v>
      </c>
      <c r="EU368" s="4"/>
      <c r="EV368" s="4">
        <f t="shared" si="411"/>
        <v>1148.7083333333298</v>
      </c>
      <c r="EW368" s="4">
        <f t="shared" si="412"/>
        <v>1153.479</v>
      </c>
      <c r="EX368" s="4">
        <f t="shared" si="413"/>
        <v>1153.479</v>
      </c>
      <c r="EY368" s="4"/>
      <c r="EZ368" s="4">
        <f t="shared" si="414"/>
        <v>1236.9583333333298</v>
      </c>
      <c r="FA368" s="4">
        <f t="shared" si="415"/>
        <v>1245.52173913043</v>
      </c>
      <c r="FB368" s="4">
        <f t="shared" si="416"/>
        <v>1247.28</v>
      </c>
      <c r="FC368" s="4"/>
      <c r="FD368" s="4">
        <f t="shared" si="475"/>
        <v>1319.15789473684</v>
      </c>
      <c r="FE368" s="4">
        <f t="shared" si="443"/>
        <v>1334.5</v>
      </c>
      <c r="FF368" s="4">
        <f t="shared" si="444"/>
        <v>1333.88461538462</v>
      </c>
      <c r="FH368" s="16">
        <f t="shared" si="445"/>
        <v>1208.7522383561643</v>
      </c>
      <c r="FI368" s="16">
        <f t="shared" si="418"/>
        <v>1157.5250520547945</v>
      </c>
      <c r="FJ368" s="16"/>
      <c r="FK368" s="16">
        <f t="shared" si="446"/>
        <v>1229.4631278538779</v>
      </c>
      <c r="FL368" s="16">
        <f t="shared" si="447"/>
        <v>1237.7044106015442</v>
      </c>
      <c r="FM368" s="16">
        <f t="shared" si="448"/>
        <v>1239.3133397260274</v>
      </c>
      <c r="FN368" s="16"/>
      <c r="FO368" s="16">
        <f t="shared" si="449"/>
        <v>1312.176562124487</v>
      </c>
      <c r="FP368" s="16">
        <f t="shared" si="450"/>
        <v>1326.9429422275159</v>
      </c>
      <c r="FQ368" s="16">
        <f t="shared" si="451"/>
        <v>1326.5291548998989</v>
      </c>
      <c r="FS368" s="4">
        <f t="shared" si="419"/>
        <v>1291.0050000000001</v>
      </c>
      <c r="FT368" s="4">
        <f t="shared" si="420"/>
        <v>1201.1179999999999</v>
      </c>
      <c r="FU368" s="4"/>
      <c r="FV368" s="4">
        <f t="shared" si="421"/>
        <v>1149.5999999999999</v>
      </c>
      <c r="FW368" s="4">
        <f t="shared" si="422"/>
        <v>1153.479</v>
      </c>
      <c r="FX368" s="4">
        <f t="shared" si="423"/>
        <v>1153.479</v>
      </c>
      <c r="FY368" s="4"/>
      <c r="FZ368" s="4">
        <f t="shared" si="424"/>
        <v>1237.8800000000001</v>
      </c>
      <c r="GA368" s="4">
        <f t="shared" si="425"/>
        <v>1245.7916666666702</v>
      </c>
      <c r="GB368" s="4">
        <f t="shared" si="426"/>
        <v>1247.2692307692298</v>
      </c>
      <c r="GC368" s="4"/>
      <c r="GD368" s="4">
        <f t="shared" si="427"/>
        <v>1320.35</v>
      </c>
      <c r="GE368" s="4">
        <f t="shared" si="428"/>
        <v>1334.04</v>
      </c>
      <c r="GF368" s="4">
        <f t="shared" si="429"/>
        <v>1333.5555555555602</v>
      </c>
      <c r="GH368" s="16">
        <f t="shared" si="452"/>
        <v>1208.7522383561643</v>
      </c>
      <c r="GI368" s="16">
        <f t="shared" si="430"/>
        <v>1157.5250520547945</v>
      </c>
      <c r="GJ368" s="16"/>
      <c r="GK368" s="16">
        <f t="shared" si="453"/>
        <v>1230.3822465753426</v>
      </c>
      <c r="GL368" s="16">
        <f t="shared" si="454"/>
        <v>1237.9514127853913</v>
      </c>
      <c r="GM368" s="16">
        <f t="shared" si="455"/>
        <v>1239.3034851422542</v>
      </c>
      <c r="GN368" s="16"/>
      <c r="GO368" s="16">
        <f t="shared" si="431"/>
        <v>1313.3456986301371</v>
      </c>
      <c r="GP368" s="16">
        <f t="shared" si="432"/>
        <v>1326.5449360730597</v>
      </c>
      <c r="GQ368" s="16">
        <f t="shared" si="456"/>
        <v>1326.2271279709678</v>
      </c>
    </row>
    <row r="369" spans="2:199" ht="14.45" customHeight="1" x14ac:dyDescent="0.25">
      <c r="B369" s="28" t="s">
        <v>262</v>
      </c>
      <c r="C369" s="28" t="s">
        <v>825</v>
      </c>
      <c r="D369" s="23" t="str">
        <f>IFERROR(IF(MATCH($B369,Compounders!$A:$A,0),"yes"),"")</f>
        <v/>
      </c>
      <c r="F369" s="66"/>
      <c r="G369" s="66"/>
      <c r="H369" s="66"/>
      <c r="I369" s="66"/>
      <c r="J369" s="121" t="str">
        <f t="shared" si="433"/>
        <v>yes</v>
      </c>
      <c r="K369" s="70">
        <f t="shared" si="457"/>
        <v>6</v>
      </c>
      <c r="L369" s="70">
        <f t="shared" si="458"/>
        <v>47</v>
      </c>
      <c r="M369" s="70">
        <f t="shared" si="459"/>
        <v>5</v>
      </c>
      <c r="N369" s="70">
        <f t="shared" si="460"/>
        <v>8</v>
      </c>
      <c r="O369" s="66"/>
      <c r="P369" s="83"/>
      <c r="Q369" s="70">
        <f t="shared" si="474"/>
        <v>5</v>
      </c>
      <c r="R369" s="70">
        <f t="shared" si="474"/>
        <v>4</v>
      </c>
      <c r="S369" s="70">
        <f t="shared" si="474"/>
        <v>5</v>
      </c>
      <c r="T369" s="70">
        <f t="shared" si="474"/>
        <v>5</v>
      </c>
      <c r="U369" s="70">
        <f t="shared" si="474"/>
        <v>5</v>
      </c>
      <c r="V369" s="70">
        <f t="shared" si="474"/>
        <v>8</v>
      </c>
      <c r="W369" s="70">
        <f t="shared" si="474"/>
        <v>9</v>
      </c>
      <c r="X369" s="70">
        <f t="shared" si="474"/>
        <v>4</v>
      </c>
      <c r="Y369" s="70">
        <f t="shared" si="474"/>
        <v>2</v>
      </c>
      <c r="AA369" s="39">
        <v>37.736924332800001</v>
      </c>
      <c r="AB369" s="39">
        <v>26.753109218559999</v>
      </c>
      <c r="AC369" s="40">
        <v>32.181657689250002</v>
      </c>
      <c r="AE369" s="4">
        <f t="shared" si="400"/>
        <v>-5.5552666435499987</v>
      </c>
      <c r="AF369" s="4">
        <f t="shared" si="401"/>
        <v>5.4285484706900036</v>
      </c>
      <c r="AH369" s="11">
        <f t="shared" si="402"/>
        <v>-0.14721037132115977</v>
      </c>
      <c r="AI369" s="11">
        <f t="shared" si="403"/>
        <v>0.20291280637107945</v>
      </c>
      <c r="AK369" s="3">
        <v>390</v>
      </c>
      <c r="AL369" s="7">
        <v>-1133</v>
      </c>
      <c r="AM369" s="7"/>
      <c r="AN369" s="3">
        <v>570.30769230769204</v>
      </c>
      <c r="AO369" s="3">
        <v>563.3846153846149</v>
      </c>
      <c r="AP369" s="7">
        <v>495.15384615384602</v>
      </c>
      <c r="AQ369" s="113"/>
      <c r="AR369" s="3">
        <v>1017.30769230769</v>
      </c>
      <c r="AS369" s="3">
        <v>1065.5384615384601</v>
      </c>
      <c r="AT369" s="7">
        <v>1088.7857142857101</v>
      </c>
      <c r="AU369" s="7"/>
      <c r="AV369" s="3">
        <v>1325.25</v>
      </c>
      <c r="AW369" s="3">
        <v>1324.7777777777801</v>
      </c>
      <c r="AX369" s="7">
        <v>1357.7272727272698</v>
      </c>
      <c r="AY369" s="113"/>
      <c r="AZ369" s="3">
        <v>934.47199999999998</v>
      </c>
      <c r="BA369" s="7">
        <v>543.75099999999998</v>
      </c>
      <c r="BB369" s="7"/>
      <c r="BC369" s="3">
        <v>785.73913043478296</v>
      </c>
      <c r="BD369" s="3">
        <v>810</v>
      </c>
      <c r="BE369" s="7">
        <v>882.52173913043498</v>
      </c>
      <c r="BF369" s="113"/>
      <c r="BG369" s="3">
        <v>1063.6818181818201</v>
      </c>
      <c r="BH369" s="3">
        <v>1102.875</v>
      </c>
      <c r="BI369" s="7">
        <v>1135.7083333333298</v>
      </c>
      <c r="BJ369" s="113"/>
      <c r="BK369" s="3">
        <v>1306.42857142857</v>
      </c>
      <c r="BL369" s="3">
        <v>1335.8235294117601</v>
      </c>
      <c r="BM369" s="7">
        <v>1364.3684210526299</v>
      </c>
      <c r="BO369" s="2">
        <f t="shared" si="465"/>
        <v>737.50579726027399</v>
      </c>
      <c r="BP369" s="2">
        <f t="shared" si="466"/>
        <v>714.52857808219187</v>
      </c>
      <c r="BQ369" s="2"/>
      <c r="BR369" s="2">
        <f t="shared" si="467"/>
        <v>925.85270453191947</v>
      </c>
      <c r="BS369" s="2">
        <f t="shared" si="468"/>
        <v>957.64109589041095</v>
      </c>
      <c r="BT369" s="2">
        <f t="shared" si="469"/>
        <v>1010.155529084771</v>
      </c>
      <c r="BU369" s="2"/>
      <c r="BV369" s="2">
        <f t="shared" si="470"/>
        <v>1186.0527842020995</v>
      </c>
      <c r="BW369" s="2">
        <f t="shared" si="471"/>
        <v>1220.3065874294898</v>
      </c>
      <c r="BX369" s="2">
        <f t="shared" si="472"/>
        <v>1250.9780761836071</v>
      </c>
      <c r="BZ369" s="16">
        <f t="shared" si="461"/>
        <v>-22.977219178082123</v>
      </c>
      <c r="CA369" s="16">
        <f t="shared" si="462"/>
        <v>295.62695100257918</v>
      </c>
      <c r="CB369" s="16">
        <f t="shared" si="463"/>
        <v>240.82254709883603</v>
      </c>
      <c r="CD369" s="5">
        <f t="shared" si="404"/>
        <v>-3.1155306525642357E-2</v>
      </c>
      <c r="CE369" s="5">
        <f t="shared" si="405"/>
        <v>0.41373705695025875</v>
      </c>
      <c r="CF369" s="5">
        <f t="shared" si="406"/>
        <v>0.23840145419688774</v>
      </c>
      <c r="CH369" s="11">
        <f t="shared" si="435"/>
        <v>3.4334177783238884E-2</v>
      </c>
      <c r="CI369" s="11">
        <f t="shared" si="436"/>
        <v>9.1054251005803666E-2</v>
      </c>
      <c r="CK369" s="11">
        <f t="shared" si="437"/>
        <v>2.8880504884472025E-2</v>
      </c>
      <c r="CL369" s="11">
        <f t="shared" si="438"/>
        <v>5.4740642951388807E-2</v>
      </c>
      <c r="CN369" s="16">
        <f t="shared" si="407"/>
        <v>31.788391358491481</v>
      </c>
      <c r="CO369" s="16">
        <f t="shared" si="408"/>
        <v>84.302824552851575</v>
      </c>
      <c r="CP369" s="11"/>
      <c r="CQ369" s="16">
        <f t="shared" si="409"/>
        <v>34.253803227390335</v>
      </c>
      <c r="CR369" s="16">
        <f t="shared" si="410"/>
        <v>64.925291981507598</v>
      </c>
      <c r="CT369" s="106">
        <v>1101.686666666667</v>
      </c>
      <c r="CU369" s="104">
        <v>972.91531713900099</v>
      </c>
      <c r="CV369" s="104">
        <v>849.74265962795312</v>
      </c>
      <c r="CW369" s="104">
        <v>749.85</v>
      </c>
      <c r="CX369" s="104">
        <v>706.4214551083586</v>
      </c>
      <c r="CY369" s="104">
        <v>627.48273809523812</v>
      </c>
      <c r="CZ369" s="104">
        <v>655.93900560224108</v>
      </c>
      <c r="DA369" s="104">
        <v>1052.1538461538501</v>
      </c>
      <c r="DB369" s="104">
        <v>1361.299906015038</v>
      </c>
      <c r="DC369" s="104">
        <v>1281.9705674442519</v>
      </c>
      <c r="DD369" s="104">
        <v>1082.8395989974931</v>
      </c>
      <c r="DE369" s="104">
        <v>1306.2962962962999</v>
      </c>
      <c r="DF369" s="104">
        <v>1529.382083333333</v>
      </c>
      <c r="DG369" s="104">
        <v>2259.9719887955189</v>
      </c>
      <c r="DH369" s="104">
        <v>2024.3704004328999</v>
      </c>
      <c r="DI369" s="104">
        <v>2705.9130434782601</v>
      </c>
      <c r="DJ369" s="104">
        <v>2741.8162907268165</v>
      </c>
      <c r="DK369" s="104">
        <v>2948.4438596491223</v>
      </c>
      <c r="DL369" s="104">
        <v>2820.7598039215677</v>
      </c>
      <c r="DM369" s="104">
        <v>2736.4</v>
      </c>
      <c r="DN369" s="104">
        <v>2496.5714285714294</v>
      </c>
      <c r="DO369" s="104">
        <v>2354.3076923076928</v>
      </c>
      <c r="DP369" s="104">
        <v>2024.1179487179488</v>
      </c>
      <c r="DR369" s="4">
        <f t="shared" si="439"/>
        <v>32.181657689250002</v>
      </c>
      <c r="DS369" s="39">
        <v>26.753109218559999</v>
      </c>
      <c r="DT369" s="39">
        <v>37.736924332800001</v>
      </c>
      <c r="DU369" s="39">
        <v>31.754667035160004</v>
      </c>
      <c r="DV369" s="39">
        <v>29.067959983999994</v>
      </c>
      <c r="DW369" s="39">
        <v>23.74121937</v>
      </c>
      <c r="DX369" s="39">
        <v>26.916172389480003</v>
      </c>
      <c r="DY369" s="39">
        <v>35.786118857519995</v>
      </c>
      <c r="DZ369" s="39">
        <v>38.151203215999999</v>
      </c>
      <c r="EA369" s="39">
        <v>55.258675997349997</v>
      </c>
      <c r="EB369" s="39">
        <v>52.335064226249997</v>
      </c>
      <c r="EC369" s="39">
        <v>51.725561390650007</v>
      </c>
      <c r="ED369" s="39">
        <v>70.188768671220004</v>
      </c>
      <c r="EE369" s="39">
        <v>88.040489999079995</v>
      </c>
      <c r="EF369" s="39">
        <v>88.528706451969995</v>
      </c>
      <c r="EG369" s="39">
        <v>77.095363106400015</v>
      </c>
      <c r="EH369" s="39">
        <v>91.005611423999994</v>
      </c>
      <c r="EI369" s="39">
        <v>97.67206672639999</v>
      </c>
      <c r="EJ369" s="39">
        <v>133.25252525879998</v>
      </c>
      <c r="EK369" s="39">
        <v>108.32106618570002</v>
      </c>
      <c r="EL369" s="39">
        <v>115.30777688191999</v>
      </c>
      <c r="EM369" s="39">
        <v>105.5085994116</v>
      </c>
      <c r="EN369" s="39">
        <v>96.255806376359999</v>
      </c>
      <c r="EP369" s="111">
        <v>45838</v>
      </c>
      <c r="EQ369" s="114">
        <f t="shared" si="464"/>
        <v>0.50410958904109593</v>
      </c>
      <c r="ER369" s="114"/>
      <c r="ES369" s="4">
        <f t="shared" si="440"/>
        <v>390</v>
      </c>
      <c r="ET369" s="4">
        <f t="shared" si="441"/>
        <v>-1133</v>
      </c>
      <c r="EU369" s="4"/>
      <c r="EV369" s="4">
        <f t="shared" si="411"/>
        <v>570.30769230769204</v>
      </c>
      <c r="EW369" s="4">
        <f t="shared" si="412"/>
        <v>563.3846153846149</v>
      </c>
      <c r="EX369" s="4">
        <f t="shared" si="413"/>
        <v>495.15384615384602</v>
      </c>
      <c r="EY369" s="4"/>
      <c r="EZ369" s="4">
        <f t="shared" si="414"/>
        <v>1017.30769230769</v>
      </c>
      <c r="FA369" s="4">
        <f t="shared" si="415"/>
        <v>1065.5384615384601</v>
      </c>
      <c r="FB369" s="4">
        <f t="shared" si="416"/>
        <v>1088.7857142857101</v>
      </c>
      <c r="FC369" s="4"/>
      <c r="FD369" s="4">
        <f t="shared" si="475"/>
        <v>1325.25</v>
      </c>
      <c r="FE369" s="4">
        <f t="shared" si="443"/>
        <v>1324.7777777777801</v>
      </c>
      <c r="FF369" s="4">
        <f t="shared" si="444"/>
        <v>1357.7272727272698</v>
      </c>
      <c r="FH369" s="16">
        <f t="shared" si="445"/>
        <v>-377.75890410958903</v>
      </c>
      <c r="FI369" s="16">
        <f t="shared" si="418"/>
        <v>-312.23203371970499</v>
      </c>
      <c r="FJ369" s="16"/>
      <c r="FK369" s="16">
        <f t="shared" si="446"/>
        <v>795.64467860906097</v>
      </c>
      <c r="FL369" s="16">
        <f t="shared" si="447"/>
        <v>816.52518440463552</v>
      </c>
      <c r="FM369" s="16">
        <f t="shared" si="448"/>
        <v>794.40936323949813</v>
      </c>
      <c r="FN369" s="16"/>
      <c r="FO369" s="16">
        <f t="shared" si="449"/>
        <v>1172.5443624868271</v>
      </c>
      <c r="FP369" s="16">
        <f t="shared" si="450"/>
        <v>1196.2234867111583</v>
      </c>
      <c r="FQ369" s="16">
        <f t="shared" si="451"/>
        <v>1224.3617327877566</v>
      </c>
      <c r="FS369" s="4">
        <f t="shared" si="419"/>
        <v>934.47199999999998</v>
      </c>
      <c r="FT369" s="4">
        <f t="shared" si="420"/>
        <v>543.75099999999998</v>
      </c>
      <c r="FU369" s="4"/>
      <c r="FV369" s="4">
        <f t="shared" si="421"/>
        <v>785.73913043478296</v>
      </c>
      <c r="FW369" s="4">
        <f t="shared" si="422"/>
        <v>810</v>
      </c>
      <c r="FX369" s="4">
        <f t="shared" si="423"/>
        <v>882.52173913043498</v>
      </c>
      <c r="FY369" s="4"/>
      <c r="FZ369" s="4">
        <f t="shared" si="424"/>
        <v>1063.6818181818201</v>
      </c>
      <c r="GA369" s="4">
        <f t="shared" si="425"/>
        <v>1102.875</v>
      </c>
      <c r="GB369" s="4">
        <f t="shared" si="426"/>
        <v>1135.7083333333298</v>
      </c>
      <c r="GC369" s="4"/>
      <c r="GD369" s="4">
        <f t="shared" si="427"/>
        <v>1306.42857142857</v>
      </c>
      <c r="GE369" s="4">
        <f t="shared" si="428"/>
        <v>1335.8235294117601</v>
      </c>
      <c r="GF369" s="4">
        <f t="shared" si="429"/>
        <v>1364.3684210526299</v>
      </c>
      <c r="GH369" s="16">
        <f t="shared" si="452"/>
        <v>737.50579726027399</v>
      </c>
      <c r="GI369" s="16">
        <f t="shared" si="430"/>
        <v>714.52857808219187</v>
      </c>
      <c r="GJ369" s="16"/>
      <c r="GK369" s="16">
        <f t="shared" si="453"/>
        <v>925.85270453191947</v>
      </c>
      <c r="GL369" s="16">
        <f t="shared" si="454"/>
        <v>957.64109589041095</v>
      </c>
      <c r="GM369" s="16">
        <f t="shared" si="455"/>
        <v>1010.155529084771</v>
      </c>
      <c r="GN369" s="16"/>
      <c r="GO369" s="16">
        <f t="shared" si="431"/>
        <v>1186.0527842020995</v>
      </c>
      <c r="GP369" s="16">
        <f t="shared" si="432"/>
        <v>1220.3065874294898</v>
      </c>
      <c r="GQ369" s="16">
        <f t="shared" si="456"/>
        <v>1250.9780761836071</v>
      </c>
    </row>
    <row r="370" spans="2:199" ht="14.45" customHeight="1" x14ac:dyDescent="0.25">
      <c r="B370" s="28" t="s">
        <v>402</v>
      </c>
      <c r="C370" s="28" t="s">
        <v>826</v>
      </c>
      <c r="D370" s="23" t="str">
        <f>IFERROR(IF(MATCH($B370,Compounders!$A:$A,0),"yes"),"")</f>
        <v>yes</v>
      </c>
      <c r="F370" s="66"/>
      <c r="G370" s="66"/>
      <c r="H370" s="66"/>
      <c r="I370" s="66"/>
      <c r="J370" s="121" t="str">
        <f t="shared" si="433"/>
        <v>yes</v>
      </c>
      <c r="K370" s="70">
        <f t="shared" si="457"/>
        <v>6</v>
      </c>
      <c r="L370" s="70">
        <f t="shared" si="458"/>
        <v>47</v>
      </c>
      <c r="M370" s="70">
        <f t="shared" si="459"/>
        <v>5</v>
      </c>
      <c r="N370" s="70">
        <f t="shared" si="460"/>
        <v>8</v>
      </c>
      <c r="O370" s="66"/>
      <c r="P370" s="83"/>
      <c r="Q370" s="70">
        <f t="shared" si="474"/>
        <v>5</v>
      </c>
      <c r="R370" s="70">
        <f t="shared" si="474"/>
        <v>4</v>
      </c>
      <c r="S370" s="70">
        <f t="shared" si="474"/>
        <v>5</v>
      </c>
      <c r="T370" s="70">
        <f t="shared" si="474"/>
        <v>5</v>
      </c>
      <c r="U370" s="70">
        <f t="shared" si="474"/>
        <v>5</v>
      </c>
      <c r="V370" s="70">
        <f t="shared" si="474"/>
        <v>8</v>
      </c>
      <c r="W370" s="70">
        <f t="shared" si="474"/>
        <v>9</v>
      </c>
      <c r="X370" s="70">
        <f t="shared" si="474"/>
        <v>4</v>
      </c>
      <c r="Y370" s="70">
        <f t="shared" si="474"/>
        <v>2</v>
      </c>
      <c r="AA370" s="39">
        <v>28.481133734549999</v>
      </c>
      <c r="AB370" s="39">
        <v>25.537414506000005</v>
      </c>
      <c r="AC370" s="40">
        <v>23.85668958858</v>
      </c>
      <c r="AE370" s="4">
        <f t="shared" si="400"/>
        <v>-4.6244441459699992</v>
      </c>
      <c r="AF370" s="4">
        <f t="shared" si="401"/>
        <v>-1.6807249174200045</v>
      </c>
      <c r="AH370" s="11">
        <f t="shared" si="402"/>
        <v>-0.16236868198684662</v>
      </c>
      <c r="AI370" s="11">
        <f t="shared" si="403"/>
        <v>-6.5814216119064017E-2</v>
      </c>
      <c r="AK370" s="3">
        <v>863.14</v>
      </c>
      <c r="AL370" s="7">
        <v>869.19299999999998</v>
      </c>
      <c r="AM370" s="7"/>
      <c r="AN370" s="3">
        <v>905.125</v>
      </c>
      <c r="AO370" s="3">
        <v>917.55555555555611</v>
      </c>
      <c r="AP370" s="7">
        <v>920.88888888888891</v>
      </c>
      <c r="AQ370" s="113"/>
      <c r="AR370" s="3">
        <v>989.16666666666697</v>
      </c>
      <c r="AS370" s="3">
        <v>984</v>
      </c>
      <c r="AT370" s="7">
        <v>987.22222222222194</v>
      </c>
      <c r="AU370" s="7"/>
      <c r="AV370" s="3">
        <v>1073.2</v>
      </c>
      <c r="AW370" s="3">
        <v>1072.57142857143</v>
      </c>
      <c r="AX370" s="7">
        <v>1068.1428571428601</v>
      </c>
      <c r="AY370" s="113"/>
      <c r="AZ370" s="3">
        <v>875.64300000000003</v>
      </c>
      <c r="BA370" s="7">
        <v>883.30200000000002</v>
      </c>
      <c r="BB370" s="7"/>
      <c r="BC370" s="3">
        <v>925.21428571428601</v>
      </c>
      <c r="BD370" s="3">
        <v>935.66666666666697</v>
      </c>
      <c r="BE370" s="7">
        <v>939.66666666666697</v>
      </c>
      <c r="BF370" s="113"/>
      <c r="BG370" s="3">
        <v>998.18181818181802</v>
      </c>
      <c r="BH370" s="3">
        <v>1004.93333333333</v>
      </c>
      <c r="BI370" s="7">
        <v>996.538461538462</v>
      </c>
      <c r="BJ370" s="113"/>
      <c r="BK370" s="3">
        <v>1088.3333333333298</v>
      </c>
      <c r="BL370" s="3">
        <v>1089.2727272727302</v>
      </c>
      <c r="BM370" s="7">
        <v>1085.7</v>
      </c>
      <c r="BO370" s="2">
        <f t="shared" si="465"/>
        <v>875.64300000000003</v>
      </c>
      <c r="BP370" s="2">
        <f t="shared" si="466"/>
        <v>883.30200000000002</v>
      </c>
      <c r="BQ370" s="2"/>
      <c r="BR370" s="2">
        <f t="shared" si="467"/>
        <v>925.21428571428601</v>
      </c>
      <c r="BS370" s="2">
        <f t="shared" si="468"/>
        <v>935.66666666666697</v>
      </c>
      <c r="BT370" s="2">
        <f t="shared" si="469"/>
        <v>939.66666666666697</v>
      </c>
      <c r="BU370" s="2"/>
      <c r="BV370" s="2">
        <f t="shared" si="470"/>
        <v>998.18181818181802</v>
      </c>
      <c r="BW370" s="2">
        <f t="shared" si="471"/>
        <v>1004.93333333333</v>
      </c>
      <c r="BX370" s="2">
        <f t="shared" si="472"/>
        <v>996.538461538462</v>
      </c>
      <c r="BZ370" s="16">
        <f t="shared" si="461"/>
        <v>7.6589999999999918</v>
      </c>
      <c r="CA370" s="16">
        <f t="shared" si="462"/>
        <v>56.364666666666949</v>
      </c>
      <c r="CB370" s="16">
        <f t="shared" si="463"/>
        <v>56.871794871795032</v>
      </c>
      <c r="CD370" s="5">
        <f t="shared" si="404"/>
        <v>8.7467152709495011E-3</v>
      </c>
      <c r="CE370" s="5">
        <f t="shared" si="405"/>
        <v>6.3811320099656621E-2</v>
      </c>
      <c r="CF370" s="5">
        <f t="shared" si="406"/>
        <v>6.052337162659982E-2</v>
      </c>
      <c r="CH370" s="11">
        <f t="shared" si="435"/>
        <v>1.129725417535199E-2</v>
      </c>
      <c r="CI370" s="11">
        <f t="shared" si="436"/>
        <v>1.5620576957718901E-2</v>
      </c>
      <c r="CK370" s="11">
        <f t="shared" si="437"/>
        <v>6.7638129933180746E-3</v>
      </c>
      <c r="CL370" s="11">
        <f t="shared" si="438"/>
        <v>-1.6463500070050818E-3</v>
      </c>
      <c r="CN370" s="16">
        <f t="shared" si="407"/>
        <v>10.452380952380963</v>
      </c>
      <c r="CO370" s="16">
        <f t="shared" si="408"/>
        <v>14.452380952380963</v>
      </c>
      <c r="CP370" s="11"/>
      <c r="CQ370" s="16">
        <f t="shared" si="409"/>
        <v>6.7515151515119669</v>
      </c>
      <c r="CR370" s="16">
        <f t="shared" si="410"/>
        <v>-1.6433566433560145</v>
      </c>
      <c r="CT370" s="106">
        <v>962.16666666666697</v>
      </c>
      <c r="CU370" s="104">
        <v>935.66666666666697</v>
      </c>
      <c r="CV370" s="104">
        <v>904.70833333333303</v>
      </c>
      <c r="CW370" s="104">
        <v>905.13095238095207</v>
      </c>
      <c r="CX370" s="104">
        <v>877.11904761904702</v>
      </c>
      <c r="CY370" s="104">
        <v>891.538461538462</v>
      </c>
      <c r="CZ370" s="104">
        <v>859.53333333333399</v>
      </c>
      <c r="DA370" s="104">
        <v>887.98888888888803</v>
      </c>
      <c r="DB370" s="104">
        <v>862.875</v>
      </c>
      <c r="DC370" s="104">
        <v>851.44444444444389</v>
      </c>
      <c r="DD370" s="104">
        <v>817.38888888888903</v>
      </c>
      <c r="DE370" s="104">
        <v>924.95</v>
      </c>
      <c r="DF370" s="104">
        <v>982.53333333333296</v>
      </c>
      <c r="DG370" s="104">
        <v>967.77777777777806</v>
      </c>
      <c r="DH370" s="104">
        <v>916.83333333333394</v>
      </c>
      <c r="DI370" s="104">
        <v>914.08333333333394</v>
      </c>
      <c r="DJ370" s="104">
        <v>894.857142857143</v>
      </c>
      <c r="DK370" s="104">
        <v>874.125</v>
      </c>
      <c r="DL370" s="104">
        <v>830.16666666666697</v>
      </c>
      <c r="DM370" s="104">
        <v>792.16666666666606</v>
      </c>
      <c r="DN370" s="104">
        <v>757.28571428571297</v>
      </c>
      <c r="DO370" s="104">
        <v>701.66666666666697</v>
      </c>
      <c r="DP370" s="104">
        <v>650.5</v>
      </c>
      <c r="DR370" s="4">
        <f t="shared" si="439"/>
        <v>23.85668958858</v>
      </c>
      <c r="DS370" s="39">
        <v>25.537414506000005</v>
      </c>
      <c r="DT370" s="39">
        <v>28.481133734549999</v>
      </c>
      <c r="DU370" s="39">
        <v>25.287587494399993</v>
      </c>
      <c r="DV370" s="39">
        <v>24.413954369920006</v>
      </c>
      <c r="DW370" s="39">
        <v>24.611289807230001</v>
      </c>
      <c r="DX370" s="39">
        <v>25.822912778240003</v>
      </c>
      <c r="DY370" s="39">
        <v>32.029647789000002</v>
      </c>
      <c r="DZ370" s="39">
        <v>29.848846738300001</v>
      </c>
      <c r="EA370" s="39">
        <v>28.473558630339998</v>
      </c>
      <c r="EB370" s="39">
        <v>26.301584473920002</v>
      </c>
      <c r="EC370" s="39">
        <v>24.227748881259998</v>
      </c>
      <c r="ED370" s="39">
        <v>28.882614477200004</v>
      </c>
      <c r="EE370" s="39">
        <v>33.771838754279997</v>
      </c>
      <c r="EF370" s="39">
        <v>32.22513549005</v>
      </c>
      <c r="EG370" s="39">
        <v>24.399866033199999</v>
      </c>
      <c r="EH370" s="39">
        <v>26.054453974849999</v>
      </c>
      <c r="EI370" s="39">
        <v>31.220284832099999</v>
      </c>
      <c r="EJ370" s="39">
        <v>39.011483522550002</v>
      </c>
      <c r="EK370" s="39">
        <v>31.840347101039995</v>
      </c>
      <c r="EL370" s="39">
        <v>32.236059688140003</v>
      </c>
      <c r="EM370" s="39">
        <v>26.951655801149997</v>
      </c>
      <c r="EN370" s="39">
        <v>27.118187559839999</v>
      </c>
      <c r="EP370" s="111">
        <v>46022</v>
      </c>
      <c r="EQ370" s="114">
        <f t="shared" si="464"/>
        <v>0</v>
      </c>
      <c r="ER370" s="114"/>
      <c r="ES370" s="4">
        <f t="shared" si="440"/>
        <v>863.14</v>
      </c>
      <c r="ET370" s="4">
        <f t="shared" si="441"/>
        <v>869.19299999999998</v>
      </c>
      <c r="EU370" s="4"/>
      <c r="EV370" s="4">
        <f t="shared" si="411"/>
        <v>905.125</v>
      </c>
      <c r="EW370" s="4">
        <f t="shared" si="412"/>
        <v>917.55555555555611</v>
      </c>
      <c r="EX370" s="4">
        <f t="shared" si="413"/>
        <v>920.88888888888891</v>
      </c>
      <c r="EY370" s="4"/>
      <c r="EZ370" s="4">
        <f t="shared" si="414"/>
        <v>989.16666666666697</v>
      </c>
      <c r="FA370" s="4">
        <f t="shared" si="415"/>
        <v>984</v>
      </c>
      <c r="FB370" s="4">
        <f t="shared" si="416"/>
        <v>987.22222222222194</v>
      </c>
      <c r="FC370" s="4"/>
      <c r="FD370" s="4">
        <f t="shared" si="475"/>
        <v>1073.2</v>
      </c>
      <c r="FE370" s="4">
        <f t="shared" si="443"/>
        <v>1072.57142857143</v>
      </c>
      <c r="FF370" s="4">
        <f t="shared" si="444"/>
        <v>1068.1428571428601</v>
      </c>
      <c r="FH370" s="16">
        <f t="shared" si="445"/>
        <v>863.14</v>
      </c>
      <c r="FI370" s="16">
        <f t="shared" si="418"/>
        <v>869.19299999999998</v>
      </c>
      <c r="FJ370" s="16"/>
      <c r="FK370" s="16">
        <f t="shared" si="446"/>
        <v>905.125</v>
      </c>
      <c r="FL370" s="16">
        <f t="shared" si="447"/>
        <v>917.55555555555611</v>
      </c>
      <c r="FM370" s="16">
        <f t="shared" si="448"/>
        <v>920.88888888888891</v>
      </c>
      <c r="FN370" s="16"/>
      <c r="FO370" s="16">
        <f t="shared" si="449"/>
        <v>989.16666666666697</v>
      </c>
      <c r="FP370" s="16">
        <f t="shared" si="450"/>
        <v>984</v>
      </c>
      <c r="FQ370" s="16">
        <f t="shared" si="451"/>
        <v>987.22222222222194</v>
      </c>
      <c r="FS370" s="4">
        <f t="shared" si="419"/>
        <v>875.64300000000003</v>
      </c>
      <c r="FT370" s="4">
        <f t="shared" si="420"/>
        <v>883.30200000000002</v>
      </c>
      <c r="FU370" s="4"/>
      <c r="FV370" s="4">
        <f t="shared" si="421"/>
        <v>925.21428571428601</v>
      </c>
      <c r="FW370" s="4">
        <f t="shared" si="422"/>
        <v>935.66666666666697</v>
      </c>
      <c r="FX370" s="4">
        <f t="shared" si="423"/>
        <v>939.66666666666697</v>
      </c>
      <c r="FY370" s="4"/>
      <c r="FZ370" s="4">
        <f t="shared" si="424"/>
        <v>998.18181818181802</v>
      </c>
      <c r="GA370" s="4">
        <f t="shared" si="425"/>
        <v>1004.93333333333</v>
      </c>
      <c r="GB370" s="4">
        <f t="shared" si="426"/>
        <v>996.538461538462</v>
      </c>
      <c r="GC370" s="4"/>
      <c r="GD370" s="4">
        <f t="shared" si="427"/>
        <v>1088.3333333333298</v>
      </c>
      <c r="GE370" s="4">
        <f t="shared" si="428"/>
        <v>1089.2727272727302</v>
      </c>
      <c r="GF370" s="4">
        <f t="shared" si="429"/>
        <v>1085.7</v>
      </c>
      <c r="GH370" s="16">
        <f t="shared" si="452"/>
        <v>875.64300000000003</v>
      </c>
      <c r="GI370" s="16">
        <f t="shared" si="430"/>
        <v>883.30200000000002</v>
      </c>
      <c r="GJ370" s="16"/>
      <c r="GK370" s="16">
        <f t="shared" si="453"/>
        <v>925.21428571428601</v>
      </c>
      <c r="GL370" s="16">
        <f t="shared" si="454"/>
        <v>935.66666666666697</v>
      </c>
      <c r="GM370" s="16">
        <f t="shared" si="455"/>
        <v>939.66666666666697</v>
      </c>
      <c r="GN370" s="16"/>
      <c r="GO370" s="16">
        <f t="shared" si="431"/>
        <v>998.18181818181802</v>
      </c>
      <c r="GP370" s="16">
        <f t="shared" si="432"/>
        <v>1004.93333333333</v>
      </c>
      <c r="GQ370" s="16">
        <f t="shared" si="456"/>
        <v>996.538461538462</v>
      </c>
    </row>
    <row r="371" spans="2:199" ht="14.45" customHeight="1" x14ac:dyDescent="0.25">
      <c r="B371" s="28" t="s">
        <v>259</v>
      </c>
      <c r="C371" s="28" t="s">
        <v>827</v>
      </c>
      <c r="D371" s="23" t="str">
        <f>IFERROR(IF(MATCH($B371,Compounders!$A:$A,0),"yes"),"")</f>
        <v/>
      </c>
      <c r="F371" s="66"/>
      <c r="G371" s="66"/>
      <c r="H371" s="66"/>
      <c r="I371" s="66"/>
      <c r="J371" s="121" t="str">
        <f t="shared" si="433"/>
        <v>yes</v>
      </c>
      <c r="K371" s="70">
        <f t="shared" si="457"/>
        <v>6</v>
      </c>
      <c r="L371" s="70">
        <f t="shared" si="458"/>
        <v>47</v>
      </c>
      <c r="M371" s="70">
        <f t="shared" si="459"/>
        <v>5</v>
      </c>
      <c r="N371" s="70">
        <f t="shared" si="460"/>
        <v>8</v>
      </c>
      <c r="O371" s="66"/>
      <c r="P371" s="83"/>
      <c r="Q371" s="70">
        <f t="shared" si="474"/>
        <v>5</v>
      </c>
      <c r="R371" s="70">
        <f t="shared" si="474"/>
        <v>4</v>
      </c>
      <c r="S371" s="70">
        <f t="shared" si="474"/>
        <v>5</v>
      </c>
      <c r="T371" s="70">
        <f t="shared" si="474"/>
        <v>5</v>
      </c>
      <c r="U371" s="70">
        <f t="shared" si="474"/>
        <v>5</v>
      </c>
      <c r="V371" s="70">
        <f t="shared" si="474"/>
        <v>8</v>
      </c>
      <c r="W371" s="70">
        <f t="shared" si="474"/>
        <v>9</v>
      </c>
      <c r="X371" s="70">
        <f t="shared" si="474"/>
        <v>4</v>
      </c>
      <c r="Y371" s="70">
        <f t="shared" si="474"/>
        <v>2</v>
      </c>
      <c r="AA371" s="39">
        <v>26.284407760920001</v>
      </c>
      <c r="AB371" s="39">
        <v>26.390920982800001</v>
      </c>
      <c r="AC371" s="40">
        <v>22.24349838002</v>
      </c>
      <c r="AE371" s="4">
        <f t="shared" si="400"/>
        <v>-4.0409093809000005</v>
      </c>
      <c r="AF371" s="4">
        <f t="shared" si="401"/>
        <v>-4.1474226027800007</v>
      </c>
      <c r="AH371" s="11">
        <f t="shared" si="402"/>
        <v>-0.15373788968941793</v>
      </c>
      <c r="AI371" s="11">
        <f t="shared" si="403"/>
        <v>-0.15715338640447751</v>
      </c>
      <c r="AK371" s="3">
        <v>-714</v>
      </c>
      <c r="AL371" s="7">
        <v>1819</v>
      </c>
      <c r="AM371" s="7"/>
      <c r="AN371" s="3">
        <v>2441.2608695652198</v>
      </c>
      <c r="AO371" s="3">
        <v>2201.0952380952399</v>
      </c>
      <c r="AP371" s="7">
        <v>2410.6818181818198</v>
      </c>
      <c r="AQ371" s="113"/>
      <c r="AR371" s="3">
        <v>2718.2631578947403</v>
      </c>
      <c r="AS371" s="3">
        <v>2283.3000000000002</v>
      </c>
      <c r="AT371" s="7">
        <v>2225.2272727272702</v>
      </c>
      <c r="AU371" s="7"/>
      <c r="AV371" s="3">
        <v>2558.6923076923099</v>
      </c>
      <c r="AW371" s="3">
        <v>2323.4375</v>
      </c>
      <c r="AX371" s="7">
        <v>2392.4375</v>
      </c>
      <c r="AY371" s="113"/>
      <c r="AZ371" s="3">
        <v>234</v>
      </c>
      <c r="BA371" s="7">
        <v>1467</v>
      </c>
      <c r="BB371" s="7"/>
      <c r="BC371" s="3">
        <v>2319.3928571428601</v>
      </c>
      <c r="BD371" s="3">
        <v>2235.9583333333303</v>
      </c>
      <c r="BE371" s="7">
        <v>2144.375</v>
      </c>
      <c r="BF371" s="113"/>
      <c r="BG371" s="3">
        <v>2501.48</v>
      </c>
      <c r="BH371" s="3">
        <v>2233.3913043478296</v>
      </c>
      <c r="BI371" s="7">
        <v>2101.5416666666702</v>
      </c>
      <c r="BJ371" s="113"/>
      <c r="BK371" s="3">
        <v>2339.86666666667</v>
      </c>
      <c r="BL371" s="3">
        <v>2271.6842105263199</v>
      </c>
      <c r="BM371" s="7">
        <v>2269.78947368421</v>
      </c>
      <c r="BO371" s="2">
        <f t="shared" si="465"/>
        <v>234</v>
      </c>
      <c r="BP371" s="2">
        <f t="shared" si="466"/>
        <v>1467</v>
      </c>
      <c r="BQ371" s="2"/>
      <c r="BR371" s="2">
        <f t="shared" si="467"/>
        <v>2319.3928571428601</v>
      </c>
      <c r="BS371" s="2">
        <f t="shared" si="468"/>
        <v>2235.9583333333303</v>
      </c>
      <c r="BT371" s="2">
        <f t="shared" si="469"/>
        <v>2144.375</v>
      </c>
      <c r="BU371" s="2"/>
      <c r="BV371" s="2">
        <f t="shared" si="470"/>
        <v>2501.48</v>
      </c>
      <c r="BW371" s="2">
        <f t="shared" si="471"/>
        <v>2233.3913043478296</v>
      </c>
      <c r="BX371" s="2">
        <f t="shared" si="472"/>
        <v>2101.5416666666702</v>
      </c>
      <c r="BZ371" s="16">
        <f t="shared" si="461"/>
        <v>1233</v>
      </c>
      <c r="CA371" s="16">
        <f t="shared" si="462"/>
        <v>677.375</v>
      </c>
      <c r="CB371" s="16">
        <f t="shared" si="463"/>
        <v>-42.833333333329847</v>
      </c>
      <c r="CD371" s="5">
        <f t="shared" si="404"/>
        <v>5.2692307692307692</v>
      </c>
      <c r="CE371" s="5">
        <f t="shared" si="405"/>
        <v>0.46174164962508524</v>
      </c>
      <c r="CF371" s="5">
        <f t="shared" si="406"/>
        <v>-1.99747401146394E-2</v>
      </c>
      <c r="CH371" s="11">
        <f t="shared" si="435"/>
        <v>-3.5972570818515126E-2</v>
      </c>
      <c r="CI371" s="11">
        <f t="shared" si="436"/>
        <v>-7.5458478973870591E-2</v>
      </c>
      <c r="CK371" s="11">
        <f t="shared" si="437"/>
        <v>-0.10717203241767692</v>
      </c>
      <c r="CL371" s="11">
        <f t="shared" si="438"/>
        <v>-0.15988068396842259</v>
      </c>
      <c r="CN371" s="16">
        <f t="shared" si="407"/>
        <v>-83.434523809529765</v>
      </c>
      <c r="CO371" s="16">
        <f t="shared" si="408"/>
        <v>-175.01785714286007</v>
      </c>
      <c r="CP371" s="11"/>
      <c r="CQ371" s="16">
        <f t="shared" si="409"/>
        <v>-268.08869565217037</v>
      </c>
      <c r="CR371" s="16">
        <f t="shared" si="410"/>
        <v>-399.93833333332987</v>
      </c>
      <c r="CT371" s="106">
        <v>1904.3253588516741</v>
      </c>
      <c r="CU371" s="104">
        <v>2235.9583333333303</v>
      </c>
      <c r="CV371" s="104">
        <v>2007.3333333333321</v>
      </c>
      <c r="CW371" s="104">
        <v>2005.1945773524731</v>
      </c>
      <c r="CX371" s="104">
        <v>2225.1583333333338</v>
      </c>
      <c r="CY371" s="104">
        <v>1833.25</v>
      </c>
      <c r="CZ371" s="104">
        <v>754.51405228758199</v>
      </c>
      <c r="DA371" s="104">
        <v>669.80596783625697</v>
      </c>
      <c r="DB371" s="104">
        <v>558.53378998778999</v>
      </c>
      <c r="DC371" s="104">
        <v>594.357142857143</v>
      </c>
      <c r="DD371" s="104">
        <v>552.15408496732107</v>
      </c>
      <c r="DE371" s="104">
        <v>684.30332535885202</v>
      </c>
      <c r="DF371" s="104">
        <v>718.79203431372605</v>
      </c>
      <c r="DG371" s="104">
        <v>1225.5</v>
      </c>
      <c r="DH371" s="104">
        <v>2542.3035714285706</v>
      </c>
      <c r="DI371" s="104">
        <v>2599.6</v>
      </c>
      <c r="DJ371" s="104">
        <v>1750.4285714285709</v>
      </c>
      <c r="DK371" s="104">
        <v>1318.1111111111099</v>
      </c>
      <c r="DL371" s="104">
        <v>1388.5714285714291</v>
      </c>
      <c r="DM371" s="104">
        <v>820</v>
      </c>
      <c r="DN371" s="104">
        <v>538.83333333333394</v>
      </c>
      <c r="DO371" s="104">
        <v>689</v>
      </c>
      <c r="DP371" s="104" t="s">
        <v>503</v>
      </c>
      <c r="DR371" s="4">
        <f t="shared" si="439"/>
        <v>22.24349838002</v>
      </c>
      <c r="DS371" s="39">
        <v>26.390920982800001</v>
      </c>
      <c r="DT371" s="39">
        <v>26.284407760920001</v>
      </c>
      <c r="DU371" s="39">
        <v>25.300596511999998</v>
      </c>
      <c r="DV371" s="39">
        <v>27.829315596660003</v>
      </c>
      <c r="DW371" s="39">
        <v>25.904157209480001</v>
      </c>
      <c r="DX371" s="39">
        <v>22.999513444049999</v>
      </c>
      <c r="DY371" s="39">
        <v>10.797381251999999</v>
      </c>
      <c r="DZ371" s="39">
        <v>10.770873173969999</v>
      </c>
      <c r="EA371" s="39">
        <v>11.618499419100001</v>
      </c>
      <c r="EB371" s="39">
        <v>10.08469714538</v>
      </c>
      <c r="EC371" s="39">
        <v>11.413094355290001</v>
      </c>
      <c r="ED371" s="39">
        <v>11.202164530720001</v>
      </c>
      <c r="EE371" s="39">
        <v>10.244095188840003</v>
      </c>
      <c r="EF371" s="39">
        <v>12.642856104320002</v>
      </c>
      <c r="EG371" s="39">
        <v>11.3851579112</v>
      </c>
      <c r="EH371" s="39">
        <v>10.3209497409</v>
      </c>
      <c r="EI371" s="39">
        <v>11.135852708999998</v>
      </c>
      <c r="EJ371" s="39">
        <v>7.5556691193999992</v>
      </c>
      <c r="EK371" s="39">
        <v>6.0531136097400005</v>
      </c>
      <c r="EL371" s="39">
        <v>5.0837083792000008</v>
      </c>
      <c r="EM371" s="39">
        <v>4.2481882445900006</v>
      </c>
      <c r="EN371" s="39"/>
      <c r="EP371" s="111">
        <v>46022</v>
      </c>
      <c r="EQ371" s="114">
        <f t="shared" si="464"/>
        <v>0</v>
      </c>
      <c r="ER371" s="114"/>
      <c r="ES371" s="4">
        <f t="shared" si="440"/>
        <v>-714</v>
      </c>
      <c r="ET371" s="4">
        <f t="shared" si="441"/>
        <v>1819</v>
      </c>
      <c r="EU371" s="4"/>
      <c r="EV371" s="4">
        <f t="shared" si="411"/>
        <v>2441.2608695652198</v>
      </c>
      <c r="EW371" s="4">
        <f t="shared" si="412"/>
        <v>2201.0952380952399</v>
      </c>
      <c r="EX371" s="4">
        <f t="shared" si="413"/>
        <v>2410.6818181818198</v>
      </c>
      <c r="EY371" s="4"/>
      <c r="EZ371" s="4">
        <f t="shared" si="414"/>
        <v>2718.2631578947403</v>
      </c>
      <c r="FA371" s="4">
        <f t="shared" si="415"/>
        <v>2283.3000000000002</v>
      </c>
      <c r="FB371" s="4">
        <f t="shared" si="416"/>
        <v>2225.2272727272702</v>
      </c>
      <c r="FC371" s="4"/>
      <c r="FD371" s="4">
        <f t="shared" si="475"/>
        <v>2558.6923076923099</v>
      </c>
      <c r="FE371" s="4">
        <f t="shared" si="443"/>
        <v>2323.4375</v>
      </c>
      <c r="FF371" s="4">
        <f t="shared" si="444"/>
        <v>2392.4375</v>
      </c>
      <c r="FH371" s="16">
        <f t="shared" si="445"/>
        <v>-714</v>
      </c>
      <c r="FI371" s="16">
        <f t="shared" si="418"/>
        <v>1819</v>
      </c>
      <c r="FJ371" s="16"/>
      <c r="FK371" s="16">
        <f t="shared" si="446"/>
        <v>2441.2608695652198</v>
      </c>
      <c r="FL371" s="16">
        <f t="shared" si="447"/>
        <v>2201.0952380952399</v>
      </c>
      <c r="FM371" s="16">
        <f t="shared" si="448"/>
        <v>2410.6818181818198</v>
      </c>
      <c r="FN371" s="16"/>
      <c r="FO371" s="16">
        <f t="shared" si="449"/>
        <v>2718.2631578947403</v>
      </c>
      <c r="FP371" s="16">
        <f t="shared" si="450"/>
        <v>2283.3000000000002</v>
      </c>
      <c r="FQ371" s="16">
        <f t="shared" si="451"/>
        <v>2225.2272727272702</v>
      </c>
      <c r="FS371" s="4">
        <f t="shared" si="419"/>
        <v>234</v>
      </c>
      <c r="FT371" s="4">
        <f t="shared" si="420"/>
        <v>1467</v>
      </c>
      <c r="FU371" s="4"/>
      <c r="FV371" s="4">
        <f t="shared" si="421"/>
        <v>2319.3928571428601</v>
      </c>
      <c r="FW371" s="4">
        <f t="shared" si="422"/>
        <v>2235.9583333333303</v>
      </c>
      <c r="FX371" s="4">
        <f t="shared" si="423"/>
        <v>2144.375</v>
      </c>
      <c r="FY371" s="4"/>
      <c r="FZ371" s="4">
        <f t="shared" si="424"/>
        <v>2501.48</v>
      </c>
      <c r="GA371" s="4">
        <f t="shared" si="425"/>
        <v>2233.3913043478296</v>
      </c>
      <c r="GB371" s="4">
        <f t="shared" si="426"/>
        <v>2101.5416666666702</v>
      </c>
      <c r="GC371" s="4"/>
      <c r="GD371" s="4">
        <f t="shared" si="427"/>
        <v>2339.86666666667</v>
      </c>
      <c r="GE371" s="4">
        <f t="shared" si="428"/>
        <v>2271.6842105263199</v>
      </c>
      <c r="GF371" s="4">
        <f t="shared" si="429"/>
        <v>2269.78947368421</v>
      </c>
      <c r="GH371" s="16">
        <f t="shared" si="452"/>
        <v>234</v>
      </c>
      <c r="GI371" s="16">
        <f t="shared" si="430"/>
        <v>1467</v>
      </c>
      <c r="GJ371" s="16"/>
      <c r="GK371" s="16">
        <f t="shared" si="453"/>
        <v>2319.3928571428601</v>
      </c>
      <c r="GL371" s="16">
        <f t="shared" si="454"/>
        <v>2235.9583333333303</v>
      </c>
      <c r="GM371" s="16">
        <f t="shared" si="455"/>
        <v>2144.375</v>
      </c>
      <c r="GN371" s="16"/>
      <c r="GO371" s="16">
        <f t="shared" si="431"/>
        <v>2501.48</v>
      </c>
      <c r="GP371" s="16">
        <f t="shared" si="432"/>
        <v>2233.3913043478296</v>
      </c>
      <c r="GQ371" s="16">
        <f t="shared" si="456"/>
        <v>2101.5416666666702</v>
      </c>
    </row>
    <row r="372" spans="2:199" ht="14.45" customHeight="1" x14ac:dyDescent="0.25">
      <c r="B372" s="28" t="s">
        <v>337</v>
      </c>
      <c r="C372" s="28" t="s">
        <v>828</v>
      </c>
      <c r="D372" s="23" t="str">
        <f>IFERROR(IF(MATCH($B372,Compounders!$A:$A,0),"yes"),"")</f>
        <v>yes</v>
      </c>
      <c r="F372" s="66"/>
      <c r="G372" s="66"/>
      <c r="H372" s="66"/>
      <c r="I372" s="66"/>
      <c r="J372" s="121" t="str">
        <f t="shared" si="433"/>
        <v>yes</v>
      </c>
      <c r="K372" s="70">
        <f t="shared" si="457"/>
        <v>6</v>
      </c>
      <c r="L372" s="70">
        <f t="shared" si="458"/>
        <v>47</v>
      </c>
      <c r="M372" s="70">
        <f t="shared" si="459"/>
        <v>5</v>
      </c>
      <c r="N372" s="70">
        <f t="shared" si="460"/>
        <v>8</v>
      </c>
      <c r="O372" s="66"/>
      <c r="P372" s="83"/>
      <c r="Q372" s="70">
        <f t="shared" si="474"/>
        <v>5</v>
      </c>
      <c r="R372" s="70">
        <f t="shared" si="474"/>
        <v>4</v>
      </c>
      <c r="S372" s="70">
        <f t="shared" si="474"/>
        <v>5</v>
      </c>
      <c r="T372" s="70">
        <f t="shared" si="474"/>
        <v>5</v>
      </c>
      <c r="U372" s="70">
        <f t="shared" si="474"/>
        <v>5</v>
      </c>
      <c r="V372" s="70">
        <f t="shared" si="474"/>
        <v>8</v>
      </c>
      <c r="W372" s="70">
        <f t="shared" si="474"/>
        <v>9</v>
      </c>
      <c r="X372" s="70">
        <f t="shared" si="474"/>
        <v>4</v>
      </c>
      <c r="Y372" s="70">
        <f t="shared" si="474"/>
        <v>2</v>
      </c>
      <c r="AA372" s="39">
        <v>34.416361775439995</v>
      </c>
      <c r="AB372" s="39">
        <v>24.130677004079999</v>
      </c>
      <c r="AC372" s="40">
        <v>22.220634701489999</v>
      </c>
      <c r="AE372" s="4">
        <f t="shared" si="400"/>
        <v>-12.195727073949996</v>
      </c>
      <c r="AF372" s="4">
        <f t="shared" si="401"/>
        <v>-1.91004230259</v>
      </c>
      <c r="AH372" s="11">
        <f t="shared" si="402"/>
        <v>-0.35435840527028162</v>
      </c>
      <c r="AI372" s="11">
        <f t="shared" si="403"/>
        <v>-7.915411168393871E-2</v>
      </c>
      <c r="AK372" s="3">
        <v>1450</v>
      </c>
      <c r="AL372" s="7">
        <v>382</v>
      </c>
      <c r="AM372" s="7"/>
      <c r="AN372" s="3">
        <v>1672.76470588235</v>
      </c>
      <c r="AO372" s="3">
        <v>2054.3333333333298</v>
      </c>
      <c r="AP372" s="7">
        <v>3544</v>
      </c>
      <c r="AQ372" s="113"/>
      <c r="AR372" s="3">
        <v>2024.2307692307702</v>
      </c>
      <c r="AS372" s="3">
        <v>2483.1666666666697</v>
      </c>
      <c r="AT372" s="7">
        <v>2274.0952380952399</v>
      </c>
      <c r="AU372" s="7"/>
      <c r="AV372" s="3">
        <v>2404.3333333333303</v>
      </c>
      <c r="AW372" s="3">
        <v>2727.375</v>
      </c>
      <c r="AX372" s="7">
        <v>2472.0909090909099</v>
      </c>
      <c r="AY372" s="113"/>
      <c r="AZ372" s="3">
        <v>2897</v>
      </c>
      <c r="BA372" s="7">
        <v>3023</v>
      </c>
      <c r="BB372" s="7"/>
      <c r="BC372" s="3">
        <v>3249.84</v>
      </c>
      <c r="BD372" s="3">
        <v>3251.4347826086996</v>
      </c>
      <c r="BE372" s="7">
        <v>3258.2173913043498</v>
      </c>
      <c r="BF372" s="113"/>
      <c r="BG372" s="3">
        <v>3447.1578947368398</v>
      </c>
      <c r="BH372" s="3">
        <v>3553.8260869565202</v>
      </c>
      <c r="BI372" s="7">
        <v>3515.25</v>
      </c>
      <c r="BJ372" s="113"/>
      <c r="BK372" s="3">
        <v>3702.5</v>
      </c>
      <c r="BL372" s="3">
        <v>3804.5</v>
      </c>
      <c r="BM372" s="7">
        <v>3787.0769230769201</v>
      </c>
      <c r="BO372" s="2">
        <f t="shared" si="465"/>
        <v>2897</v>
      </c>
      <c r="BP372" s="2">
        <f t="shared" si="466"/>
        <v>3023</v>
      </c>
      <c r="BQ372" s="2"/>
      <c r="BR372" s="2">
        <f t="shared" si="467"/>
        <v>3249.84</v>
      </c>
      <c r="BS372" s="2">
        <f t="shared" si="468"/>
        <v>3251.4347826086996</v>
      </c>
      <c r="BT372" s="2">
        <f t="shared" si="469"/>
        <v>3258.2173913043498</v>
      </c>
      <c r="BU372" s="2"/>
      <c r="BV372" s="2">
        <f t="shared" si="470"/>
        <v>3447.1578947368398</v>
      </c>
      <c r="BW372" s="2">
        <f t="shared" si="471"/>
        <v>3553.8260869565202</v>
      </c>
      <c r="BX372" s="2">
        <f t="shared" si="472"/>
        <v>3515.25</v>
      </c>
      <c r="BZ372" s="16">
        <f t="shared" si="461"/>
        <v>126</v>
      </c>
      <c r="CA372" s="16">
        <f t="shared" si="462"/>
        <v>235.2173913043498</v>
      </c>
      <c r="CB372" s="16">
        <f t="shared" si="463"/>
        <v>257.0326086956502</v>
      </c>
      <c r="CD372" s="5">
        <f t="shared" si="404"/>
        <v>4.3493268898860959E-2</v>
      </c>
      <c r="CE372" s="5">
        <f t="shared" si="405"/>
        <v>7.7809259445699608E-2</v>
      </c>
      <c r="CF372" s="5">
        <f t="shared" si="406"/>
        <v>7.8887495162731636E-2</v>
      </c>
      <c r="CH372" s="11">
        <f t="shared" si="435"/>
        <v>4.9072649998138651E-4</v>
      </c>
      <c r="CI372" s="11">
        <f t="shared" si="436"/>
        <v>2.5777857692530493E-3</v>
      </c>
      <c r="CK372" s="11">
        <f t="shared" si="437"/>
        <v>3.0943808052002142E-2</v>
      </c>
      <c r="CL372" s="11">
        <f t="shared" si="438"/>
        <v>1.975311469402774E-2</v>
      </c>
      <c r="CN372" s="16">
        <f t="shared" si="407"/>
        <v>1.594782608699461</v>
      </c>
      <c r="CO372" s="16">
        <f t="shared" si="408"/>
        <v>8.3773913043496577</v>
      </c>
      <c r="CP372" s="11"/>
      <c r="CQ372" s="16">
        <f t="shared" si="409"/>
        <v>106.66819221968035</v>
      </c>
      <c r="CR372" s="16">
        <f t="shared" si="410"/>
        <v>68.092105263160192</v>
      </c>
      <c r="CT372" s="106">
        <v>3315.6516290726818</v>
      </c>
      <c r="CU372" s="104">
        <v>3251.4347826086996</v>
      </c>
      <c r="CV372" s="104">
        <v>3224.3195652173908</v>
      </c>
      <c r="CW372" s="104">
        <v>3153.2626262626259</v>
      </c>
      <c r="CX372" s="104">
        <v>3082.6578947368421</v>
      </c>
      <c r="CY372" s="104">
        <v>3027.4166666666697</v>
      </c>
      <c r="CZ372" s="104">
        <v>2831.15</v>
      </c>
      <c r="DA372" s="104">
        <v>2805.7800137598897</v>
      </c>
      <c r="DB372" s="104">
        <v>2739.7545751633993</v>
      </c>
      <c r="DC372" s="104">
        <v>2543.0869565217399</v>
      </c>
      <c r="DD372" s="104">
        <v>2567.6875</v>
      </c>
      <c r="DE372" s="104">
        <v>3647.226764705882</v>
      </c>
      <c r="DF372" s="104">
        <v>3654.9457671957662</v>
      </c>
      <c r="DG372" s="104">
        <v>3508.10344827586</v>
      </c>
      <c r="DH372" s="104">
        <v>4017.0165631469958</v>
      </c>
      <c r="DI372" s="104">
        <v>4442.2045454545487</v>
      </c>
      <c r="DJ372" s="104">
        <v>4555.2839663117802</v>
      </c>
      <c r="DK372" s="104">
        <v>4451.5757575757598</v>
      </c>
      <c r="DL372" s="104">
        <v>4415.6843915343907</v>
      </c>
      <c r="DM372" s="104">
        <v>4409.6870813397099</v>
      </c>
      <c r="DN372" s="104">
        <v>4255.0617830478604</v>
      </c>
      <c r="DO372" s="104">
        <v>3989.5161290322599</v>
      </c>
      <c r="DP372" s="104">
        <v>3975.85</v>
      </c>
      <c r="DR372" s="4">
        <f t="shared" si="439"/>
        <v>22.220634701489999</v>
      </c>
      <c r="DS372" s="39">
        <v>24.130677004079999</v>
      </c>
      <c r="DT372" s="39">
        <v>34.416361775439995</v>
      </c>
      <c r="DU372" s="39">
        <v>34.445643367380001</v>
      </c>
      <c r="DV372" s="39">
        <v>42.772411264729989</v>
      </c>
      <c r="DW372" s="39">
        <v>39.557367642480003</v>
      </c>
      <c r="DX372" s="39">
        <v>43.482881172579994</v>
      </c>
      <c r="DY372" s="39">
        <v>45.691146553750002</v>
      </c>
      <c r="DZ372" s="39">
        <v>41.919109045919996</v>
      </c>
      <c r="EA372" s="39">
        <v>42.762228296480004</v>
      </c>
      <c r="EB372" s="39">
        <v>35.590489912069998</v>
      </c>
      <c r="EC372" s="39">
        <v>32.74556680325</v>
      </c>
      <c r="ED372" s="39">
        <v>32.406277534600001</v>
      </c>
      <c r="EE372" s="39">
        <v>32.159854248089999</v>
      </c>
      <c r="EF372" s="39">
        <v>40.260796089599999</v>
      </c>
      <c r="EG372" s="39">
        <v>45.944939476919998</v>
      </c>
      <c r="EH372" s="39">
        <v>55.989399204120005</v>
      </c>
      <c r="EI372" s="39">
        <v>61.215098796939998</v>
      </c>
      <c r="EJ372" s="39">
        <v>66.465491123150002</v>
      </c>
      <c r="EK372" s="39">
        <v>75.160605349440004</v>
      </c>
      <c r="EL372" s="39">
        <v>87.853187801859988</v>
      </c>
      <c r="EM372" s="39">
        <v>87.336898351620007</v>
      </c>
      <c r="EN372" s="39">
        <v>87.777178243040012</v>
      </c>
      <c r="EP372" s="111">
        <v>46022</v>
      </c>
      <c r="EQ372" s="114">
        <f t="shared" si="464"/>
        <v>0</v>
      </c>
      <c r="ER372" s="114"/>
      <c r="ES372" s="4">
        <f t="shared" si="440"/>
        <v>1450</v>
      </c>
      <c r="ET372" s="4">
        <f t="shared" si="441"/>
        <v>382</v>
      </c>
      <c r="EU372" s="4"/>
      <c r="EV372" s="4">
        <f t="shared" si="411"/>
        <v>1672.76470588235</v>
      </c>
      <c r="EW372" s="4">
        <f t="shared" si="412"/>
        <v>2054.3333333333298</v>
      </c>
      <c r="EX372" s="4">
        <f t="shared" si="413"/>
        <v>3544</v>
      </c>
      <c r="EY372" s="4"/>
      <c r="EZ372" s="4">
        <f t="shared" si="414"/>
        <v>2024.2307692307702</v>
      </c>
      <c r="FA372" s="4">
        <f t="shared" si="415"/>
        <v>2483.1666666666697</v>
      </c>
      <c r="FB372" s="4">
        <f t="shared" si="416"/>
        <v>2274.0952380952399</v>
      </c>
      <c r="FC372" s="4"/>
      <c r="FD372" s="4">
        <f t="shared" si="475"/>
        <v>2404.3333333333303</v>
      </c>
      <c r="FE372" s="4">
        <f t="shared" si="443"/>
        <v>2727.375</v>
      </c>
      <c r="FF372" s="4">
        <f t="shared" si="444"/>
        <v>2472.0909090909099</v>
      </c>
      <c r="FH372" s="16">
        <f t="shared" si="445"/>
        <v>1450</v>
      </c>
      <c r="FI372" s="16">
        <f t="shared" si="418"/>
        <v>382</v>
      </c>
      <c r="FJ372" s="16"/>
      <c r="FK372" s="16">
        <f t="shared" si="446"/>
        <v>1672.76470588235</v>
      </c>
      <c r="FL372" s="16">
        <f t="shared" si="447"/>
        <v>2054.3333333333298</v>
      </c>
      <c r="FM372" s="16">
        <f t="shared" si="448"/>
        <v>3544</v>
      </c>
      <c r="FN372" s="16"/>
      <c r="FO372" s="16">
        <f t="shared" si="449"/>
        <v>2024.2307692307702</v>
      </c>
      <c r="FP372" s="16">
        <f t="shared" si="450"/>
        <v>2483.1666666666697</v>
      </c>
      <c r="FQ372" s="16">
        <f t="shared" si="451"/>
        <v>2274.0952380952399</v>
      </c>
      <c r="FS372" s="4">
        <f t="shared" si="419"/>
        <v>2897</v>
      </c>
      <c r="FT372" s="4">
        <f t="shared" si="420"/>
        <v>3023</v>
      </c>
      <c r="FU372" s="4"/>
      <c r="FV372" s="4">
        <f t="shared" si="421"/>
        <v>3249.84</v>
      </c>
      <c r="FW372" s="4">
        <f t="shared" si="422"/>
        <v>3251.4347826086996</v>
      </c>
      <c r="FX372" s="4">
        <f t="shared" si="423"/>
        <v>3258.2173913043498</v>
      </c>
      <c r="FY372" s="4"/>
      <c r="FZ372" s="4">
        <f t="shared" si="424"/>
        <v>3447.1578947368398</v>
      </c>
      <c r="GA372" s="4">
        <f t="shared" si="425"/>
        <v>3553.8260869565202</v>
      </c>
      <c r="GB372" s="4">
        <f t="shared" si="426"/>
        <v>3515.25</v>
      </c>
      <c r="GC372" s="4"/>
      <c r="GD372" s="4">
        <f t="shared" si="427"/>
        <v>3702.5</v>
      </c>
      <c r="GE372" s="4">
        <f t="shared" si="428"/>
        <v>3804.5</v>
      </c>
      <c r="GF372" s="4">
        <f t="shared" si="429"/>
        <v>3787.0769230769201</v>
      </c>
      <c r="GH372" s="16">
        <f t="shared" si="452"/>
        <v>2897</v>
      </c>
      <c r="GI372" s="16">
        <f t="shared" si="430"/>
        <v>3023</v>
      </c>
      <c r="GJ372" s="16"/>
      <c r="GK372" s="16">
        <f t="shared" si="453"/>
        <v>3249.84</v>
      </c>
      <c r="GL372" s="16">
        <f t="shared" si="454"/>
        <v>3251.4347826086996</v>
      </c>
      <c r="GM372" s="16">
        <f t="shared" si="455"/>
        <v>3258.2173913043498</v>
      </c>
      <c r="GN372" s="16"/>
      <c r="GO372" s="16">
        <f t="shared" si="431"/>
        <v>3447.1578947368398</v>
      </c>
      <c r="GP372" s="16">
        <f t="shared" si="432"/>
        <v>3553.8260869565202</v>
      </c>
      <c r="GQ372" s="16">
        <f t="shared" si="456"/>
        <v>3515.25</v>
      </c>
    </row>
    <row r="373" spans="2:199" ht="14.45" customHeight="1" x14ac:dyDescent="0.25">
      <c r="B373" s="28" t="s">
        <v>329</v>
      </c>
      <c r="C373" s="28" t="s">
        <v>829</v>
      </c>
      <c r="D373" s="23" t="str">
        <f>IFERROR(IF(MATCH($B373,Compounders!$A:$A,0),"yes"),"")</f>
        <v/>
      </c>
      <c r="F373" s="66"/>
      <c r="G373" s="66"/>
      <c r="H373" s="66" t="s">
        <v>544</v>
      </c>
      <c r="I373" s="66"/>
      <c r="J373" s="121" t="str">
        <f t="shared" si="433"/>
        <v/>
      </c>
      <c r="K373" s="70">
        <f t="shared" si="457"/>
        <v>6</v>
      </c>
      <c r="L373" s="70">
        <f t="shared" si="458"/>
        <v>47</v>
      </c>
      <c r="M373" s="70">
        <f t="shared" si="459"/>
        <v>6</v>
      </c>
      <c r="N373" s="70">
        <f t="shared" si="460"/>
        <v>8</v>
      </c>
      <c r="O373" s="66"/>
      <c r="P373" s="83"/>
      <c r="Q373" s="70">
        <f t="shared" si="474"/>
        <v>5</v>
      </c>
      <c r="R373" s="70">
        <f t="shared" si="474"/>
        <v>4</v>
      </c>
      <c r="S373" s="70">
        <f t="shared" si="474"/>
        <v>5</v>
      </c>
      <c r="T373" s="70">
        <f t="shared" si="474"/>
        <v>5</v>
      </c>
      <c r="U373" s="70">
        <f t="shared" si="474"/>
        <v>5</v>
      </c>
      <c r="V373" s="70">
        <f t="shared" si="474"/>
        <v>8</v>
      </c>
      <c r="W373" s="70">
        <f t="shared" si="474"/>
        <v>9</v>
      </c>
      <c r="X373" s="70">
        <f t="shared" si="474"/>
        <v>4</v>
      </c>
      <c r="Y373" s="70">
        <f t="shared" si="474"/>
        <v>2</v>
      </c>
      <c r="AA373" s="39">
        <v>14.827954869639997</v>
      </c>
      <c r="AB373" s="39">
        <v>16.35272125709</v>
      </c>
      <c r="AC373" s="40">
        <v>21.633960262149998</v>
      </c>
      <c r="AE373" s="4">
        <f t="shared" si="400"/>
        <v>6.8060053925100004</v>
      </c>
      <c r="AF373" s="4">
        <f t="shared" si="401"/>
        <v>5.281239005059998</v>
      </c>
      <c r="AH373" s="11">
        <f t="shared" si="402"/>
        <v>0.45899825379460713</v>
      </c>
      <c r="AI373" s="11">
        <f t="shared" si="403"/>
        <v>0.32295780757408976</v>
      </c>
      <c r="AK373" s="3">
        <v>566.77800000000002</v>
      </c>
      <c r="AL373" s="7">
        <v>692.38</v>
      </c>
      <c r="AM373" s="7"/>
      <c r="AN373" s="3">
        <v>682.1</v>
      </c>
      <c r="AO373" s="3">
        <v>674.54545454545496</v>
      </c>
      <c r="AP373" s="7">
        <v>678.4</v>
      </c>
      <c r="AQ373" s="113"/>
      <c r="AR373" s="3">
        <v>743.7</v>
      </c>
      <c r="AS373" s="3">
        <v>756.8</v>
      </c>
      <c r="AT373" s="7">
        <v>790.6</v>
      </c>
      <c r="AU373" s="7"/>
      <c r="AV373" s="3">
        <v>750.2</v>
      </c>
      <c r="AW373" s="3">
        <v>732.4</v>
      </c>
      <c r="AX373" s="7">
        <v>856.16666666666697</v>
      </c>
      <c r="AY373" s="113"/>
      <c r="AZ373" s="3">
        <v>793.72900000000004</v>
      </c>
      <c r="BA373" s="7">
        <v>927.94600000000003</v>
      </c>
      <c r="BB373" s="7"/>
      <c r="BC373" s="3">
        <v>870.42857142857099</v>
      </c>
      <c r="BD373" s="3">
        <v>925.28571428571399</v>
      </c>
      <c r="BE373" s="7">
        <v>947.42857142857099</v>
      </c>
      <c r="BF373" s="113"/>
      <c r="BG373" s="3">
        <v>926.357142857143</v>
      </c>
      <c r="BH373" s="3">
        <v>960.21428571428601</v>
      </c>
      <c r="BI373" s="7">
        <v>997.857142857143</v>
      </c>
      <c r="BJ373" s="113"/>
      <c r="BK373" s="3">
        <v>970.28571428571399</v>
      </c>
      <c r="BL373" s="3">
        <v>1004</v>
      </c>
      <c r="BM373" s="7">
        <v>1092.2</v>
      </c>
      <c r="BO373" s="2">
        <f t="shared" si="465"/>
        <v>827.55903835616436</v>
      </c>
      <c r="BP373" s="2">
        <f t="shared" si="466"/>
        <v>932.85667553816029</v>
      </c>
      <c r="BQ373" s="2"/>
      <c r="BR373" s="2">
        <f t="shared" si="467"/>
        <v>884.52563600782742</v>
      </c>
      <c r="BS373" s="2">
        <f t="shared" si="468"/>
        <v>934.08962818003897</v>
      </c>
      <c r="BT373" s="2">
        <f t="shared" si="469"/>
        <v>960.13933463796434</v>
      </c>
      <c r="BU373" s="2"/>
      <c r="BV373" s="2">
        <f t="shared" si="470"/>
        <v>937.42954990215264</v>
      </c>
      <c r="BW373" s="2">
        <f t="shared" si="471"/>
        <v>971.25068493150695</v>
      </c>
      <c r="BX373" s="2">
        <f t="shared" si="472"/>
        <v>1021.6367123287672</v>
      </c>
      <c r="BZ373" s="16">
        <f t="shared" si="461"/>
        <v>105.29763718199592</v>
      </c>
      <c r="CA373" s="16">
        <f t="shared" si="462"/>
        <v>27.28265909980405</v>
      </c>
      <c r="CB373" s="16">
        <f t="shared" si="463"/>
        <v>61.497377690802864</v>
      </c>
      <c r="CD373" s="5">
        <f t="shared" si="404"/>
        <v>0.1272388220073768</v>
      </c>
      <c r="CE373" s="5">
        <f t="shared" si="405"/>
        <v>2.9246356718265254E-2</v>
      </c>
      <c r="CF373" s="5">
        <f t="shared" si="406"/>
        <v>6.4050472126518487E-2</v>
      </c>
      <c r="CH373" s="11">
        <f t="shared" si="435"/>
        <v>5.6034545698314897E-2</v>
      </c>
      <c r="CI373" s="11">
        <f t="shared" si="436"/>
        <v>8.5485027852225892E-2</v>
      </c>
      <c r="CK373" s="11">
        <f t="shared" si="437"/>
        <v>3.6078588554077973E-2</v>
      </c>
      <c r="CL373" s="11">
        <f t="shared" si="438"/>
        <v>8.9827723518427494E-2</v>
      </c>
      <c r="CN373" s="16">
        <f t="shared" si="407"/>
        <v>49.563992172211556</v>
      </c>
      <c r="CO373" s="16">
        <f t="shared" si="408"/>
        <v>75.613698630136923</v>
      </c>
      <c r="CP373" s="11"/>
      <c r="CQ373" s="16">
        <f t="shared" si="409"/>
        <v>33.821135029354309</v>
      </c>
      <c r="CR373" s="16">
        <f t="shared" si="410"/>
        <v>84.207162426614559</v>
      </c>
      <c r="CT373" s="106">
        <v>940.93939393939309</v>
      </c>
      <c r="CU373" s="104">
        <v>903.41666666666697</v>
      </c>
      <c r="CV373" s="104">
        <v>870.42857142857099</v>
      </c>
      <c r="CW373" s="104">
        <v>915.68181818181893</v>
      </c>
      <c r="CX373" s="104">
        <v>853.67272727272791</v>
      </c>
      <c r="CY373" s="104">
        <v>839.35454545454593</v>
      </c>
      <c r="CZ373" s="104">
        <v>833.92307692307702</v>
      </c>
      <c r="DA373" s="104">
        <v>791.52727272727304</v>
      </c>
      <c r="DB373" s="104">
        <v>763.25641025641005</v>
      </c>
      <c r="DC373" s="104">
        <v>738.87878787878708</v>
      </c>
      <c r="DD373" s="104">
        <v>734.13333333333298</v>
      </c>
      <c r="DE373" s="104">
        <v>735.43589743589791</v>
      </c>
      <c r="DF373" s="104">
        <v>713.75824175824312</v>
      </c>
      <c r="DG373" s="104">
        <v>722.00416666666695</v>
      </c>
      <c r="DH373" s="104">
        <v>680.76470588235293</v>
      </c>
      <c r="DI373" s="104">
        <v>643.41176470588198</v>
      </c>
      <c r="DJ373" s="104">
        <v>593.125</v>
      </c>
      <c r="DK373" s="104">
        <v>673.52499999999998</v>
      </c>
      <c r="DL373" s="104">
        <v>719.5</v>
      </c>
      <c r="DM373" s="104">
        <v>694.67619047618996</v>
      </c>
      <c r="DN373" s="104">
        <v>657.794642857143</v>
      </c>
      <c r="DO373" s="104">
        <v>634.205357142857</v>
      </c>
      <c r="DP373" s="104">
        <v>613.94736842105306</v>
      </c>
      <c r="DR373" s="4">
        <f t="shared" si="439"/>
        <v>21.633960262149998</v>
      </c>
      <c r="DS373" s="39">
        <v>16.35272125709</v>
      </c>
      <c r="DT373" s="39">
        <v>14.827954869639997</v>
      </c>
      <c r="DU373" s="39">
        <v>18.566350872300003</v>
      </c>
      <c r="DV373" s="39">
        <v>16.903259682399998</v>
      </c>
      <c r="DW373" s="39">
        <v>15.351066205119999</v>
      </c>
      <c r="DX373" s="39">
        <v>14.739880101550002</v>
      </c>
      <c r="DY373" s="39">
        <v>12.834235669800002</v>
      </c>
      <c r="DZ373" s="39">
        <v>10.0946465889</v>
      </c>
      <c r="EA373" s="39">
        <v>11.14907352488</v>
      </c>
      <c r="EB373" s="39">
        <v>10.68639662478</v>
      </c>
      <c r="EC373" s="39">
        <v>9.5566370022199987</v>
      </c>
      <c r="ED373" s="39">
        <v>8.84405099634</v>
      </c>
      <c r="EE373" s="39">
        <v>8.0233763048500002</v>
      </c>
      <c r="EF373" s="39">
        <v>8.6634992210999986</v>
      </c>
      <c r="EG373" s="39">
        <v>8.6204361928899988</v>
      </c>
      <c r="EH373" s="39">
        <v>9.2546385529599995</v>
      </c>
      <c r="EI373" s="39">
        <v>12.6912406215</v>
      </c>
      <c r="EJ373" s="39">
        <v>14.983443537480001</v>
      </c>
      <c r="EK373" s="39">
        <v>11.988869651339998</v>
      </c>
      <c r="EL373" s="39">
        <v>11.127714620760001</v>
      </c>
      <c r="EM373" s="39">
        <v>12.861593859779999</v>
      </c>
      <c r="EN373" s="39">
        <v>10.838449765879998</v>
      </c>
      <c r="EP373" s="111">
        <v>45930</v>
      </c>
      <c r="EQ373" s="114">
        <f t="shared" si="464"/>
        <v>0.25205479452054796</v>
      </c>
      <c r="ER373" s="114"/>
      <c r="ES373" s="4">
        <f t="shared" si="440"/>
        <v>566.77800000000002</v>
      </c>
      <c r="ET373" s="4">
        <f t="shared" si="441"/>
        <v>692.38</v>
      </c>
      <c r="EU373" s="4"/>
      <c r="EV373" s="4">
        <f t="shared" si="411"/>
        <v>682.1</v>
      </c>
      <c r="EW373" s="4">
        <f t="shared" si="412"/>
        <v>674.54545454545496</v>
      </c>
      <c r="EX373" s="4">
        <f t="shared" si="413"/>
        <v>678.4</v>
      </c>
      <c r="EY373" s="4"/>
      <c r="EZ373" s="4">
        <f t="shared" si="414"/>
        <v>743.7</v>
      </c>
      <c r="FA373" s="4">
        <f t="shared" si="415"/>
        <v>756.8</v>
      </c>
      <c r="FB373" s="4">
        <f t="shared" si="416"/>
        <v>790.6</v>
      </c>
      <c r="FC373" s="4"/>
      <c r="FD373" s="4">
        <f t="shared" si="475"/>
        <v>750.2</v>
      </c>
      <c r="FE373" s="4">
        <f t="shared" si="443"/>
        <v>732.4</v>
      </c>
      <c r="FF373" s="4">
        <f t="shared" si="444"/>
        <v>856.16666666666697</v>
      </c>
      <c r="FH373" s="16">
        <f t="shared" si="445"/>
        <v>598.43658630136986</v>
      </c>
      <c r="FI373" s="16">
        <f t="shared" si="418"/>
        <v>688.85627397260271</v>
      </c>
      <c r="FJ373" s="16"/>
      <c r="FK373" s="16">
        <f t="shared" si="446"/>
        <v>697.62657534246569</v>
      </c>
      <c r="FL373" s="16">
        <f t="shared" si="447"/>
        <v>695.27810709838127</v>
      </c>
      <c r="FM373" s="16">
        <f t="shared" si="448"/>
        <v>706.68054794520549</v>
      </c>
      <c r="FN373" s="16"/>
      <c r="FO373" s="16">
        <f t="shared" si="449"/>
        <v>745.33835616438364</v>
      </c>
      <c r="FP373" s="16">
        <f t="shared" si="450"/>
        <v>750.64986301369856</v>
      </c>
      <c r="FQ373" s="16">
        <f t="shared" si="451"/>
        <v>807.12639269406395</v>
      </c>
      <c r="FS373" s="4">
        <f t="shared" si="419"/>
        <v>793.72900000000004</v>
      </c>
      <c r="FT373" s="4">
        <f t="shared" si="420"/>
        <v>927.94600000000003</v>
      </c>
      <c r="FU373" s="4"/>
      <c r="FV373" s="4">
        <f t="shared" si="421"/>
        <v>870.42857142857099</v>
      </c>
      <c r="FW373" s="4">
        <f t="shared" si="422"/>
        <v>925.28571428571399</v>
      </c>
      <c r="FX373" s="4">
        <f t="shared" si="423"/>
        <v>947.42857142857099</v>
      </c>
      <c r="FY373" s="4"/>
      <c r="FZ373" s="4">
        <f t="shared" si="424"/>
        <v>926.357142857143</v>
      </c>
      <c r="GA373" s="4">
        <f t="shared" si="425"/>
        <v>960.21428571428601</v>
      </c>
      <c r="GB373" s="4">
        <f t="shared" si="426"/>
        <v>997.857142857143</v>
      </c>
      <c r="GC373" s="4"/>
      <c r="GD373" s="4">
        <f t="shared" si="427"/>
        <v>970.28571428571399</v>
      </c>
      <c r="GE373" s="4">
        <f t="shared" si="428"/>
        <v>1004</v>
      </c>
      <c r="GF373" s="4">
        <f t="shared" si="429"/>
        <v>1092.2</v>
      </c>
      <c r="GH373" s="16">
        <f t="shared" si="452"/>
        <v>827.55903835616436</v>
      </c>
      <c r="GI373" s="16">
        <f t="shared" si="430"/>
        <v>932.85667553816029</v>
      </c>
      <c r="GJ373" s="16"/>
      <c r="GK373" s="16">
        <f t="shared" si="453"/>
        <v>884.52563600782742</v>
      </c>
      <c r="GL373" s="16">
        <f t="shared" si="454"/>
        <v>934.08962818003897</v>
      </c>
      <c r="GM373" s="16">
        <f t="shared" si="455"/>
        <v>960.13933463796434</v>
      </c>
      <c r="GN373" s="16"/>
      <c r="GO373" s="16">
        <f t="shared" si="431"/>
        <v>937.42954990215264</v>
      </c>
      <c r="GP373" s="16">
        <f t="shared" si="432"/>
        <v>971.25068493150695</v>
      </c>
      <c r="GQ373" s="16">
        <f t="shared" si="456"/>
        <v>1021.6367123287672</v>
      </c>
    </row>
    <row r="374" spans="2:199" ht="14.45" customHeight="1" x14ac:dyDescent="0.25">
      <c r="B374" s="28" t="s">
        <v>386</v>
      </c>
      <c r="C374" s="28" t="s">
        <v>1035</v>
      </c>
      <c r="D374" s="23" t="str">
        <f>IFERROR(IF(MATCH($B374,Compounders!$A:$A,0),"yes"),"")</f>
        <v/>
      </c>
      <c r="F374" s="66"/>
      <c r="G374" s="66"/>
      <c r="H374" s="66"/>
      <c r="I374" s="66"/>
      <c r="J374" s="121" t="str">
        <f t="shared" si="433"/>
        <v>yes</v>
      </c>
      <c r="K374" s="70">
        <f t="shared" si="457"/>
        <v>6</v>
      </c>
      <c r="L374" s="70">
        <f t="shared" si="458"/>
        <v>47</v>
      </c>
      <c r="M374" s="70">
        <f t="shared" si="459"/>
        <v>6</v>
      </c>
      <c r="N374" s="70">
        <f t="shared" si="460"/>
        <v>8</v>
      </c>
      <c r="O374" s="66"/>
      <c r="P374" s="83"/>
      <c r="Q374" s="70">
        <f t="shared" si="474"/>
        <v>5</v>
      </c>
      <c r="R374" s="70">
        <f t="shared" si="474"/>
        <v>4</v>
      </c>
      <c r="S374" s="70">
        <f t="shared" si="474"/>
        <v>5</v>
      </c>
      <c r="T374" s="70">
        <f t="shared" si="474"/>
        <v>5</v>
      </c>
      <c r="U374" s="70">
        <f t="shared" si="474"/>
        <v>5</v>
      </c>
      <c r="V374" s="70">
        <f t="shared" si="474"/>
        <v>8</v>
      </c>
      <c r="W374" s="70">
        <f t="shared" si="474"/>
        <v>9</v>
      </c>
      <c r="X374" s="70">
        <f t="shared" si="474"/>
        <v>4</v>
      </c>
      <c r="Y374" s="70">
        <f t="shared" si="474"/>
        <v>2</v>
      </c>
      <c r="AA374" s="39">
        <v>19.970458928309998</v>
      </c>
      <c r="AB374" s="39">
        <v>19.047299322609998</v>
      </c>
      <c r="AC374" s="40">
        <v>20.663691102669997</v>
      </c>
      <c r="AE374" s="4">
        <f t="shared" si="400"/>
        <v>0.69323217435999851</v>
      </c>
      <c r="AF374" s="4">
        <f t="shared" si="401"/>
        <v>1.616391780059999</v>
      </c>
      <c r="AH374" s="11">
        <f t="shared" si="402"/>
        <v>3.4712881504053827E-2</v>
      </c>
      <c r="AI374" s="11">
        <f t="shared" si="403"/>
        <v>8.4861992909476047E-2</v>
      </c>
      <c r="AK374" s="3">
        <v>810.07299999999998</v>
      </c>
      <c r="AL374" s="7">
        <v>810.33199999999999</v>
      </c>
      <c r="AM374" s="7"/>
      <c r="AN374" s="3">
        <v>783.8</v>
      </c>
      <c r="AO374" s="3">
        <v>797.08333333333303</v>
      </c>
      <c r="AP374" s="7">
        <v>898.5</v>
      </c>
      <c r="AQ374" s="113"/>
      <c r="AR374" s="3">
        <v>823</v>
      </c>
      <c r="AS374" s="3">
        <v>828</v>
      </c>
      <c r="AT374" s="7">
        <v>889.5</v>
      </c>
      <c r="AU374" s="7"/>
      <c r="AV374" s="3">
        <v>810</v>
      </c>
      <c r="AW374" s="3">
        <v>892.66666666666697</v>
      </c>
      <c r="AX374" s="7">
        <v>945</v>
      </c>
      <c r="AY374" s="113"/>
      <c r="AZ374" s="3">
        <v>810.07299999999998</v>
      </c>
      <c r="BA374" s="7">
        <v>810.33199999999999</v>
      </c>
      <c r="BB374" s="7"/>
      <c r="BC374" s="3">
        <v>781.21428571428601</v>
      </c>
      <c r="BD374" s="3">
        <v>796.21428571428601</v>
      </c>
      <c r="BE374" s="7">
        <v>895.42857142857099</v>
      </c>
      <c r="BF374" s="113"/>
      <c r="BG374" s="3">
        <v>821.11111111111109</v>
      </c>
      <c r="BH374" s="3">
        <v>826.07142857142901</v>
      </c>
      <c r="BI374" s="7">
        <v>884.357142857143</v>
      </c>
      <c r="BJ374" s="113"/>
      <c r="BK374" s="3">
        <v>804.66666666666697</v>
      </c>
      <c r="BL374" s="3">
        <v>863.5</v>
      </c>
      <c r="BM374" s="7">
        <v>917.16666666666697</v>
      </c>
      <c r="BO374" s="2">
        <f t="shared" si="465"/>
        <v>810.07299999999998</v>
      </c>
      <c r="BP374" s="2">
        <f t="shared" si="466"/>
        <v>810.33199999999999</v>
      </c>
      <c r="BQ374" s="2"/>
      <c r="BR374" s="2">
        <f t="shared" si="467"/>
        <v>781.21428571428601</v>
      </c>
      <c r="BS374" s="2">
        <f t="shared" si="468"/>
        <v>796.21428571428601</v>
      </c>
      <c r="BT374" s="2">
        <f t="shared" si="469"/>
        <v>895.42857142857099</v>
      </c>
      <c r="BU374" s="2"/>
      <c r="BV374" s="2">
        <f t="shared" si="470"/>
        <v>821.11111111111109</v>
      </c>
      <c r="BW374" s="2">
        <f t="shared" si="471"/>
        <v>826.07142857142901</v>
      </c>
      <c r="BX374" s="2">
        <f t="shared" si="472"/>
        <v>884.357142857143</v>
      </c>
      <c r="BZ374" s="16">
        <f t="shared" si="461"/>
        <v>0.25900000000001455</v>
      </c>
      <c r="CA374" s="16">
        <f t="shared" si="462"/>
        <v>85.096571428570996</v>
      </c>
      <c r="CB374" s="16">
        <f t="shared" si="463"/>
        <v>-11.071428571427987</v>
      </c>
      <c r="CD374" s="5">
        <f t="shared" si="404"/>
        <v>3.1972427176318874E-4</v>
      </c>
      <c r="CE374" s="5">
        <f t="shared" si="405"/>
        <v>0.10501445262999742</v>
      </c>
      <c r="CF374" s="5">
        <f t="shared" si="406"/>
        <v>-1.2364390555200333E-2</v>
      </c>
      <c r="CH374" s="11">
        <f t="shared" si="435"/>
        <v>1.9200877754411705E-2</v>
      </c>
      <c r="CI374" s="11">
        <f t="shared" si="436"/>
        <v>0.14620096918716174</v>
      </c>
      <c r="CK374" s="11">
        <f t="shared" si="437"/>
        <v>6.0409820220381771E-3</v>
      </c>
      <c r="CL374" s="11">
        <f t="shared" si="438"/>
        <v>7.7024937173787222E-2</v>
      </c>
      <c r="CN374" s="16">
        <f t="shared" si="407"/>
        <v>15</v>
      </c>
      <c r="CO374" s="16">
        <f t="shared" si="408"/>
        <v>114.21428571428498</v>
      </c>
      <c r="CP374" s="11"/>
      <c r="CQ374" s="16">
        <f t="shared" si="409"/>
        <v>4.9603174603179241</v>
      </c>
      <c r="CR374" s="16">
        <f t="shared" si="410"/>
        <v>63.246031746031917</v>
      </c>
      <c r="CT374" s="106">
        <v>881.62337662337711</v>
      </c>
      <c r="CU374" s="104">
        <v>796.21428571428601</v>
      </c>
      <c r="CV374" s="104">
        <v>783.81818181818198</v>
      </c>
      <c r="CW374" s="104">
        <v>731.55769230769306</v>
      </c>
      <c r="CX374" s="104">
        <v>698.09523809523796</v>
      </c>
      <c r="CY374" s="104">
        <v>759</v>
      </c>
      <c r="CZ374" s="104">
        <v>752.64423076923094</v>
      </c>
      <c r="DA374" s="104">
        <v>704.5</v>
      </c>
      <c r="DB374" s="104">
        <v>691.25</v>
      </c>
      <c r="DC374" s="104">
        <v>671.73333333333301</v>
      </c>
      <c r="DD374" s="104">
        <v>715.5659340659339</v>
      </c>
      <c r="DE374" s="104">
        <v>739.16666666666606</v>
      </c>
      <c r="DF374" s="104">
        <v>799.26818181818203</v>
      </c>
      <c r="DG374" s="104">
        <v>826.21428571428601</v>
      </c>
      <c r="DH374" s="104">
        <v>1075.208333333333</v>
      </c>
      <c r="DI374" s="104">
        <v>1147.116666666667</v>
      </c>
      <c r="DJ374" s="104">
        <v>1215.984848484849</v>
      </c>
      <c r="DK374" s="104">
        <v>1182.61538461539</v>
      </c>
      <c r="DL374" s="104">
        <v>1125.4222222222218</v>
      </c>
      <c r="DM374" s="104">
        <v>1026.3888888888891</v>
      </c>
      <c r="DN374" s="104">
        <v>885.23809523809598</v>
      </c>
      <c r="DO374" s="104">
        <v>713</v>
      </c>
      <c r="DP374" s="104">
        <v>696.58333333333303</v>
      </c>
      <c r="DR374" s="4">
        <f t="shared" si="439"/>
        <v>20.663691102669997</v>
      </c>
      <c r="DS374" s="39">
        <v>19.047299322609998</v>
      </c>
      <c r="DT374" s="39">
        <v>19.970458928309998</v>
      </c>
      <c r="DU374" s="39">
        <v>16.637733366800003</v>
      </c>
      <c r="DV374" s="39">
        <v>15.646315283750003</v>
      </c>
      <c r="DW374" s="39">
        <v>16.565243656000003</v>
      </c>
      <c r="DX374" s="39">
        <v>15.505127230670002</v>
      </c>
      <c r="DY374" s="39">
        <v>18.544201329600003</v>
      </c>
      <c r="DZ374" s="39">
        <v>17.626867778339999</v>
      </c>
      <c r="EA374" s="39">
        <v>17.49383680687</v>
      </c>
      <c r="EB374" s="39">
        <v>18.493527991200001</v>
      </c>
      <c r="EC374" s="39">
        <v>16.953453284880002</v>
      </c>
      <c r="ED374" s="39">
        <v>18.507716884529998</v>
      </c>
      <c r="EE374" s="39">
        <v>17.00231260528</v>
      </c>
      <c r="EF374" s="39">
        <v>16.537453025279998</v>
      </c>
      <c r="EG374" s="39">
        <v>14.44711701542</v>
      </c>
      <c r="EH374" s="39">
        <v>16.349293534640001</v>
      </c>
      <c r="EI374" s="39">
        <v>17.268784282240002</v>
      </c>
      <c r="EJ374" s="39">
        <v>22.749239256379997</v>
      </c>
      <c r="EK374" s="39">
        <v>20.239133652539998</v>
      </c>
      <c r="EL374" s="39">
        <v>21.380943799199997</v>
      </c>
      <c r="EM374" s="39">
        <v>18.166655675409999</v>
      </c>
      <c r="EN374" s="39">
        <v>16.098859966119999</v>
      </c>
      <c r="EP374" s="111">
        <v>46022</v>
      </c>
      <c r="EQ374" s="114">
        <f t="shared" si="464"/>
        <v>0</v>
      </c>
      <c r="ER374" s="114"/>
      <c r="ES374" s="4">
        <f t="shared" si="440"/>
        <v>810.07299999999998</v>
      </c>
      <c r="ET374" s="4">
        <f t="shared" si="441"/>
        <v>810.33199999999999</v>
      </c>
      <c r="EU374" s="4"/>
      <c r="EV374" s="4">
        <f t="shared" si="411"/>
        <v>783.8</v>
      </c>
      <c r="EW374" s="4">
        <f t="shared" si="412"/>
        <v>797.08333333333303</v>
      </c>
      <c r="EX374" s="4">
        <f t="shared" si="413"/>
        <v>898.5</v>
      </c>
      <c r="EY374" s="4"/>
      <c r="EZ374" s="4">
        <f t="shared" si="414"/>
        <v>823</v>
      </c>
      <c r="FA374" s="4">
        <f t="shared" si="415"/>
        <v>828</v>
      </c>
      <c r="FB374" s="4">
        <f t="shared" si="416"/>
        <v>889.5</v>
      </c>
      <c r="FC374" s="4"/>
      <c r="FD374" s="4">
        <f t="shared" si="475"/>
        <v>810</v>
      </c>
      <c r="FE374" s="4">
        <f t="shared" si="443"/>
        <v>892.66666666666697</v>
      </c>
      <c r="FF374" s="4">
        <f t="shared" si="444"/>
        <v>945</v>
      </c>
      <c r="FH374" s="16">
        <f t="shared" si="445"/>
        <v>810.07299999999998</v>
      </c>
      <c r="FI374" s="16">
        <f t="shared" si="418"/>
        <v>810.33199999999999</v>
      </c>
      <c r="FJ374" s="16"/>
      <c r="FK374" s="16">
        <f t="shared" si="446"/>
        <v>783.8</v>
      </c>
      <c r="FL374" s="16">
        <f t="shared" si="447"/>
        <v>797.08333333333303</v>
      </c>
      <c r="FM374" s="16">
        <f t="shared" si="448"/>
        <v>898.5</v>
      </c>
      <c r="FN374" s="16"/>
      <c r="FO374" s="16">
        <f t="shared" si="449"/>
        <v>823</v>
      </c>
      <c r="FP374" s="16">
        <f t="shared" si="450"/>
        <v>828</v>
      </c>
      <c r="FQ374" s="16">
        <f t="shared" si="451"/>
        <v>889.5</v>
      </c>
      <c r="FS374" s="4">
        <f t="shared" si="419"/>
        <v>810.07299999999998</v>
      </c>
      <c r="FT374" s="4">
        <f t="shared" si="420"/>
        <v>810.33199999999999</v>
      </c>
      <c r="FU374" s="4"/>
      <c r="FV374" s="4">
        <f t="shared" si="421"/>
        <v>781.21428571428601</v>
      </c>
      <c r="FW374" s="4">
        <f t="shared" si="422"/>
        <v>796.21428571428601</v>
      </c>
      <c r="FX374" s="4">
        <f t="shared" si="423"/>
        <v>895.42857142857099</v>
      </c>
      <c r="FY374" s="4"/>
      <c r="FZ374" s="4">
        <f t="shared" si="424"/>
        <v>821.11111111111109</v>
      </c>
      <c r="GA374" s="4">
        <f t="shared" si="425"/>
        <v>826.07142857142901</v>
      </c>
      <c r="GB374" s="4">
        <f t="shared" si="426"/>
        <v>884.357142857143</v>
      </c>
      <c r="GC374" s="4"/>
      <c r="GD374" s="4">
        <f t="shared" si="427"/>
        <v>804.66666666666697</v>
      </c>
      <c r="GE374" s="4">
        <f t="shared" si="428"/>
        <v>863.5</v>
      </c>
      <c r="GF374" s="4">
        <f t="shared" si="429"/>
        <v>917.16666666666697</v>
      </c>
      <c r="GH374" s="16">
        <f t="shared" si="452"/>
        <v>810.07299999999998</v>
      </c>
      <c r="GI374" s="16">
        <f t="shared" si="430"/>
        <v>810.33199999999999</v>
      </c>
      <c r="GJ374" s="16"/>
      <c r="GK374" s="16">
        <f t="shared" si="453"/>
        <v>781.21428571428601</v>
      </c>
      <c r="GL374" s="16">
        <f t="shared" si="454"/>
        <v>796.21428571428601</v>
      </c>
      <c r="GM374" s="16">
        <f t="shared" si="455"/>
        <v>895.42857142857099</v>
      </c>
      <c r="GN374" s="16"/>
      <c r="GO374" s="16">
        <f t="shared" si="431"/>
        <v>821.11111111111109</v>
      </c>
      <c r="GP374" s="16">
        <f t="shared" si="432"/>
        <v>826.07142857142901</v>
      </c>
      <c r="GQ374" s="16">
        <f t="shared" si="456"/>
        <v>884.357142857143</v>
      </c>
    </row>
    <row r="375" spans="2:199" ht="14.45" customHeight="1" x14ac:dyDescent="0.25">
      <c r="B375" s="28" t="s">
        <v>399</v>
      </c>
      <c r="C375" s="28" t="s">
        <v>830</v>
      </c>
      <c r="D375" s="23" t="str">
        <f>IFERROR(IF(MATCH($B375,Compounders!$A:$A,0),"yes"),"")</f>
        <v/>
      </c>
      <c r="F375" s="66"/>
      <c r="G375" s="66"/>
      <c r="H375" s="66"/>
      <c r="I375" s="66"/>
      <c r="J375" s="121" t="str">
        <f t="shared" si="433"/>
        <v>yes</v>
      </c>
      <c r="K375" s="70">
        <f t="shared" si="457"/>
        <v>6</v>
      </c>
      <c r="L375" s="70">
        <f t="shared" si="458"/>
        <v>47</v>
      </c>
      <c r="M375" s="70">
        <f t="shared" si="459"/>
        <v>6</v>
      </c>
      <c r="N375" s="70">
        <f t="shared" si="460"/>
        <v>8</v>
      </c>
      <c r="O375" s="66"/>
      <c r="P375" s="83"/>
      <c r="Q375" s="70">
        <f t="shared" si="474"/>
        <v>5</v>
      </c>
      <c r="R375" s="70">
        <f t="shared" si="474"/>
        <v>4</v>
      </c>
      <c r="S375" s="70">
        <f t="shared" si="474"/>
        <v>5</v>
      </c>
      <c r="T375" s="70">
        <f t="shared" si="474"/>
        <v>5</v>
      </c>
      <c r="U375" s="70">
        <f t="shared" si="474"/>
        <v>5</v>
      </c>
      <c r="V375" s="70">
        <f t="shared" si="474"/>
        <v>8</v>
      </c>
      <c r="W375" s="70">
        <f t="shared" si="474"/>
        <v>9</v>
      </c>
      <c r="X375" s="70">
        <f t="shared" si="474"/>
        <v>4</v>
      </c>
      <c r="Y375" s="70">
        <f t="shared" si="474"/>
        <v>2</v>
      </c>
      <c r="AA375" s="39">
        <v>20.797951999999999</v>
      </c>
      <c r="AB375" s="39">
        <v>21.985143999999998</v>
      </c>
      <c r="AC375" s="40">
        <v>21.324919999999999</v>
      </c>
      <c r="AE375" s="4">
        <f t="shared" si="400"/>
        <v>0.5269680000000001</v>
      </c>
      <c r="AF375" s="4">
        <f t="shared" si="401"/>
        <v>-0.66022399999999948</v>
      </c>
      <c r="AH375" s="11">
        <f t="shared" si="402"/>
        <v>2.5337494768715718E-2</v>
      </c>
      <c r="AI375" s="11">
        <f t="shared" si="403"/>
        <v>-3.0030460569191564E-2</v>
      </c>
      <c r="AK375" s="3">
        <v>746</v>
      </c>
      <c r="AL375" s="7">
        <v>876.5</v>
      </c>
      <c r="AM375" s="7"/>
      <c r="AN375" s="3">
        <v>1244.06666666667</v>
      </c>
      <c r="AO375" s="3">
        <v>1123.8571428571402</v>
      </c>
      <c r="AP375" s="7">
        <v>1275.1666666666702</v>
      </c>
      <c r="AQ375" s="113"/>
      <c r="AR375" s="3">
        <v>1312.25</v>
      </c>
      <c r="AS375" s="3">
        <v>1244.4444444444398</v>
      </c>
      <c r="AT375" s="7">
        <v>1395</v>
      </c>
      <c r="AU375" s="7"/>
      <c r="AV375" s="3">
        <v>1399.8571428571402</v>
      </c>
      <c r="AW375" s="3">
        <v>1410.75</v>
      </c>
      <c r="AX375" s="7">
        <v>1448.8888888888901</v>
      </c>
      <c r="AY375" s="113"/>
      <c r="AZ375" s="3">
        <v>1230.3</v>
      </c>
      <c r="BA375" s="7">
        <v>1377.2</v>
      </c>
      <c r="BB375" s="7"/>
      <c r="BC375" s="3">
        <v>1452.1764705882399</v>
      </c>
      <c r="BD375" s="3">
        <v>1476.4</v>
      </c>
      <c r="BE375" s="7">
        <v>1487.3125</v>
      </c>
      <c r="BF375" s="113"/>
      <c r="BG375" s="3">
        <v>1571.8571428571402</v>
      </c>
      <c r="BH375" s="3">
        <v>1584.5</v>
      </c>
      <c r="BI375" s="7">
        <v>1590.5625</v>
      </c>
      <c r="BJ375" s="113"/>
      <c r="BK375" s="3">
        <v>1703.125</v>
      </c>
      <c r="BL375" s="3">
        <v>1706.6666666666702</v>
      </c>
      <c r="BM375" s="7">
        <v>1702.7692307692298</v>
      </c>
      <c r="BO375" s="2">
        <f t="shared" si="465"/>
        <v>1230.3</v>
      </c>
      <c r="BP375" s="2">
        <f t="shared" si="466"/>
        <v>1377.2</v>
      </c>
      <c r="BQ375" s="2"/>
      <c r="BR375" s="2">
        <f t="shared" si="467"/>
        <v>1452.1764705882399</v>
      </c>
      <c r="BS375" s="2">
        <f t="shared" si="468"/>
        <v>1476.4</v>
      </c>
      <c r="BT375" s="2">
        <f t="shared" si="469"/>
        <v>1487.3125</v>
      </c>
      <c r="BU375" s="2"/>
      <c r="BV375" s="2">
        <f t="shared" si="470"/>
        <v>1571.8571428571402</v>
      </c>
      <c r="BW375" s="2">
        <f t="shared" si="471"/>
        <v>1584.5</v>
      </c>
      <c r="BX375" s="2">
        <f t="shared" si="472"/>
        <v>1590.5625</v>
      </c>
      <c r="BZ375" s="16">
        <f t="shared" si="461"/>
        <v>146.90000000000009</v>
      </c>
      <c r="CA375" s="16">
        <f t="shared" si="462"/>
        <v>110.11249999999995</v>
      </c>
      <c r="CB375" s="16">
        <f t="shared" si="463"/>
        <v>103.25</v>
      </c>
      <c r="CD375" s="5">
        <f t="shared" si="404"/>
        <v>0.11940177192554668</v>
      </c>
      <c r="CE375" s="5">
        <f t="shared" si="405"/>
        <v>7.9953891954690715E-2</v>
      </c>
      <c r="CF375" s="5">
        <f t="shared" si="406"/>
        <v>6.9420515190990351E-2</v>
      </c>
      <c r="CH375" s="11">
        <f t="shared" si="435"/>
        <v>1.6680844168992737E-2</v>
      </c>
      <c r="CI375" s="11">
        <f t="shared" si="436"/>
        <v>2.4195426742816828E-2</v>
      </c>
      <c r="CK375" s="11">
        <f t="shared" si="437"/>
        <v>8.0432609288392243E-3</v>
      </c>
      <c r="CL375" s="11">
        <f t="shared" si="438"/>
        <v>1.1900163591749502E-2</v>
      </c>
      <c r="CN375" s="16">
        <f t="shared" si="407"/>
        <v>24.223529411760182</v>
      </c>
      <c r="CO375" s="16">
        <f t="shared" si="408"/>
        <v>35.136029411760092</v>
      </c>
      <c r="CP375" s="11"/>
      <c r="CQ375" s="16">
        <f t="shared" si="409"/>
        <v>12.642857142859839</v>
      </c>
      <c r="CR375" s="16">
        <f t="shared" si="410"/>
        <v>18.705357142859839</v>
      </c>
      <c r="CT375" s="106">
        <v>1503.0879120879119</v>
      </c>
      <c r="CU375" s="104">
        <v>1476.4</v>
      </c>
      <c r="CV375" s="104">
        <v>1424.4</v>
      </c>
      <c r="CW375" s="104">
        <v>1399.1125</v>
      </c>
      <c r="CX375" s="104">
        <v>1374.333333333333</v>
      </c>
      <c r="CY375" s="104">
        <v>1343.93333333333</v>
      </c>
      <c r="CZ375" s="104">
        <v>1275.166666666667</v>
      </c>
      <c r="DA375" s="104">
        <v>1251.477272727273</v>
      </c>
      <c r="DB375" s="104">
        <v>1257.977272727273</v>
      </c>
      <c r="DC375" s="104">
        <v>1261.4615384615399</v>
      </c>
      <c r="DD375" s="104">
        <v>1196.1111111111111</v>
      </c>
      <c r="DE375" s="104">
        <v>1186.9888888888891</v>
      </c>
      <c r="DF375" s="104">
        <v>1517.6085858585852</v>
      </c>
      <c r="DG375" s="104">
        <v>1485.61538461539</v>
      </c>
      <c r="DH375" s="104">
        <v>1488.4444444444439</v>
      </c>
      <c r="DI375" s="104">
        <v>1602.288888888889</v>
      </c>
      <c r="DJ375" s="104">
        <v>1632.704545454545</v>
      </c>
      <c r="DK375" s="104">
        <v>1791.4166666666702</v>
      </c>
      <c r="DL375" s="104">
        <v>1712.130952380953</v>
      </c>
      <c r="DM375" s="104">
        <v>1669.952380952381</v>
      </c>
      <c r="DN375" s="104">
        <v>1706.9285714285709</v>
      </c>
      <c r="DO375" s="104">
        <v>2067.1818181818198</v>
      </c>
      <c r="DP375" s="104">
        <v>2219.6904761904761</v>
      </c>
      <c r="DR375" s="4">
        <f t="shared" si="439"/>
        <v>21.324919999999999</v>
      </c>
      <c r="DS375" s="39">
        <v>21.985143999999998</v>
      </c>
      <c r="DT375" s="39">
        <v>20.797951999999999</v>
      </c>
      <c r="DU375" s="39">
        <v>23.854685999999997</v>
      </c>
      <c r="DV375" s="39">
        <v>21.972086999999998</v>
      </c>
      <c r="DW375" s="39">
        <v>19.480338</v>
      </c>
      <c r="DX375" s="39">
        <v>19.180155332520002</v>
      </c>
      <c r="DY375" s="39">
        <v>18.76411314396</v>
      </c>
      <c r="DZ375" s="39">
        <v>17.154596234279996</v>
      </c>
      <c r="EA375" s="39">
        <v>18.372485999999999</v>
      </c>
      <c r="EB375" s="39">
        <v>19.296921000000005</v>
      </c>
      <c r="EC375" s="39">
        <v>17.813030000000001</v>
      </c>
      <c r="ED375" s="39">
        <v>21.381837999999998</v>
      </c>
      <c r="EE375" s="39">
        <v>20.303885884219998</v>
      </c>
      <c r="EF375" s="39">
        <v>20.863527999999999</v>
      </c>
      <c r="EG375" s="39">
        <v>18.514824000000001</v>
      </c>
      <c r="EH375" s="39">
        <v>21.83671189224</v>
      </c>
      <c r="EI375" s="39">
        <v>24.625844000000004</v>
      </c>
      <c r="EJ375" s="39">
        <v>30.069896999999997</v>
      </c>
      <c r="EK375" s="39">
        <v>27.130816000000003</v>
      </c>
      <c r="EL375" s="39">
        <v>26.934231506850001</v>
      </c>
      <c r="EM375" s="39">
        <v>24.890927999999999</v>
      </c>
      <c r="EN375" s="39">
        <v>19.825770000000002</v>
      </c>
      <c r="EP375" s="111">
        <v>46022</v>
      </c>
      <c r="EQ375" s="114">
        <f t="shared" si="464"/>
        <v>0</v>
      </c>
      <c r="ER375" s="114"/>
      <c r="ES375" s="4">
        <f t="shared" si="440"/>
        <v>746</v>
      </c>
      <c r="ET375" s="4">
        <f t="shared" si="441"/>
        <v>876.5</v>
      </c>
      <c r="EU375" s="4"/>
      <c r="EV375" s="4">
        <f t="shared" si="411"/>
        <v>1244.06666666667</v>
      </c>
      <c r="EW375" s="4">
        <f t="shared" si="412"/>
        <v>1123.8571428571402</v>
      </c>
      <c r="EX375" s="4">
        <f t="shared" si="413"/>
        <v>1275.1666666666702</v>
      </c>
      <c r="EY375" s="4"/>
      <c r="EZ375" s="4">
        <f t="shared" si="414"/>
        <v>1312.25</v>
      </c>
      <c r="FA375" s="4">
        <f t="shared" si="415"/>
        <v>1244.4444444444398</v>
      </c>
      <c r="FB375" s="4">
        <f t="shared" si="416"/>
        <v>1395</v>
      </c>
      <c r="FC375" s="4"/>
      <c r="FD375" s="4">
        <f t="shared" si="475"/>
        <v>1399.8571428571402</v>
      </c>
      <c r="FE375" s="4">
        <f t="shared" si="443"/>
        <v>1410.75</v>
      </c>
      <c r="FF375" s="4">
        <f t="shared" si="444"/>
        <v>1448.8888888888901</v>
      </c>
      <c r="FH375" s="16">
        <f t="shared" si="445"/>
        <v>746</v>
      </c>
      <c r="FI375" s="16">
        <f t="shared" si="418"/>
        <v>876.5</v>
      </c>
      <c r="FJ375" s="16"/>
      <c r="FK375" s="16">
        <f t="shared" si="446"/>
        <v>1244.06666666667</v>
      </c>
      <c r="FL375" s="16">
        <f t="shared" si="447"/>
        <v>1123.8571428571402</v>
      </c>
      <c r="FM375" s="16">
        <f t="shared" si="448"/>
        <v>1275.1666666666702</v>
      </c>
      <c r="FN375" s="16"/>
      <c r="FO375" s="16">
        <f t="shared" si="449"/>
        <v>1312.25</v>
      </c>
      <c r="FP375" s="16">
        <f t="shared" si="450"/>
        <v>1244.4444444444398</v>
      </c>
      <c r="FQ375" s="16">
        <f t="shared" si="451"/>
        <v>1395</v>
      </c>
      <c r="FS375" s="4">
        <f t="shared" si="419"/>
        <v>1230.3</v>
      </c>
      <c r="FT375" s="4">
        <f t="shared" si="420"/>
        <v>1377.2</v>
      </c>
      <c r="FU375" s="4"/>
      <c r="FV375" s="4">
        <f t="shared" si="421"/>
        <v>1452.1764705882399</v>
      </c>
      <c r="FW375" s="4">
        <f t="shared" si="422"/>
        <v>1476.4</v>
      </c>
      <c r="FX375" s="4">
        <f t="shared" si="423"/>
        <v>1487.3125</v>
      </c>
      <c r="FY375" s="4"/>
      <c r="FZ375" s="4">
        <f t="shared" si="424"/>
        <v>1571.8571428571402</v>
      </c>
      <c r="GA375" s="4">
        <f t="shared" si="425"/>
        <v>1584.5</v>
      </c>
      <c r="GB375" s="4">
        <f t="shared" si="426"/>
        <v>1590.5625</v>
      </c>
      <c r="GC375" s="4"/>
      <c r="GD375" s="4">
        <f t="shared" si="427"/>
        <v>1703.125</v>
      </c>
      <c r="GE375" s="4">
        <f t="shared" si="428"/>
        <v>1706.6666666666702</v>
      </c>
      <c r="GF375" s="4">
        <f t="shared" si="429"/>
        <v>1702.7692307692298</v>
      </c>
      <c r="GH375" s="16">
        <f t="shared" si="452"/>
        <v>1230.3</v>
      </c>
      <c r="GI375" s="16">
        <f t="shared" si="430"/>
        <v>1377.2</v>
      </c>
      <c r="GJ375" s="16"/>
      <c r="GK375" s="16">
        <f t="shared" si="453"/>
        <v>1452.1764705882399</v>
      </c>
      <c r="GL375" s="16">
        <f t="shared" si="454"/>
        <v>1476.4</v>
      </c>
      <c r="GM375" s="16">
        <f t="shared" si="455"/>
        <v>1487.3125</v>
      </c>
      <c r="GN375" s="16"/>
      <c r="GO375" s="16">
        <f t="shared" si="431"/>
        <v>1571.8571428571402</v>
      </c>
      <c r="GP375" s="16">
        <f t="shared" si="432"/>
        <v>1584.5</v>
      </c>
      <c r="GQ375" s="16">
        <f t="shared" si="456"/>
        <v>1590.5625</v>
      </c>
    </row>
    <row r="376" spans="2:199" ht="14.45" customHeight="1" x14ac:dyDescent="0.25">
      <c r="B376" s="28" t="s">
        <v>525</v>
      </c>
      <c r="C376" s="28" t="s">
        <v>1036</v>
      </c>
      <c r="D376" s="23" t="str">
        <f>IFERROR(IF(MATCH($B376,Compounders!$A:$A,0),"yes"),"")</f>
        <v/>
      </c>
      <c r="F376" s="66"/>
      <c r="G376" s="66"/>
      <c r="H376" s="66"/>
      <c r="I376" s="66"/>
      <c r="J376" s="121" t="str">
        <f t="shared" si="433"/>
        <v>yes</v>
      </c>
      <c r="K376" s="70">
        <f t="shared" si="457"/>
        <v>6</v>
      </c>
      <c r="L376" s="70">
        <f t="shared" si="458"/>
        <v>47</v>
      </c>
      <c r="M376" s="70">
        <f t="shared" si="459"/>
        <v>6</v>
      </c>
      <c r="N376" s="70">
        <f t="shared" si="460"/>
        <v>8</v>
      </c>
      <c r="O376" s="66"/>
      <c r="P376" s="83"/>
      <c r="Q376" s="70">
        <f t="shared" si="474"/>
        <v>5</v>
      </c>
      <c r="R376" s="70">
        <f t="shared" si="474"/>
        <v>4</v>
      </c>
      <c r="S376" s="70">
        <f t="shared" si="474"/>
        <v>5</v>
      </c>
      <c r="T376" s="70">
        <f t="shared" si="474"/>
        <v>5</v>
      </c>
      <c r="U376" s="70">
        <f t="shared" si="474"/>
        <v>5</v>
      </c>
      <c r="V376" s="70">
        <f t="shared" si="474"/>
        <v>8</v>
      </c>
      <c r="W376" s="70">
        <f t="shared" si="474"/>
        <v>9</v>
      </c>
      <c r="X376" s="70">
        <f t="shared" si="474"/>
        <v>4</v>
      </c>
      <c r="Y376" s="70">
        <f t="shared" si="474"/>
        <v>2</v>
      </c>
      <c r="AA376" s="39">
        <v>20.609360483810004</v>
      </c>
      <c r="AB376" s="39">
        <v>18.207274569119999</v>
      </c>
      <c r="AC376" s="40">
        <v>21.54776253372</v>
      </c>
      <c r="AE376" s="4">
        <f t="shared" si="400"/>
        <v>0.93840204990999609</v>
      </c>
      <c r="AF376" s="4">
        <f t="shared" si="401"/>
        <v>3.3404879646000012</v>
      </c>
      <c r="AH376" s="11">
        <f t="shared" si="402"/>
        <v>4.5532807805811037E-2</v>
      </c>
      <c r="AI376" s="11">
        <f t="shared" si="403"/>
        <v>0.18346996152106998</v>
      </c>
      <c r="AK376" s="3">
        <v>749.53599999999994</v>
      </c>
      <c r="AL376" s="7">
        <v>1053.6320000000001</v>
      </c>
      <c r="AM376" s="7"/>
      <c r="AN376" s="3">
        <v>904.5</v>
      </c>
      <c r="AO376" s="3">
        <v>796.4</v>
      </c>
      <c r="AP376" s="7">
        <v>791.75</v>
      </c>
      <c r="AQ376" s="113"/>
      <c r="AR376" s="3">
        <v>873.09090909090901</v>
      </c>
      <c r="AS376" s="3">
        <v>829.5</v>
      </c>
      <c r="AT376" s="7">
        <v>856.5625</v>
      </c>
      <c r="AU376" s="7"/>
      <c r="AV376" s="3">
        <v>952.66666666666697</v>
      </c>
      <c r="AW376" s="3">
        <v>886</v>
      </c>
      <c r="AX376" s="7">
        <v>906.41666666666697</v>
      </c>
      <c r="AY376" s="113"/>
      <c r="AZ376" s="3">
        <v>749.53599999999994</v>
      </c>
      <c r="BA376" s="7">
        <v>1053.6320000000001</v>
      </c>
      <c r="BB376" s="7"/>
      <c r="BC376" s="3">
        <v>944.46666666666704</v>
      </c>
      <c r="BD376" s="3">
        <v>795.42857142857099</v>
      </c>
      <c r="BE376" s="7">
        <v>790.13333333333298</v>
      </c>
      <c r="BF376" s="113"/>
      <c r="BG376" s="3">
        <v>945.33333333333303</v>
      </c>
      <c r="BH376" s="3">
        <v>872.15384615384608</v>
      </c>
      <c r="BI376" s="7">
        <v>884.46666666666704</v>
      </c>
      <c r="BJ376" s="113"/>
      <c r="BK376" s="3">
        <v>985</v>
      </c>
      <c r="BL376" s="3">
        <v>928.5</v>
      </c>
      <c r="BM376" s="7">
        <v>928.66666666666697</v>
      </c>
      <c r="BO376" s="2">
        <f t="shared" si="465"/>
        <v>749.53599999999994</v>
      </c>
      <c r="BP376" s="2">
        <f t="shared" si="466"/>
        <v>1053.6320000000001</v>
      </c>
      <c r="BQ376" s="2"/>
      <c r="BR376" s="2">
        <f t="shared" si="467"/>
        <v>944.46666666666704</v>
      </c>
      <c r="BS376" s="2">
        <f t="shared" si="468"/>
        <v>795.42857142857099</v>
      </c>
      <c r="BT376" s="2">
        <f t="shared" si="469"/>
        <v>790.13333333333298</v>
      </c>
      <c r="BU376" s="2"/>
      <c r="BV376" s="2">
        <f t="shared" si="470"/>
        <v>945.33333333333303</v>
      </c>
      <c r="BW376" s="2">
        <f t="shared" si="471"/>
        <v>872.15384615384608</v>
      </c>
      <c r="BX376" s="2">
        <f t="shared" si="472"/>
        <v>884.46666666666704</v>
      </c>
      <c r="BZ376" s="16">
        <f t="shared" si="461"/>
        <v>304.09600000000012</v>
      </c>
      <c r="CA376" s="16">
        <f t="shared" si="462"/>
        <v>-263.49866666666708</v>
      </c>
      <c r="CB376" s="16">
        <f t="shared" si="463"/>
        <v>94.333333333334053</v>
      </c>
      <c r="CD376" s="5">
        <f t="shared" si="404"/>
        <v>0.40571233403065388</v>
      </c>
      <c r="CE376" s="5">
        <f t="shared" si="405"/>
        <v>-0.25008605154994068</v>
      </c>
      <c r="CF376" s="5">
        <f t="shared" si="406"/>
        <v>0.11938913263584294</v>
      </c>
      <c r="CH376" s="11">
        <f t="shared" si="435"/>
        <v>-0.1578013290443594</v>
      </c>
      <c r="CI376" s="11">
        <f t="shared" si="436"/>
        <v>-0.1634079198136521</v>
      </c>
      <c r="CK376" s="11">
        <f t="shared" si="437"/>
        <v>-7.7411305196918523E-2</v>
      </c>
      <c r="CL376" s="11">
        <f t="shared" si="438"/>
        <v>-6.4386459802538099E-2</v>
      </c>
      <c r="CN376" s="16">
        <f t="shared" si="407"/>
        <v>-149.03809523809605</v>
      </c>
      <c r="CO376" s="16">
        <f t="shared" si="408"/>
        <v>-154.33333333333405</v>
      </c>
      <c r="CP376" s="11"/>
      <c r="CQ376" s="16">
        <f t="shared" si="409"/>
        <v>-73.179487179486955</v>
      </c>
      <c r="CR376" s="16">
        <f t="shared" si="410"/>
        <v>-60.866666666665992</v>
      </c>
      <c r="CT376" s="106">
        <v>805.88461538461604</v>
      </c>
      <c r="CU376" s="104">
        <v>795.42857142857099</v>
      </c>
      <c r="CV376" s="104">
        <v>1059.671428571429</v>
      </c>
      <c r="CW376" s="104">
        <v>929.03234265734193</v>
      </c>
      <c r="CX376" s="104">
        <v>934.15</v>
      </c>
      <c r="CY376" s="104">
        <v>927.83333333333303</v>
      </c>
      <c r="CZ376" s="104">
        <v>954.27380952380997</v>
      </c>
      <c r="DA376" s="104">
        <v>926.31818181818107</v>
      </c>
      <c r="DB376" s="104">
        <v>916.42222222222199</v>
      </c>
      <c r="DC376" s="104">
        <v>581.81818181818198</v>
      </c>
      <c r="DD376" s="104">
        <v>637.67532467532499</v>
      </c>
      <c r="DE376" s="104">
        <v>589.40384615384608</v>
      </c>
      <c r="DF376" s="104">
        <v>562.52417582417604</v>
      </c>
      <c r="DG376" s="104">
        <v>555.875</v>
      </c>
      <c r="DH376" s="104">
        <v>470.732142857143</v>
      </c>
      <c r="DI376" s="104">
        <v>440.29666666666697</v>
      </c>
      <c r="DJ376" s="104">
        <v>437.63636363636397</v>
      </c>
      <c r="DK376" s="104">
        <v>462.8</v>
      </c>
      <c r="DL376" s="104">
        <v>404.16</v>
      </c>
      <c r="DM376" s="104">
        <v>409.33535353535405</v>
      </c>
      <c r="DN376" s="104">
        <v>338.20666666666699</v>
      </c>
      <c r="DO376" s="104">
        <v>198.25</v>
      </c>
      <c r="DP376" s="104">
        <v>295.58055555555597</v>
      </c>
      <c r="DR376" s="4">
        <f t="shared" si="439"/>
        <v>21.54776253372</v>
      </c>
      <c r="DS376" s="39">
        <v>18.207274569119999</v>
      </c>
      <c r="DT376" s="39">
        <v>20.609360483810004</v>
      </c>
      <c r="DU376" s="39">
        <v>20.761732163550001</v>
      </c>
      <c r="DV376" s="39">
        <v>25.233973901639999</v>
      </c>
      <c r="DW376" s="39">
        <v>23.676429172409996</v>
      </c>
      <c r="DX376" s="39">
        <v>21.9131091408</v>
      </c>
      <c r="DY376" s="39">
        <v>25.868621844099998</v>
      </c>
      <c r="DZ376" s="39">
        <v>21.091063648200002</v>
      </c>
      <c r="EA376" s="39">
        <v>23.427150522599998</v>
      </c>
      <c r="EB376" s="39">
        <v>27.369860894389994</v>
      </c>
      <c r="EC376" s="39">
        <v>21.694969863079997</v>
      </c>
      <c r="ED376" s="39">
        <v>25.108737721679997</v>
      </c>
      <c r="EE376" s="39">
        <v>28.205729981849998</v>
      </c>
      <c r="EF376" s="39">
        <v>30.263819956779997</v>
      </c>
      <c r="EG376" s="39">
        <v>30.707570334949995</v>
      </c>
      <c r="EH376" s="39">
        <v>34.51068777255</v>
      </c>
      <c r="EI376" s="39">
        <v>37.168729187099999</v>
      </c>
      <c r="EJ376" s="39">
        <v>42.318124278179994</v>
      </c>
      <c r="EK376" s="39">
        <v>36.215084627639996</v>
      </c>
      <c r="EL376" s="39">
        <v>34.848135493199997</v>
      </c>
      <c r="EM376" s="39">
        <v>30.34298694245</v>
      </c>
      <c r="EN376" s="39">
        <v>31.34877366533</v>
      </c>
      <c r="EP376" s="111">
        <v>46022</v>
      </c>
      <c r="EQ376" s="114">
        <f t="shared" si="464"/>
        <v>0</v>
      </c>
      <c r="ER376" s="114"/>
      <c r="ES376" s="4">
        <f t="shared" si="440"/>
        <v>749.53599999999994</v>
      </c>
      <c r="ET376" s="4">
        <f t="shared" si="441"/>
        <v>1053.6320000000001</v>
      </c>
      <c r="EU376" s="4"/>
      <c r="EV376" s="4">
        <f t="shared" si="411"/>
        <v>904.5</v>
      </c>
      <c r="EW376" s="4">
        <f t="shared" si="412"/>
        <v>796.4</v>
      </c>
      <c r="EX376" s="4">
        <f t="shared" si="413"/>
        <v>791.75</v>
      </c>
      <c r="EY376" s="4"/>
      <c r="EZ376" s="4">
        <f t="shared" si="414"/>
        <v>873.09090909090901</v>
      </c>
      <c r="FA376" s="4">
        <f t="shared" si="415"/>
        <v>829.5</v>
      </c>
      <c r="FB376" s="4">
        <f t="shared" si="416"/>
        <v>856.5625</v>
      </c>
      <c r="FC376" s="4"/>
      <c r="FD376" s="4">
        <f t="shared" si="475"/>
        <v>952.66666666666697</v>
      </c>
      <c r="FE376" s="4">
        <f t="shared" si="443"/>
        <v>886</v>
      </c>
      <c r="FF376" s="4">
        <f t="shared" si="444"/>
        <v>906.41666666666697</v>
      </c>
      <c r="FH376" s="16">
        <f t="shared" si="445"/>
        <v>749.53599999999994</v>
      </c>
      <c r="FI376" s="16">
        <f t="shared" si="418"/>
        <v>1053.6320000000001</v>
      </c>
      <c r="FJ376" s="16"/>
      <c r="FK376" s="16">
        <f t="shared" si="446"/>
        <v>904.5</v>
      </c>
      <c r="FL376" s="16">
        <f t="shared" si="447"/>
        <v>796.4</v>
      </c>
      <c r="FM376" s="16">
        <f t="shared" si="448"/>
        <v>791.75</v>
      </c>
      <c r="FN376" s="16"/>
      <c r="FO376" s="16">
        <f t="shared" si="449"/>
        <v>873.09090909090901</v>
      </c>
      <c r="FP376" s="16">
        <f t="shared" si="450"/>
        <v>829.5</v>
      </c>
      <c r="FQ376" s="16">
        <f t="shared" si="451"/>
        <v>856.5625</v>
      </c>
      <c r="FS376" s="4">
        <f t="shared" si="419"/>
        <v>749.53599999999994</v>
      </c>
      <c r="FT376" s="4">
        <f t="shared" si="420"/>
        <v>1053.6320000000001</v>
      </c>
      <c r="FU376" s="4"/>
      <c r="FV376" s="4">
        <f t="shared" si="421"/>
        <v>944.46666666666704</v>
      </c>
      <c r="FW376" s="4">
        <f t="shared" si="422"/>
        <v>795.42857142857099</v>
      </c>
      <c r="FX376" s="4">
        <f t="shared" si="423"/>
        <v>790.13333333333298</v>
      </c>
      <c r="FY376" s="4"/>
      <c r="FZ376" s="4">
        <f t="shared" si="424"/>
        <v>945.33333333333303</v>
      </c>
      <c r="GA376" s="4">
        <f t="shared" si="425"/>
        <v>872.15384615384608</v>
      </c>
      <c r="GB376" s="4">
        <f t="shared" si="426"/>
        <v>884.46666666666704</v>
      </c>
      <c r="GC376" s="4"/>
      <c r="GD376" s="4">
        <f t="shared" si="427"/>
        <v>985</v>
      </c>
      <c r="GE376" s="4">
        <f t="shared" si="428"/>
        <v>928.5</v>
      </c>
      <c r="GF376" s="4">
        <f t="shared" si="429"/>
        <v>928.66666666666697</v>
      </c>
      <c r="GH376" s="16">
        <f t="shared" si="452"/>
        <v>749.53599999999994</v>
      </c>
      <c r="GI376" s="16">
        <f t="shared" si="430"/>
        <v>1053.6320000000001</v>
      </c>
      <c r="GJ376" s="16"/>
      <c r="GK376" s="16">
        <f t="shared" si="453"/>
        <v>944.46666666666704</v>
      </c>
      <c r="GL376" s="16">
        <f t="shared" si="454"/>
        <v>795.42857142857099</v>
      </c>
      <c r="GM376" s="16">
        <f t="shared" si="455"/>
        <v>790.13333333333298</v>
      </c>
      <c r="GN376" s="16"/>
      <c r="GO376" s="16">
        <f t="shared" si="431"/>
        <v>945.33333333333303</v>
      </c>
      <c r="GP376" s="16">
        <f t="shared" si="432"/>
        <v>872.15384615384608</v>
      </c>
      <c r="GQ376" s="16">
        <f t="shared" si="456"/>
        <v>884.46666666666704</v>
      </c>
    </row>
    <row r="377" spans="2:199" ht="14.45" customHeight="1" x14ac:dyDescent="0.25">
      <c r="B377" s="28" t="s">
        <v>253</v>
      </c>
      <c r="C377" s="28" t="s">
        <v>831</v>
      </c>
      <c r="D377" s="23" t="str">
        <f>IFERROR(IF(MATCH($B377,Compounders!$A:$A,0),"yes"),"")</f>
        <v/>
      </c>
      <c r="F377" s="66"/>
      <c r="G377" s="66"/>
      <c r="H377" s="66"/>
      <c r="I377" s="66"/>
      <c r="J377" s="121" t="str">
        <f t="shared" si="433"/>
        <v>yes</v>
      </c>
      <c r="K377" s="70">
        <f t="shared" si="457"/>
        <v>6</v>
      </c>
      <c r="L377" s="70">
        <f t="shared" si="458"/>
        <v>47</v>
      </c>
      <c r="M377" s="70">
        <f t="shared" si="459"/>
        <v>6</v>
      </c>
      <c r="N377" s="70">
        <f t="shared" si="460"/>
        <v>8</v>
      </c>
      <c r="O377" s="66"/>
      <c r="P377" s="83"/>
      <c r="Q377" s="70">
        <f t="shared" si="474"/>
        <v>5</v>
      </c>
      <c r="R377" s="70">
        <f t="shared" si="474"/>
        <v>4</v>
      </c>
      <c r="S377" s="70">
        <f t="shared" si="474"/>
        <v>5</v>
      </c>
      <c r="T377" s="70">
        <f t="shared" si="474"/>
        <v>5</v>
      </c>
      <c r="U377" s="70">
        <f t="shared" si="474"/>
        <v>5</v>
      </c>
      <c r="V377" s="70">
        <f t="shared" si="474"/>
        <v>8</v>
      </c>
      <c r="W377" s="70">
        <f t="shared" si="474"/>
        <v>9</v>
      </c>
      <c r="X377" s="70">
        <f t="shared" si="474"/>
        <v>4</v>
      </c>
      <c r="Y377" s="70">
        <f t="shared" si="474"/>
        <v>2</v>
      </c>
      <c r="AA377" s="39">
        <v>21.374019456399999</v>
      </c>
      <c r="AB377" s="39">
        <v>18.449715852360001</v>
      </c>
      <c r="AC377" s="40">
        <v>20.992830973349999</v>
      </c>
      <c r="AE377" s="4">
        <f t="shared" si="400"/>
        <v>-0.38118848304999986</v>
      </c>
      <c r="AF377" s="4">
        <f t="shared" si="401"/>
        <v>2.5431151209899987</v>
      </c>
      <c r="AH377" s="11">
        <f t="shared" si="402"/>
        <v>-1.7834197438978183E-2</v>
      </c>
      <c r="AI377" s="11">
        <f t="shared" si="403"/>
        <v>0.13784034081287455</v>
      </c>
      <c r="AK377" s="3">
        <v>465</v>
      </c>
      <c r="AL377" s="7">
        <v>441</v>
      </c>
      <c r="AM377" s="7"/>
      <c r="AN377" s="3">
        <v>1403.13333333333</v>
      </c>
      <c r="AO377" s="3">
        <v>1884.7333333333299</v>
      </c>
      <c r="AP377" s="7">
        <v>1276.2666666666701</v>
      </c>
      <c r="AQ377" s="113"/>
      <c r="AR377" s="3">
        <v>1760.5</v>
      </c>
      <c r="AS377" s="3">
        <v>2443.6666666666697</v>
      </c>
      <c r="AT377" s="7">
        <v>2150.13333333333</v>
      </c>
      <c r="AU377" s="7"/>
      <c r="AV377" s="3">
        <v>2243</v>
      </c>
      <c r="AW377" s="3">
        <v>2555.4444444444398</v>
      </c>
      <c r="AX377" s="7">
        <v>2269.7777777777801</v>
      </c>
      <c r="AY377" s="113"/>
      <c r="AZ377" s="3">
        <v>597</v>
      </c>
      <c r="BA377" s="7">
        <v>512</v>
      </c>
      <c r="BB377" s="7"/>
      <c r="BC377" s="3">
        <v>1455</v>
      </c>
      <c r="BD377" s="3">
        <v>1860.42857142857</v>
      </c>
      <c r="BE377" s="7">
        <v>1273.2</v>
      </c>
      <c r="BF377" s="113"/>
      <c r="BG377" s="3">
        <v>1846.4210526315801</v>
      </c>
      <c r="BH377" s="3">
        <v>2424.6666666666697</v>
      </c>
      <c r="BI377" s="7">
        <v>2161.1</v>
      </c>
      <c r="BJ377" s="113"/>
      <c r="BK377" s="3">
        <v>2243</v>
      </c>
      <c r="BL377" s="3">
        <v>2568.5714285714303</v>
      </c>
      <c r="BM377" s="7">
        <v>2342.9230769230799</v>
      </c>
      <c r="BO377" s="2">
        <f t="shared" si="465"/>
        <v>597</v>
      </c>
      <c r="BP377" s="2">
        <f t="shared" si="466"/>
        <v>512</v>
      </c>
      <c r="BQ377" s="2"/>
      <c r="BR377" s="2">
        <f t="shared" si="467"/>
        <v>1455</v>
      </c>
      <c r="BS377" s="2">
        <f t="shared" si="468"/>
        <v>1860.42857142857</v>
      </c>
      <c r="BT377" s="2">
        <f t="shared" si="469"/>
        <v>1273.2</v>
      </c>
      <c r="BU377" s="2"/>
      <c r="BV377" s="2">
        <f t="shared" si="470"/>
        <v>1846.4210526315801</v>
      </c>
      <c r="BW377" s="2">
        <f t="shared" si="471"/>
        <v>2424.6666666666697</v>
      </c>
      <c r="BX377" s="2">
        <f t="shared" si="472"/>
        <v>2161.1</v>
      </c>
      <c r="BZ377" s="16">
        <f t="shared" si="461"/>
        <v>-85</v>
      </c>
      <c r="CA377" s="16">
        <f t="shared" si="462"/>
        <v>761.2</v>
      </c>
      <c r="CB377" s="16">
        <f t="shared" si="463"/>
        <v>887.89999999999986</v>
      </c>
      <c r="CD377" s="5">
        <f t="shared" si="404"/>
        <v>-0.14237855946398659</v>
      </c>
      <c r="CE377" s="5">
        <f t="shared" si="405"/>
        <v>1.4867187500000001</v>
      </c>
      <c r="CF377" s="5">
        <f t="shared" si="406"/>
        <v>0.69737668865849822</v>
      </c>
      <c r="CH377" s="11">
        <f t="shared" si="435"/>
        <v>0.27864506627393126</v>
      </c>
      <c r="CI377" s="11">
        <f t="shared" si="436"/>
        <v>-0.12494845360824736</v>
      </c>
      <c r="CK377" s="11">
        <f t="shared" si="437"/>
        <v>0.31317104688064235</v>
      </c>
      <c r="CL377" s="11">
        <f t="shared" si="438"/>
        <v>0.17042642950800913</v>
      </c>
      <c r="CN377" s="16">
        <f t="shared" si="407"/>
        <v>405.42857142856997</v>
      </c>
      <c r="CO377" s="16">
        <f t="shared" si="408"/>
        <v>-181.79999999999995</v>
      </c>
      <c r="CP377" s="11"/>
      <c r="CQ377" s="16">
        <f t="shared" si="409"/>
        <v>578.2456140350896</v>
      </c>
      <c r="CR377" s="16">
        <f t="shared" si="410"/>
        <v>314.67894736841981</v>
      </c>
      <c r="CT377" s="106">
        <v>1224.731617647059</v>
      </c>
      <c r="CU377" s="104">
        <v>1860.42857142857</v>
      </c>
      <c r="CV377" s="104">
        <v>1306.407142857144</v>
      </c>
      <c r="CW377" s="104">
        <v>876.08389705882405</v>
      </c>
      <c r="CX377" s="104">
        <v>841.13323232323285</v>
      </c>
      <c r="CY377" s="104">
        <v>1047.10526315789</v>
      </c>
      <c r="CZ377" s="104">
        <v>913.89599999999996</v>
      </c>
      <c r="DA377" s="104">
        <v>471.32333333333332</v>
      </c>
      <c r="DB377" s="104">
        <v>743.89015151515196</v>
      </c>
      <c r="DC377" s="104">
        <v>993.05882352941205</v>
      </c>
      <c r="DD377" s="104">
        <v>787.09</v>
      </c>
      <c r="DE377" s="104">
        <v>1287.4424242424241</v>
      </c>
      <c r="DF377" s="104">
        <v>1976.2190476190472</v>
      </c>
      <c r="DG377" s="104">
        <v>1642.5263157894699</v>
      </c>
      <c r="DH377" s="104">
        <v>1923.2321428571429</v>
      </c>
      <c r="DI377" s="104">
        <v>1686.5636363636361</v>
      </c>
      <c r="DJ377" s="104">
        <v>2066.6333333333332</v>
      </c>
      <c r="DK377" s="104">
        <v>751.55555555555611</v>
      </c>
      <c r="DL377" s="104">
        <v>650.25833333333378</v>
      </c>
      <c r="DM377" s="104">
        <v>1174.9349999999999</v>
      </c>
      <c r="DN377" s="104">
        <v>175.39777777777803</v>
      </c>
      <c r="DO377" s="104">
        <v>-1054.4642857142901</v>
      </c>
      <c r="DP377" s="104">
        <v>-1191.5266666666671</v>
      </c>
      <c r="DR377" s="4">
        <f t="shared" si="439"/>
        <v>20.992830973349999</v>
      </c>
      <c r="DS377" s="39">
        <v>18.449715852360001</v>
      </c>
      <c r="DT377" s="39">
        <v>21.374019456399999</v>
      </c>
      <c r="DU377" s="39">
        <v>16.758739794190003</v>
      </c>
      <c r="DV377" s="39">
        <v>18.486446519559998</v>
      </c>
      <c r="DW377" s="39">
        <v>19.901559200720001</v>
      </c>
      <c r="DX377" s="39">
        <v>20.163165302779998</v>
      </c>
      <c r="DY377" s="39">
        <v>17.753022472969999</v>
      </c>
      <c r="DZ377" s="39">
        <v>17.12183929199</v>
      </c>
      <c r="EA377" s="39">
        <v>17.416637426370002</v>
      </c>
      <c r="EB377" s="39">
        <v>17.215812174399996</v>
      </c>
      <c r="EC377" s="39">
        <v>16.123804881610003</v>
      </c>
      <c r="ED377" s="39">
        <v>21.547594995659999</v>
      </c>
      <c r="EE377" s="39">
        <v>19.338085215579998</v>
      </c>
      <c r="EF377" s="39">
        <v>19.991629974680006</v>
      </c>
      <c r="EG377" s="39">
        <v>18.298918965239999</v>
      </c>
      <c r="EH377" s="39">
        <v>21.417586540560002</v>
      </c>
      <c r="EI377" s="39">
        <v>27.129258012399998</v>
      </c>
      <c r="EJ377" s="39">
        <v>25.357848815880001</v>
      </c>
      <c r="EK377" s="39">
        <v>30.42827956651</v>
      </c>
      <c r="EL377" s="39">
        <v>31.396182419840002</v>
      </c>
      <c r="EM377" s="39">
        <v>36.066766562439994</v>
      </c>
      <c r="EN377" s="39">
        <v>27.512627652869998</v>
      </c>
      <c r="EP377" s="111">
        <v>46022</v>
      </c>
      <c r="EQ377" s="114">
        <f t="shared" si="464"/>
        <v>0</v>
      </c>
      <c r="ER377" s="114"/>
      <c r="ES377" s="4">
        <f t="shared" si="440"/>
        <v>465</v>
      </c>
      <c r="ET377" s="4">
        <f t="shared" si="441"/>
        <v>441</v>
      </c>
      <c r="EU377" s="4"/>
      <c r="EV377" s="4">
        <f t="shared" si="411"/>
        <v>1403.13333333333</v>
      </c>
      <c r="EW377" s="4">
        <f t="shared" si="412"/>
        <v>1884.7333333333299</v>
      </c>
      <c r="EX377" s="4">
        <f t="shared" si="413"/>
        <v>1276.2666666666701</v>
      </c>
      <c r="EY377" s="4"/>
      <c r="EZ377" s="4">
        <f t="shared" si="414"/>
        <v>1760.5</v>
      </c>
      <c r="FA377" s="4">
        <f t="shared" si="415"/>
        <v>2443.6666666666697</v>
      </c>
      <c r="FB377" s="4">
        <f t="shared" si="416"/>
        <v>2150.13333333333</v>
      </c>
      <c r="FC377" s="4"/>
      <c r="FD377" s="4">
        <f t="shared" si="475"/>
        <v>2243</v>
      </c>
      <c r="FE377" s="4">
        <f t="shared" si="443"/>
        <v>2555.4444444444398</v>
      </c>
      <c r="FF377" s="4">
        <f t="shared" si="444"/>
        <v>2269.7777777777801</v>
      </c>
      <c r="FH377" s="16">
        <f t="shared" si="445"/>
        <v>465</v>
      </c>
      <c r="FI377" s="16">
        <f t="shared" si="418"/>
        <v>441</v>
      </c>
      <c r="FJ377" s="16"/>
      <c r="FK377" s="16">
        <f t="shared" si="446"/>
        <v>1403.13333333333</v>
      </c>
      <c r="FL377" s="16">
        <f t="shared" si="447"/>
        <v>1884.7333333333299</v>
      </c>
      <c r="FM377" s="16">
        <f t="shared" si="448"/>
        <v>1276.2666666666701</v>
      </c>
      <c r="FN377" s="16"/>
      <c r="FO377" s="16">
        <f t="shared" si="449"/>
        <v>1760.5</v>
      </c>
      <c r="FP377" s="16">
        <f t="shared" si="450"/>
        <v>2443.6666666666697</v>
      </c>
      <c r="FQ377" s="16">
        <f t="shared" si="451"/>
        <v>2150.13333333333</v>
      </c>
      <c r="FS377" s="4">
        <f t="shared" si="419"/>
        <v>597</v>
      </c>
      <c r="FT377" s="4">
        <f t="shared" si="420"/>
        <v>512</v>
      </c>
      <c r="FU377" s="4"/>
      <c r="FV377" s="4">
        <f t="shared" si="421"/>
        <v>1455</v>
      </c>
      <c r="FW377" s="4">
        <f t="shared" si="422"/>
        <v>1860.42857142857</v>
      </c>
      <c r="FX377" s="4">
        <f t="shared" si="423"/>
        <v>1273.2</v>
      </c>
      <c r="FY377" s="4"/>
      <c r="FZ377" s="4">
        <f t="shared" si="424"/>
        <v>1846.4210526315801</v>
      </c>
      <c r="GA377" s="4">
        <f t="shared" si="425"/>
        <v>2424.6666666666697</v>
      </c>
      <c r="GB377" s="4">
        <f t="shared" si="426"/>
        <v>2161.1</v>
      </c>
      <c r="GC377" s="4"/>
      <c r="GD377" s="4">
        <f t="shared" si="427"/>
        <v>2243</v>
      </c>
      <c r="GE377" s="4">
        <f t="shared" si="428"/>
        <v>2568.5714285714303</v>
      </c>
      <c r="GF377" s="4">
        <f t="shared" si="429"/>
        <v>2342.9230769230799</v>
      </c>
      <c r="GH377" s="16">
        <f t="shared" si="452"/>
        <v>597</v>
      </c>
      <c r="GI377" s="16">
        <f t="shared" si="430"/>
        <v>512</v>
      </c>
      <c r="GJ377" s="16"/>
      <c r="GK377" s="16">
        <f t="shared" si="453"/>
        <v>1455</v>
      </c>
      <c r="GL377" s="16">
        <f t="shared" si="454"/>
        <v>1860.42857142857</v>
      </c>
      <c r="GM377" s="16">
        <f t="shared" si="455"/>
        <v>1273.2</v>
      </c>
      <c r="GN377" s="16"/>
      <c r="GO377" s="16">
        <f t="shared" si="431"/>
        <v>1846.4210526315801</v>
      </c>
      <c r="GP377" s="16">
        <f t="shared" si="432"/>
        <v>2424.6666666666697</v>
      </c>
      <c r="GQ377" s="16">
        <f t="shared" si="456"/>
        <v>2161.1</v>
      </c>
    </row>
    <row r="378" spans="2:199" ht="14.45" customHeight="1" x14ac:dyDescent="0.25">
      <c r="B378" s="28" t="s">
        <v>411</v>
      </c>
      <c r="C378" s="28" t="s">
        <v>832</v>
      </c>
      <c r="D378" s="23" t="str">
        <f>IFERROR(IF(MATCH($B378,Compounders!$A:$A,0),"yes"),"")</f>
        <v/>
      </c>
      <c r="F378" s="66"/>
      <c r="G378" s="66"/>
      <c r="H378" s="66"/>
      <c r="I378" s="66"/>
      <c r="J378" s="121" t="str">
        <f t="shared" si="433"/>
        <v>yes</v>
      </c>
      <c r="K378" s="70">
        <f t="shared" si="457"/>
        <v>6</v>
      </c>
      <c r="L378" s="70">
        <f t="shared" si="458"/>
        <v>47</v>
      </c>
      <c r="M378" s="70">
        <f t="shared" si="459"/>
        <v>6</v>
      </c>
      <c r="N378" s="70">
        <f t="shared" si="460"/>
        <v>8</v>
      </c>
      <c r="O378" s="66"/>
      <c r="P378" s="83"/>
      <c r="Q378" s="70">
        <f t="shared" si="474"/>
        <v>5</v>
      </c>
      <c r="R378" s="70">
        <f t="shared" si="474"/>
        <v>4</v>
      </c>
      <c r="S378" s="70">
        <f t="shared" si="474"/>
        <v>5</v>
      </c>
      <c r="T378" s="70">
        <f t="shared" si="474"/>
        <v>5</v>
      </c>
      <c r="U378" s="70">
        <f t="shared" si="474"/>
        <v>5</v>
      </c>
      <c r="V378" s="70">
        <f t="shared" si="474"/>
        <v>8</v>
      </c>
      <c r="W378" s="70">
        <f t="shared" si="474"/>
        <v>9</v>
      </c>
      <c r="X378" s="70">
        <f t="shared" si="474"/>
        <v>4</v>
      </c>
      <c r="Y378" s="70">
        <f t="shared" si="474"/>
        <v>2</v>
      </c>
      <c r="AA378" s="39">
        <v>19.303887077860001</v>
      </c>
      <c r="AB378" s="39">
        <v>21.531601393599999</v>
      </c>
      <c r="AC378" s="40">
        <v>21.574734012099999</v>
      </c>
      <c r="AE378" s="4">
        <f t="shared" si="400"/>
        <v>2.2708469342399979</v>
      </c>
      <c r="AF378" s="4">
        <f t="shared" si="401"/>
        <v>4.3132618499999609E-2</v>
      </c>
      <c r="AH378" s="11">
        <f t="shared" si="402"/>
        <v>0.11763677051574106</v>
      </c>
      <c r="AI378" s="11">
        <f t="shared" si="403"/>
        <v>2.0032238992135909E-3</v>
      </c>
      <c r="AK378" s="3">
        <v>871</v>
      </c>
      <c r="AL378" s="7">
        <v>992</v>
      </c>
      <c r="AM378" s="7"/>
      <c r="AN378" s="3">
        <v>1058</v>
      </c>
      <c r="AO378" s="3">
        <v>1092.1111111111099</v>
      </c>
      <c r="AP378" s="7">
        <v>1105.4444444444398</v>
      </c>
      <c r="AQ378" s="113"/>
      <c r="AR378" s="3">
        <v>1138</v>
      </c>
      <c r="AS378" s="3">
        <v>1192.5555555555602</v>
      </c>
      <c r="AT378" s="7">
        <v>1208.8888888888901</v>
      </c>
      <c r="AU378" s="7"/>
      <c r="AV378" s="3">
        <v>1300.6666666666702</v>
      </c>
      <c r="AW378" s="3">
        <v>1296</v>
      </c>
      <c r="AX378" s="7">
        <v>1327</v>
      </c>
      <c r="AY378" s="113"/>
      <c r="AZ378" s="3">
        <v>1011</v>
      </c>
      <c r="BA378" s="7">
        <v>1118</v>
      </c>
      <c r="BB378" s="7"/>
      <c r="BC378" s="3">
        <v>1178.125</v>
      </c>
      <c r="BD378" s="3">
        <v>1195.375</v>
      </c>
      <c r="BE378" s="7">
        <v>1211.93333333333</v>
      </c>
      <c r="BF378" s="113"/>
      <c r="BG378" s="3">
        <v>1280.8461538461499</v>
      </c>
      <c r="BH378" s="3">
        <v>1291.9375</v>
      </c>
      <c r="BI378" s="7">
        <v>1309.4000000000001</v>
      </c>
      <c r="BJ378" s="113"/>
      <c r="BK378" s="3">
        <v>1404.6666666666702</v>
      </c>
      <c r="BL378" s="3">
        <v>1407.6666666666702</v>
      </c>
      <c r="BM378" s="7">
        <v>1427.25</v>
      </c>
      <c r="BO378" s="2">
        <f t="shared" si="465"/>
        <v>1011</v>
      </c>
      <c r="BP378" s="2">
        <f t="shared" si="466"/>
        <v>1118</v>
      </c>
      <c r="BQ378" s="2"/>
      <c r="BR378" s="2">
        <f t="shared" si="467"/>
        <v>1178.125</v>
      </c>
      <c r="BS378" s="2">
        <f t="shared" si="468"/>
        <v>1195.375</v>
      </c>
      <c r="BT378" s="2">
        <f t="shared" si="469"/>
        <v>1211.93333333333</v>
      </c>
      <c r="BU378" s="2"/>
      <c r="BV378" s="2">
        <f t="shared" si="470"/>
        <v>1280.8461538461499</v>
      </c>
      <c r="BW378" s="2">
        <f t="shared" si="471"/>
        <v>1291.9375</v>
      </c>
      <c r="BX378" s="2">
        <f t="shared" si="472"/>
        <v>1309.4000000000001</v>
      </c>
      <c r="BZ378" s="16">
        <f t="shared" si="461"/>
        <v>107</v>
      </c>
      <c r="CA378" s="16">
        <f t="shared" si="462"/>
        <v>93.933333333329983</v>
      </c>
      <c r="CB378" s="16">
        <f t="shared" si="463"/>
        <v>97.466666666670108</v>
      </c>
      <c r="CD378" s="5">
        <f t="shared" si="404"/>
        <v>0.10583580613254195</v>
      </c>
      <c r="CE378" s="5">
        <f t="shared" si="405"/>
        <v>8.4019081693497366E-2</v>
      </c>
      <c r="CF378" s="5">
        <f t="shared" si="406"/>
        <v>8.0422465482152816E-2</v>
      </c>
      <c r="CH378" s="11">
        <f t="shared" si="435"/>
        <v>1.4641909814323562E-2</v>
      </c>
      <c r="CI378" s="11">
        <f t="shared" si="436"/>
        <v>2.8696728558794682E-2</v>
      </c>
      <c r="CK378" s="11">
        <f t="shared" si="437"/>
        <v>8.6593898264399893E-3</v>
      </c>
      <c r="CL378" s="11">
        <f t="shared" si="438"/>
        <v>2.2292955378058643E-2</v>
      </c>
      <c r="CN378" s="16">
        <f t="shared" si="407"/>
        <v>17.25</v>
      </c>
      <c r="CO378" s="16">
        <f t="shared" si="408"/>
        <v>33.808333333329983</v>
      </c>
      <c r="CP378" s="11"/>
      <c r="CQ378" s="16">
        <f t="shared" si="409"/>
        <v>11.091346153850054</v>
      </c>
      <c r="CR378" s="16">
        <f t="shared" si="410"/>
        <v>28.553846153850145</v>
      </c>
      <c r="CT378" s="106">
        <v>1236.3749999999991</v>
      </c>
      <c r="CU378" s="104">
        <v>1195.375</v>
      </c>
      <c r="CV378" s="104">
        <v>1150.3</v>
      </c>
      <c r="CW378" s="104">
        <v>1137.9642857142858</v>
      </c>
      <c r="CX378" s="104">
        <v>1127.696428571428</v>
      </c>
      <c r="CY378" s="104">
        <v>1101.3125</v>
      </c>
      <c r="CZ378" s="104">
        <v>1062.3927738927739</v>
      </c>
      <c r="DA378" s="104">
        <v>1035.25</v>
      </c>
      <c r="DB378" s="104">
        <v>995.58333333333303</v>
      </c>
      <c r="DC378" s="104">
        <v>982.75</v>
      </c>
      <c r="DD378" s="104">
        <v>989.6853146853141</v>
      </c>
      <c r="DE378" s="104">
        <v>1000.316239316239</v>
      </c>
      <c r="DF378" s="104">
        <v>980.61363636363603</v>
      </c>
      <c r="DG378" s="104">
        <v>976.0625</v>
      </c>
      <c r="DH378" s="104">
        <v>955.94848484848501</v>
      </c>
      <c r="DI378" s="104">
        <v>965.736111111112</v>
      </c>
      <c r="DJ378" s="104">
        <v>982.64682539682508</v>
      </c>
      <c r="DK378" s="104">
        <v>1099.2307692307702</v>
      </c>
      <c r="DL378" s="104">
        <v>1127.875</v>
      </c>
      <c r="DM378" s="104">
        <v>1065.9428571428571</v>
      </c>
      <c r="DN378" s="104">
        <v>1146.158730158731</v>
      </c>
      <c r="DO378" s="104">
        <v>1468</v>
      </c>
      <c r="DP378" s="104">
        <v>1680.0793650793639</v>
      </c>
      <c r="DR378" s="4">
        <f t="shared" si="439"/>
        <v>21.574734012099999</v>
      </c>
      <c r="DS378" s="39">
        <v>21.531601393599999</v>
      </c>
      <c r="DT378" s="39">
        <v>19.303887077860001</v>
      </c>
      <c r="DU378" s="39">
        <v>21.311311385780002</v>
      </c>
      <c r="DV378" s="39">
        <v>20.053079835359998</v>
      </c>
      <c r="DW378" s="39">
        <v>18.777489274800001</v>
      </c>
      <c r="DX378" s="39">
        <v>16.838266205660002</v>
      </c>
      <c r="DY378" s="39">
        <v>17.281996542000002</v>
      </c>
      <c r="DZ378" s="39">
        <v>15.20621464912</v>
      </c>
      <c r="EA378" s="39">
        <v>14.782672812150002</v>
      </c>
      <c r="EB378" s="39">
        <v>15.502537386359998</v>
      </c>
      <c r="EC378" s="39">
        <v>13.676956978140002</v>
      </c>
      <c r="ED378" s="39">
        <v>15.74401273032</v>
      </c>
      <c r="EE378" s="39">
        <v>15.749978464439998</v>
      </c>
      <c r="EF378" s="39">
        <v>17.816555181040002</v>
      </c>
      <c r="EG378" s="39">
        <v>14.306426210859998</v>
      </c>
      <c r="EH378" s="39">
        <v>15.607201423439996</v>
      </c>
      <c r="EI378" s="39">
        <v>16.348581327660003</v>
      </c>
      <c r="EJ378" s="39">
        <v>21.223962130709999</v>
      </c>
      <c r="EK378" s="39">
        <v>17.754086090289999</v>
      </c>
      <c r="EL378" s="39">
        <v>17.240311244729995</v>
      </c>
      <c r="EM378" s="39">
        <v>17.127584026739999</v>
      </c>
      <c r="EN378" s="39">
        <v>16.06006231328</v>
      </c>
      <c r="EP378" s="111">
        <v>46022</v>
      </c>
      <c r="EQ378" s="114">
        <f t="shared" si="464"/>
        <v>0</v>
      </c>
      <c r="ER378" s="114"/>
      <c r="ES378" s="4">
        <f t="shared" si="440"/>
        <v>871</v>
      </c>
      <c r="ET378" s="4">
        <f t="shared" si="441"/>
        <v>992</v>
      </c>
      <c r="EU378" s="4"/>
      <c r="EV378" s="4">
        <f t="shared" si="411"/>
        <v>1058</v>
      </c>
      <c r="EW378" s="4">
        <f t="shared" si="412"/>
        <v>1092.1111111111099</v>
      </c>
      <c r="EX378" s="4">
        <f t="shared" si="413"/>
        <v>1105.4444444444398</v>
      </c>
      <c r="EY378" s="4"/>
      <c r="EZ378" s="4">
        <f t="shared" si="414"/>
        <v>1138</v>
      </c>
      <c r="FA378" s="4">
        <f t="shared" si="415"/>
        <v>1192.5555555555602</v>
      </c>
      <c r="FB378" s="4">
        <f t="shared" si="416"/>
        <v>1208.8888888888901</v>
      </c>
      <c r="FC378" s="4"/>
      <c r="FD378" s="4">
        <f t="shared" si="475"/>
        <v>1300.6666666666702</v>
      </c>
      <c r="FE378" s="4">
        <f t="shared" si="443"/>
        <v>1296</v>
      </c>
      <c r="FF378" s="4">
        <f t="shared" si="444"/>
        <v>1327</v>
      </c>
      <c r="FH378" s="16">
        <f t="shared" si="445"/>
        <v>871</v>
      </c>
      <c r="FI378" s="16">
        <f t="shared" si="418"/>
        <v>992</v>
      </c>
      <c r="FJ378" s="16"/>
      <c r="FK378" s="16">
        <f t="shared" si="446"/>
        <v>1058</v>
      </c>
      <c r="FL378" s="16">
        <f t="shared" si="447"/>
        <v>1092.1111111111099</v>
      </c>
      <c r="FM378" s="16">
        <f t="shared" si="448"/>
        <v>1105.4444444444398</v>
      </c>
      <c r="FN378" s="16"/>
      <c r="FO378" s="16">
        <f t="shared" si="449"/>
        <v>1138</v>
      </c>
      <c r="FP378" s="16">
        <f t="shared" si="450"/>
        <v>1192.5555555555602</v>
      </c>
      <c r="FQ378" s="16">
        <f t="shared" si="451"/>
        <v>1208.8888888888901</v>
      </c>
      <c r="FS378" s="4">
        <f t="shared" si="419"/>
        <v>1011</v>
      </c>
      <c r="FT378" s="4">
        <f t="shared" si="420"/>
        <v>1118</v>
      </c>
      <c r="FU378" s="4"/>
      <c r="FV378" s="4">
        <f t="shared" si="421"/>
        <v>1178.125</v>
      </c>
      <c r="FW378" s="4">
        <f t="shared" si="422"/>
        <v>1195.375</v>
      </c>
      <c r="FX378" s="4">
        <f t="shared" si="423"/>
        <v>1211.93333333333</v>
      </c>
      <c r="FY378" s="4"/>
      <c r="FZ378" s="4">
        <f t="shared" si="424"/>
        <v>1280.8461538461499</v>
      </c>
      <c r="GA378" s="4">
        <f t="shared" si="425"/>
        <v>1291.9375</v>
      </c>
      <c r="GB378" s="4">
        <f t="shared" si="426"/>
        <v>1309.4000000000001</v>
      </c>
      <c r="GC378" s="4"/>
      <c r="GD378" s="4">
        <f t="shared" si="427"/>
        <v>1404.6666666666702</v>
      </c>
      <c r="GE378" s="4">
        <f t="shared" si="428"/>
        <v>1407.6666666666702</v>
      </c>
      <c r="GF378" s="4">
        <f t="shared" si="429"/>
        <v>1427.25</v>
      </c>
      <c r="GH378" s="16">
        <f t="shared" si="452"/>
        <v>1011</v>
      </c>
      <c r="GI378" s="16">
        <f t="shared" si="430"/>
        <v>1118</v>
      </c>
      <c r="GJ378" s="16"/>
      <c r="GK378" s="16">
        <f t="shared" si="453"/>
        <v>1178.125</v>
      </c>
      <c r="GL378" s="16">
        <f t="shared" si="454"/>
        <v>1195.375</v>
      </c>
      <c r="GM378" s="16">
        <f t="shared" si="455"/>
        <v>1211.93333333333</v>
      </c>
      <c r="GN378" s="16"/>
      <c r="GO378" s="16">
        <f t="shared" si="431"/>
        <v>1280.8461538461499</v>
      </c>
      <c r="GP378" s="16">
        <f t="shared" si="432"/>
        <v>1291.9375</v>
      </c>
      <c r="GQ378" s="16">
        <f t="shared" si="456"/>
        <v>1309.4000000000001</v>
      </c>
    </row>
    <row r="379" spans="2:199" ht="14.45" customHeight="1" x14ac:dyDescent="0.25">
      <c r="B379" s="28" t="s">
        <v>431</v>
      </c>
      <c r="C379" s="28" t="s">
        <v>833</v>
      </c>
      <c r="D379" s="23" t="str">
        <f>IFERROR(IF(MATCH($B379,Compounders!$A:$A,0),"yes"),"")</f>
        <v/>
      </c>
      <c r="F379" s="66"/>
      <c r="G379" s="66"/>
      <c r="H379" s="66"/>
      <c r="I379" s="66"/>
      <c r="J379" s="121" t="str">
        <f t="shared" si="433"/>
        <v>yes</v>
      </c>
      <c r="K379" s="70">
        <f t="shared" si="457"/>
        <v>6</v>
      </c>
      <c r="L379" s="70">
        <f t="shared" si="458"/>
        <v>47</v>
      </c>
      <c r="M379" s="70">
        <f t="shared" si="459"/>
        <v>6</v>
      </c>
      <c r="N379" s="70">
        <f t="shared" si="460"/>
        <v>8</v>
      </c>
      <c r="O379" s="66"/>
      <c r="P379" s="83"/>
      <c r="Q379" s="70">
        <f t="shared" si="474"/>
        <v>5</v>
      </c>
      <c r="R379" s="70">
        <f t="shared" si="474"/>
        <v>4</v>
      </c>
      <c r="S379" s="70">
        <f t="shared" si="474"/>
        <v>5</v>
      </c>
      <c r="T379" s="70">
        <f t="shared" si="474"/>
        <v>5</v>
      </c>
      <c r="U379" s="70">
        <f t="shared" si="474"/>
        <v>5</v>
      </c>
      <c r="V379" s="70">
        <f t="shared" si="474"/>
        <v>8</v>
      </c>
      <c r="W379" s="70">
        <f t="shared" si="474"/>
        <v>9</v>
      </c>
      <c r="X379" s="70">
        <f t="shared" si="474"/>
        <v>4</v>
      </c>
      <c r="Y379" s="70">
        <f t="shared" si="474"/>
        <v>2</v>
      </c>
      <c r="AA379" s="39">
        <v>24.775109084100002</v>
      </c>
      <c r="AB379" s="39">
        <v>21.712867645140001</v>
      </c>
      <c r="AC379" s="40">
        <v>20.19562764318</v>
      </c>
      <c r="AE379" s="4">
        <f t="shared" si="400"/>
        <v>-4.5794814409200022</v>
      </c>
      <c r="AF379" s="4">
        <f t="shared" si="401"/>
        <v>-1.5172400019600012</v>
      </c>
      <c r="AH379" s="11">
        <f t="shared" si="402"/>
        <v>-0.18484202936805594</v>
      </c>
      <c r="AI379" s="11">
        <f t="shared" si="403"/>
        <v>-6.9877458231529577E-2</v>
      </c>
      <c r="AK379" s="3">
        <v>833</v>
      </c>
      <c r="AL379" s="7">
        <v>940</v>
      </c>
      <c r="AM379" s="7"/>
      <c r="AN379" s="3">
        <v>1018.93333333333</v>
      </c>
      <c r="AO379" s="3">
        <v>1020</v>
      </c>
      <c r="AP379" s="7">
        <v>1008.3846153846199</v>
      </c>
      <c r="AQ379" s="113"/>
      <c r="AR379" s="3">
        <v>1107</v>
      </c>
      <c r="AS379" s="3">
        <v>1105.4615384615399</v>
      </c>
      <c r="AT379" s="7">
        <v>1118.61538461538</v>
      </c>
      <c r="AU379" s="7"/>
      <c r="AV379" s="3">
        <v>1194.2857142857101</v>
      </c>
      <c r="AW379" s="3">
        <v>1203.3</v>
      </c>
      <c r="AX379" s="7">
        <v>1228.4000000000001</v>
      </c>
      <c r="AY379" s="113"/>
      <c r="AZ379" s="3">
        <v>883</v>
      </c>
      <c r="BA379" s="7">
        <v>977</v>
      </c>
      <c r="BB379" s="7"/>
      <c r="BC379" s="3">
        <v>1043.8235294117599</v>
      </c>
      <c r="BD379" s="3">
        <v>1045.875</v>
      </c>
      <c r="BE379" s="7">
        <v>1051</v>
      </c>
      <c r="BF379" s="113"/>
      <c r="BG379" s="3">
        <v>1136.125</v>
      </c>
      <c r="BH379" s="3">
        <v>1134.4375</v>
      </c>
      <c r="BI379" s="7">
        <v>1149.3125</v>
      </c>
      <c r="BJ379" s="113"/>
      <c r="BK379" s="3">
        <v>1230.8571428571402</v>
      </c>
      <c r="BL379" s="3">
        <v>1234.9230769230799</v>
      </c>
      <c r="BM379" s="7">
        <v>1265.61538461538</v>
      </c>
      <c r="BO379" s="2">
        <f t="shared" si="465"/>
        <v>883</v>
      </c>
      <c r="BP379" s="2">
        <f t="shared" si="466"/>
        <v>977</v>
      </c>
      <c r="BQ379" s="2"/>
      <c r="BR379" s="2">
        <f t="shared" si="467"/>
        <v>1043.8235294117599</v>
      </c>
      <c r="BS379" s="2">
        <f t="shared" si="468"/>
        <v>1045.875</v>
      </c>
      <c r="BT379" s="2">
        <f t="shared" si="469"/>
        <v>1051</v>
      </c>
      <c r="BU379" s="2"/>
      <c r="BV379" s="2">
        <f t="shared" si="470"/>
        <v>1136.125</v>
      </c>
      <c r="BW379" s="2">
        <f t="shared" si="471"/>
        <v>1134.4375</v>
      </c>
      <c r="BX379" s="2">
        <f t="shared" si="472"/>
        <v>1149.3125</v>
      </c>
      <c r="BZ379" s="16">
        <f t="shared" si="461"/>
        <v>94</v>
      </c>
      <c r="CA379" s="16">
        <f t="shared" si="462"/>
        <v>74</v>
      </c>
      <c r="CB379" s="16">
        <f t="shared" si="463"/>
        <v>98.3125</v>
      </c>
      <c r="CD379" s="5">
        <f t="shared" si="404"/>
        <v>0.10645526613816525</v>
      </c>
      <c r="CE379" s="5">
        <f t="shared" si="405"/>
        <v>7.5742067553735914E-2</v>
      </c>
      <c r="CF379" s="5">
        <f t="shared" si="406"/>
        <v>9.3541864890580362E-2</v>
      </c>
      <c r="CH379" s="11">
        <f t="shared" si="435"/>
        <v>1.9653423499623734E-3</v>
      </c>
      <c r="CI379" s="11">
        <f t="shared" si="436"/>
        <v>6.8751761059500094E-3</v>
      </c>
      <c r="CK379" s="11">
        <f t="shared" si="437"/>
        <v>-1.4853119155022743E-3</v>
      </c>
      <c r="CL379" s="11">
        <f t="shared" si="438"/>
        <v>1.1607437561887979E-2</v>
      </c>
      <c r="CN379" s="16">
        <f t="shared" si="407"/>
        <v>2.0514705882401358</v>
      </c>
      <c r="CO379" s="16">
        <f t="shared" si="408"/>
        <v>7.1764705882401358</v>
      </c>
      <c r="CP379" s="11"/>
      <c r="CQ379" s="16">
        <f t="shared" si="409"/>
        <v>-1.6875</v>
      </c>
      <c r="CR379" s="16">
        <f t="shared" si="410"/>
        <v>13.1875</v>
      </c>
      <c r="CT379" s="106">
        <v>1067.9666666666669</v>
      </c>
      <c r="CU379" s="104">
        <v>1045.875</v>
      </c>
      <c r="CV379" s="104">
        <v>1022.1085972850669</v>
      </c>
      <c r="CW379" s="104">
        <v>988.86631016042702</v>
      </c>
      <c r="CX379" s="104">
        <v>932.33333333333303</v>
      </c>
      <c r="CY379" s="104">
        <v>915.538461538462</v>
      </c>
      <c r="CZ379" s="104">
        <v>907.77272727272702</v>
      </c>
      <c r="DA379" s="104">
        <v>877.89772727272793</v>
      </c>
      <c r="DB379" s="104">
        <v>835.1785714285719</v>
      </c>
      <c r="DC379" s="104">
        <v>812.11111111111109</v>
      </c>
      <c r="DD379" s="104">
        <v>795.6</v>
      </c>
      <c r="DE379" s="104" t="s">
        <v>503</v>
      </c>
      <c r="DF379" s="104" t="s">
        <v>503</v>
      </c>
      <c r="DG379" s="104" t="s">
        <v>503</v>
      </c>
      <c r="DH379" s="104" t="s">
        <v>503</v>
      </c>
      <c r="DI379" s="104" t="s">
        <v>503</v>
      </c>
      <c r="DJ379" s="104" t="s">
        <v>503</v>
      </c>
      <c r="DK379" s="104" t="s">
        <v>503</v>
      </c>
      <c r="DL379" s="104" t="s">
        <v>503</v>
      </c>
      <c r="DM379" s="104" t="s">
        <v>503</v>
      </c>
      <c r="DN379" s="104" t="s">
        <v>503</v>
      </c>
      <c r="DO379" s="104" t="s">
        <v>503</v>
      </c>
      <c r="DP379" s="104" t="s">
        <v>503</v>
      </c>
      <c r="DR379" s="4">
        <f t="shared" si="439"/>
        <v>20.19562764318</v>
      </c>
      <c r="DS379" s="39">
        <v>21.712867645140001</v>
      </c>
      <c r="DT379" s="39">
        <v>24.775109084100002</v>
      </c>
      <c r="DU379" s="39">
        <v>26.456428218500001</v>
      </c>
      <c r="DV379" s="39">
        <v>25.021584808650001</v>
      </c>
      <c r="DW379" s="39">
        <v>24.172643914550001</v>
      </c>
      <c r="DX379" s="39">
        <v>25.188296883749995</v>
      </c>
      <c r="DY379" s="39">
        <v>27.641321904000002</v>
      </c>
      <c r="DZ379" s="39">
        <v>23.566460845490003</v>
      </c>
      <c r="EA379" s="39">
        <v>21.858402460179999</v>
      </c>
      <c r="EB379" s="39">
        <v>20.26130076882</v>
      </c>
      <c r="EC379" s="39"/>
      <c r="ED379" s="39"/>
      <c r="EE379" s="39"/>
      <c r="EF379" s="39"/>
      <c r="EG379" s="39"/>
      <c r="EH379" s="39"/>
      <c r="EI379" s="39"/>
      <c r="EJ379" s="39"/>
      <c r="EK379" s="39"/>
      <c r="EL379" s="39"/>
      <c r="EM379" s="39"/>
      <c r="EN379" s="39"/>
      <c r="EP379" s="111">
        <v>46022</v>
      </c>
      <c r="EQ379" s="114">
        <f t="shared" si="464"/>
        <v>0</v>
      </c>
      <c r="ER379" s="114"/>
      <c r="ES379" s="4">
        <f t="shared" si="440"/>
        <v>833</v>
      </c>
      <c r="ET379" s="4">
        <f t="shared" si="441"/>
        <v>940</v>
      </c>
      <c r="EU379" s="4"/>
      <c r="EV379" s="4">
        <f t="shared" si="411"/>
        <v>1018.93333333333</v>
      </c>
      <c r="EW379" s="4">
        <f t="shared" si="412"/>
        <v>1020</v>
      </c>
      <c r="EX379" s="4">
        <f t="shared" si="413"/>
        <v>1008.3846153846199</v>
      </c>
      <c r="EY379" s="4"/>
      <c r="EZ379" s="4">
        <f t="shared" si="414"/>
        <v>1107</v>
      </c>
      <c r="FA379" s="4">
        <f t="shared" si="415"/>
        <v>1105.4615384615399</v>
      </c>
      <c r="FB379" s="4">
        <f t="shared" si="416"/>
        <v>1118.61538461538</v>
      </c>
      <c r="FC379" s="4"/>
      <c r="FD379" s="4">
        <f t="shared" si="475"/>
        <v>1194.2857142857101</v>
      </c>
      <c r="FE379" s="4">
        <f t="shared" si="443"/>
        <v>1203.3</v>
      </c>
      <c r="FF379" s="4">
        <f t="shared" si="444"/>
        <v>1228.4000000000001</v>
      </c>
      <c r="FH379" s="16">
        <f t="shared" si="445"/>
        <v>833</v>
      </c>
      <c r="FI379" s="16">
        <f t="shared" si="418"/>
        <v>940</v>
      </c>
      <c r="FJ379" s="16"/>
      <c r="FK379" s="16">
        <f t="shared" si="446"/>
        <v>1018.93333333333</v>
      </c>
      <c r="FL379" s="16">
        <f t="shared" si="447"/>
        <v>1020</v>
      </c>
      <c r="FM379" s="16">
        <f t="shared" si="448"/>
        <v>1008.3846153846199</v>
      </c>
      <c r="FN379" s="16"/>
      <c r="FO379" s="16">
        <f t="shared" si="449"/>
        <v>1107</v>
      </c>
      <c r="FP379" s="16">
        <f t="shared" si="450"/>
        <v>1105.4615384615399</v>
      </c>
      <c r="FQ379" s="16">
        <f t="shared" si="451"/>
        <v>1118.61538461538</v>
      </c>
      <c r="FS379" s="4">
        <f t="shared" si="419"/>
        <v>883</v>
      </c>
      <c r="FT379" s="4">
        <f t="shared" si="420"/>
        <v>977</v>
      </c>
      <c r="FU379" s="4"/>
      <c r="FV379" s="4">
        <f t="shared" si="421"/>
        <v>1043.8235294117599</v>
      </c>
      <c r="FW379" s="4">
        <f t="shared" si="422"/>
        <v>1045.875</v>
      </c>
      <c r="FX379" s="4">
        <f t="shared" si="423"/>
        <v>1051</v>
      </c>
      <c r="FY379" s="4"/>
      <c r="FZ379" s="4">
        <f t="shared" si="424"/>
        <v>1136.125</v>
      </c>
      <c r="GA379" s="4">
        <f t="shared" si="425"/>
        <v>1134.4375</v>
      </c>
      <c r="GB379" s="4">
        <f t="shared" si="426"/>
        <v>1149.3125</v>
      </c>
      <c r="GC379" s="4"/>
      <c r="GD379" s="4">
        <f t="shared" si="427"/>
        <v>1230.8571428571402</v>
      </c>
      <c r="GE379" s="4">
        <f t="shared" si="428"/>
        <v>1234.9230769230799</v>
      </c>
      <c r="GF379" s="4">
        <f t="shared" si="429"/>
        <v>1265.61538461538</v>
      </c>
      <c r="GH379" s="16">
        <f t="shared" si="452"/>
        <v>883</v>
      </c>
      <c r="GI379" s="16">
        <f t="shared" si="430"/>
        <v>977</v>
      </c>
      <c r="GJ379" s="16"/>
      <c r="GK379" s="16">
        <f t="shared" si="453"/>
        <v>1043.8235294117599</v>
      </c>
      <c r="GL379" s="16">
        <f t="shared" si="454"/>
        <v>1045.875</v>
      </c>
      <c r="GM379" s="16">
        <f t="shared" si="455"/>
        <v>1051</v>
      </c>
      <c r="GN379" s="16"/>
      <c r="GO379" s="16">
        <f t="shared" si="431"/>
        <v>1136.125</v>
      </c>
      <c r="GP379" s="16">
        <f t="shared" si="432"/>
        <v>1134.4375</v>
      </c>
      <c r="GQ379" s="16">
        <f t="shared" si="456"/>
        <v>1149.3125</v>
      </c>
    </row>
    <row r="380" spans="2:199" ht="14.45" customHeight="1" x14ac:dyDescent="0.25">
      <c r="B380" s="28" t="s">
        <v>300</v>
      </c>
      <c r="C380" s="28" t="s">
        <v>1037</v>
      </c>
      <c r="D380" s="23" t="str">
        <f>IFERROR(IF(MATCH($B380,Compounders!$A:$A,0),"yes"),"")</f>
        <v/>
      </c>
      <c r="F380" s="66"/>
      <c r="G380" s="66"/>
      <c r="H380" s="66"/>
      <c r="I380" s="66"/>
      <c r="J380" s="121" t="str">
        <f t="shared" si="433"/>
        <v>yes</v>
      </c>
      <c r="K380" s="70">
        <f t="shared" si="457"/>
        <v>6</v>
      </c>
      <c r="L380" s="70">
        <f t="shared" si="458"/>
        <v>47</v>
      </c>
      <c r="M380" s="70">
        <f t="shared" si="459"/>
        <v>6</v>
      </c>
      <c r="N380" s="70">
        <f t="shared" si="460"/>
        <v>8</v>
      </c>
      <c r="O380" s="66"/>
      <c r="P380" s="83"/>
      <c r="Q380" s="70">
        <f t="shared" ref="Q380:Y395" si="476">Q379+IF(Q$10=$P380,1)</f>
        <v>5</v>
      </c>
      <c r="R380" s="70">
        <f t="shared" si="476"/>
        <v>4</v>
      </c>
      <c r="S380" s="70">
        <f t="shared" si="476"/>
        <v>5</v>
      </c>
      <c r="T380" s="70">
        <f t="shared" si="476"/>
        <v>5</v>
      </c>
      <c r="U380" s="70">
        <f t="shared" si="476"/>
        <v>5</v>
      </c>
      <c r="V380" s="70">
        <f t="shared" si="476"/>
        <v>8</v>
      </c>
      <c r="W380" s="70">
        <f t="shared" si="476"/>
        <v>9</v>
      </c>
      <c r="X380" s="70">
        <f t="shared" si="476"/>
        <v>4</v>
      </c>
      <c r="Y380" s="70">
        <f t="shared" si="476"/>
        <v>2</v>
      </c>
      <c r="AA380" s="39">
        <v>18.991732735279999</v>
      </c>
      <c r="AB380" s="39">
        <v>19.571418086910001</v>
      </c>
      <c r="AC380" s="40">
        <v>21.053976282450005</v>
      </c>
      <c r="AE380" s="4">
        <f t="shared" si="400"/>
        <v>2.0622435471700058</v>
      </c>
      <c r="AF380" s="4">
        <f t="shared" si="401"/>
        <v>1.4825581955400047</v>
      </c>
      <c r="AH380" s="11">
        <f t="shared" si="402"/>
        <v>0.10858638208082394</v>
      </c>
      <c r="AI380" s="11">
        <f t="shared" si="403"/>
        <v>7.5751189257542206E-2</v>
      </c>
      <c r="AK380" s="3">
        <v>465.69</v>
      </c>
      <c r="AL380" s="7">
        <v>587.08100000000002</v>
      </c>
      <c r="AM380" s="7"/>
      <c r="AN380" s="3">
        <v>718.36842105263202</v>
      </c>
      <c r="AO380" s="3">
        <v>728.55</v>
      </c>
      <c r="AP380" s="7">
        <v>731.44444444444389</v>
      </c>
      <c r="AQ380" s="113"/>
      <c r="AR380" s="3">
        <v>817.6153846153851</v>
      </c>
      <c r="AS380" s="3">
        <v>861.25</v>
      </c>
      <c r="AT380" s="7">
        <v>884.83333333333303</v>
      </c>
      <c r="AU380" s="7"/>
      <c r="AV380" s="3">
        <v>859.25</v>
      </c>
      <c r="AW380" s="3">
        <v>961</v>
      </c>
      <c r="AX380" s="7">
        <v>1021</v>
      </c>
      <c r="AY380" s="113"/>
      <c r="AZ380" s="3">
        <v>544.125</v>
      </c>
      <c r="BA380" s="7">
        <v>618.19600000000003</v>
      </c>
      <c r="BB380" s="7"/>
      <c r="BC380" s="3">
        <v>713.68</v>
      </c>
      <c r="BD380" s="3">
        <v>727.08333333333303</v>
      </c>
      <c r="BE380" s="7">
        <v>737.40909090909099</v>
      </c>
      <c r="BF380" s="113"/>
      <c r="BG380" s="3">
        <v>798.55555555555611</v>
      </c>
      <c r="BH380" s="3">
        <v>847.95833333333303</v>
      </c>
      <c r="BI380" s="7">
        <v>871.31818181818198</v>
      </c>
      <c r="BJ380" s="113"/>
      <c r="BK380" s="3">
        <v>842.2</v>
      </c>
      <c r="BL380" s="3">
        <v>918.33333333333303</v>
      </c>
      <c r="BM380" s="7">
        <v>932.44444444444389</v>
      </c>
      <c r="BO380" s="2">
        <f t="shared" si="465"/>
        <v>544.125</v>
      </c>
      <c r="BP380" s="2">
        <f t="shared" si="466"/>
        <v>618.19600000000003</v>
      </c>
      <c r="BQ380" s="2"/>
      <c r="BR380" s="2">
        <f t="shared" si="467"/>
        <v>713.68</v>
      </c>
      <c r="BS380" s="2">
        <f t="shared" si="468"/>
        <v>727.08333333333303</v>
      </c>
      <c r="BT380" s="2">
        <f t="shared" si="469"/>
        <v>737.40909090909099</v>
      </c>
      <c r="BU380" s="2"/>
      <c r="BV380" s="2">
        <f t="shared" si="470"/>
        <v>798.55555555555611</v>
      </c>
      <c r="BW380" s="2">
        <f t="shared" si="471"/>
        <v>847.95833333333303</v>
      </c>
      <c r="BX380" s="2">
        <f t="shared" si="472"/>
        <v>871.31818181818198</v>
      </c>
      <c r="BZ380" s="16">
        <f t="shared" si="461"/>
        <v>74.071000000000026</v>
      </c>
      <c r="CA380" s="16">
        <f t="shared" si="462"/>
        <v>119.21309090909097</v>
      </c>
      <c r="CB380" s="16">
        <f t="shared" si="463"/>
        <v>133.90909090909099</v>
      </c>
      <c r="CD380" s="5">
        <f t="shared" si="404"/>
        <v>0.13612864691017701</v>
      </c>
      <c r="CE380" s="5">
        <f t="shared" si="405"/>
        <v>0.19284028189941527</v>
      </c>
      <c r="CF380" s="5">
        <f t="shared" si="406"/>
        <v>0.18159403316279366</v>
      </c>
      <c r="CH380" s="11">
        <f t="shared" si="435"/>
        <v>1.8780592609198843E-2</v>
      </c>
      <c r="CI380" s="11">
        <f t="shared" si="436"/>
        <v>3.3248922358887878E-2</v>
      </c>
      <c r="CK380" s="11">
        <f t="shared" si="437"/>
        <v>6.1865173229440851E-2</v>
      </c>
      <c r="CL380" s="11">
        <f t="shared" si="438"/>
        <v>9.1117801080232708E-2</v>
      </c>
      <c r="CN380" s="16">
        <f t="shared" si="407"/>
        <v>13.40333333333308</v>
      </c>
      <c r="CO380" s="16">
        <f t="shared" si="408"/>
        <v>23.729090909091042</v>
      </c>
      <c r="CP380" s="11"/>
      <c r="CQ380" s="16">
        <f t="shared" si="409"/>
        <v>49.402777777776919</v>
      </c>
      <c r="CR380" s="16">
        <f t="shared" si="410"/>
        <v>72.762626262625872</v>
      </c>
      <c r="CT380" s="106">
        <v>768.22807017543789</v>
      </c>
      <c r="CU380" s="104">
        <v>727.08333333333303</v>
      </c>
      <c r="CV380" s="104">
        <v>681.85795454545496</v>
      </c>
      <c r="CW380" s="104">
        <v>618.52380952380895</v>
      </c>
      <c r="CX380" s="104">
        <v>574.83333333333394</v>
      </c>
      <c r="CY380" s="104">
        <v>583.625</v>
      </c>
      <c r="CZ380" s="104">
        <v>579.72916666666697</v>
      </c>
      <c r="DA380" s="104">
        <v>524.61666666666702</v>
      </c>
      <c r="DB380" s="104">
        <v>444.52499999999998</v>
      </c>
      <c r="DC380" s="104">
        <v>390.31578947368399</v>
      </c>
      <c r="DD380" s="104">
        <v>438.45867269984899</v>
      </c>
      <c r="DE380" s="104">
        <v>443.98142857142903</v>
      </c>
      <c r="DF380" s="104">
        <v>465.20259740259797</v>
      </c>
      <c r="DG380" s="104">
        <v>544.038461538462</v>
      </c>
      <c r="DH380" s="104">
        <v>729.79070758738305</v>
      </c>
      <c r="DI380" s="104">
        <v>979.12121212121201</v>
      </c>
      <c r="DJ380" s="104">
        <v>904.91666666666708</v>
      </c>
      <c r="DK380" s="104">
        <v>827.78260869565202</v>
      </c>
      <c r="DL380" s="104">
        <v>848.53921568627504</v>
      </c>
      <c r="DM380" s="104">
        <v>704.39444444444405</v>
      </c>
      <c r="DN380" s="104">
        <v>673.16561085972808</v>
      </c>
      <c r="DO380" s="104">
        <v>589.57894736842093</v>
      </c>
      <c r="DP380" s="104">
        <v>556.57142857143003</v>
      </c>
      <c r="DR380" s="4">
        <f t="shared" si="439"/>
        <v>21.053976282450005</v>
      </c>
      <c r="DS380" s="39">
        <v>19.571418086910001</v>
      </c>
      <c r="DT380" s="39">
        <v>18.991732735279999</v>
      </c>
      <c r="DU380" s="39">
        <v>15.635269848800002</v>
      </c>
      <c r="DV380" s="39">
        <v>11.392203180899999</v>
      </c>
      <c r="DW380" s="39">
        <v>12.109573222400002</v>
      </c>
      <c r="DX380" s="39">
        <v>12.212961160679999</v>
      </c>
      <c r="DY380" s="39">
        <v>12.944550646950001</v>
      </c>
      <c r="DZ380" s="39">
        <v>10.318387431360001</v>
      </c>
      <c r="EA380" s="39">
        <v>8.9079026022000001</v>
      </c>
      <c r="EB380" s="39">
        <v>10.07748308643</v>
      </c>
      <c r="EC380" s="39">
        <v>10.028877461459999</v>
      </c>
      <c r="ED380" s="39">
        <v>10.986004742699999</v>
      </c>
      <c r="EE380" s="39">
        <v>11.41647590909</v>
      </c>
      <c r="EF380" s="39">
        <v>10.777478890079999</v>
      </c>
      <c r="EG380" s="39">
        <v>11.931200526690001</v>
      </c>
      <c r="EH380" s="39">
        <v>12.900970335090003</v>
      </c>
      <c r="EI380" s="39">
        <v>13.855820539469999</v>
      </c>
      <c r="EJ380" s="39">
        <v>13.990550535059997</v>
      </c>
      <c r="EK380" s="39">
        <v>11.458921902</v>
      </c>
      <c r="EL380" s="39">
        <v>12.457048718900001</v>
      </c>
      <c r="EM380" s="39">
        <v>12.514906348950003</v>
      </c>
      <c r="EN380" s="39">
        <v>12.761262941489999</v>
      </c>
      <c r="EP380" s="111">
        <v>46022</v>
      </c>
      <c r="EQ380" s="114">
        <f t="shared" si="464"/>
        <v>0</v>
      </c>
      <c r="ER380" s="114"/>
      <c r="ES380" s="4">
        <f t="shared" si="440"/>
        <v>465.69</v>
      </c>
      <c r="ET380" s="4">
        <f t="shared" si="441"/>
        <v>587.08100000000002</v>
      </c>
      <c r="EU380" s="4"/>
      <c r="EV380" s="4">
        <f t="shared" si="411"/>
        <v>718.36842105263202</v>
      </c>
      <c r="EW380" s="4">
        <f t="shared" si="412"/>
        <v>728.55</v>
      </c>
      <c r="EX380" s="4">
        <f t="shared" si="413"/>
        <v>731.44444444444389</v>
      </c>
      <c r="EY380" s="4"/>
      <c r="EZ380" s="4">
        <f t="shared" si="414"/>
        <v>817.6153846153851</v>
      </c>
      <c r="FA380" s="4">
        <f t="shared" si="415"/>
        <v>861.25</v>
      </c>
      <c r="FB380" s="4">
        <f t="shared" si="416"/>
        <v>884.83333333333303</v>
      </c>
      <c r="FC380" s="4"/>
      <c r="FD380" s="4">
        <f t="shared" si="475"/>
        <v>859.25</v>
      </c>
      <c r="FE380" s="4">
        <f t="shared" si="443"/>
        <v>961</v>
      </c>
      <c r="FF380" s="4">
        <f t="shared" si="444"/>
        <v>1021</v>
      </c>
      <c r="FH380" s="16">
        <f t="shared" si="445"/>
        <v>465.69</v>
      </c>
      <c r="FI380" s="16">
        <f t="shared" si="418"/>
        <v>587.08100000000002</v>
      </c>
      <c r="FJ380" s="16"/>
      <c r="FK380" s="16">
        <f t="shared" si="446"/>
        <v>718.36842105263202</v>
      </c>
      <c r="FL380" s="16">
        <f t="shared" si="447"/>
        <v>728.55</v>
      </c>
      <c r="FM380" s="16">
        <f t="shared" si="448"/>
        <v>731.44444444444389</v>
      </c>
      <c r="FN380" s="16"/>
      <c r="FO380" s="16">
        <f t="shared" si="449"/>
        <v>817.6153846153851</v>
      </c>
      <c r="FP380" s="16">
        <f t="shared" si="450"/>
        <v>861.25</v>
      </c>
      <c r="FQ380" s="16">
        <f t="shared" si="451"/>
        <v>884.83333333333303</v>
      </c>
      <c r="FS380" s="4">
        <f t="shared" si="419"/>
        <v>544.125</v>
      </c>
      <c r="FT380" s="4">
        <f t="shared" si="420"/>
        <v>618.19600000000003</v>
      </c>
      <c r="FU380" s="4"/>
      <c r="FV380" s="4">
        <f t="shared" si="421"/>
        <v>713.68</v>
      </c>
      <c r="FW380" s="4">
        <f t="shared" si="422"/>
        <v>727.08333333333303</v>
      </c>
      <c r="FX380" s="4">
        <f t="shared" si="423"/>
        <v>737.40909090909099</v>
      </c>
      <c r="FY380" s="4"/>
      <c r="FZ380" s="4">
        <f t="shared" si="424"/>
        <v>798.55555555555611</v>
      </c>
      <c r="GA380" s="4">
        <f t="shared" si="425"/>
        <v>847.95833333333303</v>
      </c>
      <c r="GB380" s="4">
        <f t="shared" si="426"/>
        <v>871.31818181818198</v>
      </c>
      <c r="GC380" s="4"/>
      <c r="GD380" s="4">
        <f t="shared" si="427"/>
        <v>842.2</v>
      </c>
      <c r="GE380" s="4">
        <f t="shared" si="428"/>
        <v>918.33333333333303</v>
      </c>
      <c r="GF380" s="4">
        <f t="shared" si="429"/>
        <v>932.44444444444389</v>
      </c>
      <c r="GH380" s="16">
        <f t="shared" si="452"/>
        <v>544.125</v>
      </c>
      <c r="GI380" s="16">
        <f t="shared" si="430"/>
        <v>618.19600000000003</v>
      </c>
      <c r="GJ380" s="16"/>
      <c r="GK380" s="16">
        <f t="shared" si="453"/>
        <v>713.68</v>
      </c>
      <c r="GL380" s="16">
        <f t="shared" si="454"/>
        <v>727.08333333333303</v>
      </c>
      <c r="GM380" s="16">
        <f t="shared" si="455"/>
        <v>737.40909090909099</v>
      </c>
      <c r="GN380" s="16"/>
      <c r="GO380" s="16">
        <f t="shared" si="431"/>
        <v>798.55555555555611</v>
      </c>
      <c r="GP380" s="16">
        <f t="shared" si="432"/>
        <v>847.95833333333303</v>
      </c>
      <c r="GQ380" s="16">
        <f t="shared" si="456"/>
        <v>871.31818181818198</v>
      </c>
    </row>
    <row r="381" spans="2:199" ht="14.45" customHeight="1" x14ac:dyDescent="0.25">
      <c r="B381" s="28" t="s">
        <v>432</v>
      </c>
      <c r="C381" s="28" t="s">
        <v>1038</v>
      </c>
      <c r="D381" s="23" t="str">
        <f>IFERROR(IF(MATCH($B381,Compounders!$A:$A,0),"yes"),"")</f>
        <v>yes</v>
      </c>
      <c r="F381" s="66"/>
      <c r="G381" s="66"/>
      <c r="H381" s="66"/>
      <c r="I381" s="66"/>
      <c r="J381" s="121" t="str">
        <f t="shared" si="433"/>
        <v>yes</v>
      </c>
      <c r="K381" s="70">
        <f t="shared" si="457"/>
        <v>6</v>
      </c>
      <c r="L381" s="70">
        <f t="shared" si="458"/>
        <v>47</v>
      </c>
      <c r="M381" s="70">
        <f t="shared" si="459"/>
        <v>6</v>
      </c>
      <c r="N381" s="70">
        <f t="shared" si="460"/>
        <v>8</v>
      </c>
      <c r="O381" s="66"/>
      <c r="P381" s="83"/>
      <c r="Q381" s="70">
        <f t="shared" si="476"/>
        <v>5</v>
      </c>
      <c r="R381" s="70">
        <f t="shared" si="476"/>
        <v>4</v>
      </c>
      <c r="S381" s="70">
        <f t="shared" si="476"/>
        <v>5</v>
      </c>
      <c r="T381" s="70">
        <f t="shared" si="476"/>
        <v>5</v>
      </c>
      <c r="U381" s="70">
        <f t="shared" si="476"/>
        <v>5</v>
      </c>
      <c r="V381" s="70">
        <f t="shared" si="476"/>
        <v>8</v>
      </c>
      <c r="W381" s="70">
        <f t="shared" si="476"/>
        <v>9</v>
      </c>
      <c r="X381" s="70">
        <f t="shared" si="476"/>
        <v>4</v>
      </c>
      <c r="Y381" s="70">
        <f t="shared" si="476"/>
        <v>2</v>
      </c>
      <c r="AA381" s="39">
        <v>24.882229721680002</v>
      </c>
      <c r="AB381" s="39">
        <v>21.687330278249998</v>
      </c>
      <c r="AC381" s="40">
        <v>20.762976634049998</v>
      </c>
      <c r="AE381" s="4">
        <f t="shared" si="400"/>
        <v>-4.1192530876300033</v>
      </c>
      <c r="AF381" s="4">
        <f t="shared" si="401"/>
        <v>-0.92435364419999999</v>
      </c>
      <c r="AH381" s="11">
        <f t="shared" si="402"/>
        <v>-0.16554999828013317</v>
      </c>
      <c r="AI381" s="11">
        <f t="shared" si="403"/>
        <v>-4.2621827230022169E-2</v>
      </c>
      <c r="AK381" s="3">
        <v>378.23899999999998</v>
      </c>
      <c r="AL381" s="7">
        <v>614.64099999999996</v>
      </c>
      <c r="AM381" s="7"/>
      <c r="AN381" s="3">
        <v>799.5</v>
      </c>
      <c r="AO381" s="3">
        <v>792.5</v>
      </c>
      <c r="AP381" s="7">
        <v>782.3</v>
      </c>
      <c r="AQ381" s="113"/>
      <c r="AR381" s="3">
        <v>897.4</v>
      </c>
      <c r="AS381" s="3">
        <v>926.66666666666697</v>
      </c>
      <c r="AT381" s="7">
        <v>923.16666666666697</v>
      </c>
      <c r="AU381" s="7"/>
      <c r="AV381" s="3">
        <v>1000.5</v>
      </c>
      <c r="AW381" s="3">
        <v>990.8</v>
      </c>
      <c r="AX381" s="7">
        <v>1024.1666666666699</v>
      </c>
      <c r="AY381" s="113"/>
      <c r="AZ381" s="3">
        <v>877.62800000000004</v>
      </c>
      <c r="BA381" s="7">
        <v>924.29499999999996</v>
      </c>
      <c r="BB381" s="7"/>
      <c r="BC381" s="3">
        <v>1010.8571428571399</v>
      </c>
      <c r="BD381" s="3">
        <v>1006</v>
      </c>
      <c r="BE381" s="7">
        <v>1003.4</v>
      </c>
      <c r="BF381" s="113"/>
      <c r="BG381" s="3">
        <v>1075.75</v>
      </c>
      <c r="BH381" s="3">
        <v>1062.1428571428601</v>
      </c>
      <c r="BI381" s="7">
        <v>1069.1428571428601</v>
      </c>
      <c r="BJ381" s="113"/>
      <c r="BK381" s="3">
        <v>1168.2</v>
      </c>
      <c r="BL381" s="3">
        <v>1152.2</v>
      </c>
      <c r="BM381" s="7">
        <v>1158.57142857143</v>
      </c>
      <c r="BO381" s="2">
        <f t="shared" si="465"/>
        <v>912.7880684931506</v>
      </c>
      <c r="BP381" s="2">
        <f t="shared" si="466"/>
        <v>983.89465753424656</v>
      </c>
      <c r="BQ381" s="2"/>
      <c r="BR381" s="2">
        <f t="shared" si="467"/>
        <v>1059.7490215264181</v>
      </c>
      <c r="BS381" s="2">
        <f t="shared" si="468"/>
        <v>1048.2994129158535</v>
      </c>
      <c r="BT381" s="2">
        <f t="shared" si="469"/>
        <v>1052.9322896281822</v>
      </c>
      <c r="BU381" s="2"/>
      <c r="BV381" s="2">
        <f t="shared" si="470"/>
        <v>1145.4041095890411</v>
      </c>
      <c r="BW381" s="2">
        <f t="shared" si="471"/>
        <v>1129.9941291585135</v>
      </c>
      <c r="BX381" s="2">
        <f t="shared" si="472"/>
        <v>1136.5205479452075</v>
      </c>
      <c r="BZ381" s="16">
        <f t="shared" si="461"/>
        <v>71.106589041095958</v>
      </c>
      <c r="CA381" s="16">
        <f t="shared" si="462"/>
        <v>69.037632093935599</v>
      </c>
      <c r="CB381" s="16">
        <f t="shared" si="463"/>
        <v>83.588258317025293</v>
      </c>
      <c r="CD381" s="5">
        <f t="shared" si="404"/>
        <v>7.7900436580508936E-2</v>
      </c>
      <c r="CE381" s="5">
        <f t="shared" si="405"/>
        <v>7.0167707045947214E-2</v>
      </c>
      <c r="CF381" s="5">
        <f t="shared" si="406"/>
        <v>7.9386166746336917E-2</v>
      </c>
      <c r="CH381" s="11">
        <f t="shared" si="435"/>
        <v>-1.0804075661304258E-2</v>
      </c>
      <c r="CI381" s="11">
        <f t="shared" si="436"/>
        <v>-6.4324021629360573E-3</v>
      </c>
      <c r="CK381" s="11">
        <f t="shared" si="437"/>
        <v>-1.3453749904962842E-2</v>
      </c>
      <c r="CL381" s="11">
        <f t="shared" si="438"/>
        <v>-7.7558318234260959E-3</v>
      </c>
      <c r="CN381" s="16">
        <f t="shared" si="407"/>
        <v>-11.44960861056461</v>
      </c>
      <c r="CO381" s="16">
        <f t="shared" si="408"/>
        <v>-6.8167318982359575</v>
      </c>
      <c r="CP381" s="11"/>
      <c r="CQ381" s="16">
        <f t="shared" si="409"/>
        <v>-15.409980430527639</v>
      </c>
      <c r="CR381" s="16">
        <f t="shared" si="410"/>
        <v>-8.8835616438336729</v>
      </c>
      <c r="CT381" s="106">
        <v>1069.1428571428601</v>
      </c>
      <c r="CU381" s="104">
        <v>1020</v>
      </c>
      <c r="CV381" s="104">
        <v>996.91428571428594</v>
      </c>
      <c r="CW381" s="104">
        <v>976.4</v>
      </c>
      <c r="CX381" s="104">
        <v>993.28571428571399</v>
      </c>
      <c r="CY381" s="104">
        <v>890.5</v>
      </c>
      <c r="CZ381" s="104">
        <v>811.76666666666608</v>
      </c>
      <c r="DA381" s="104">
        <v>831.16666666666606</v>
      </c>
      <c r="DB381" s="104">
        <v>855.66666666666697</v>
      </c>
      <c r="DC381" s="104">
        <v>930</v>
      </c>
      <c r="DD381" s="104">
        <v>819.26666666666699</v>
      </c>
      <c r="DE381" s="104">
        <v>893.5</v>
      </c>
      <c r="DF381" s="104">
        <v>860.857142857143</v>
      </c>
      <c r="DG381" s="104">
        <v>825.45</v>
      </c>
      <c r="DH381" s="104">
        <v>859</v>
      </c>
      <c r="DI381" s="104">
        <v>883.2</v>
      </c>
      <c r="DJ381" s="104">
        <v>806.8</v>
      </c>
      <c r="DK381" s="104">
        <v>810.66666666666697</v>
      </c>
      <c r="DL381" s="104">
        <v>832.25</v>
      </c>
      <c r="DM381" s="104">
        <v>809.91666666666697</v>
      </c>
      <c r="DN381" s="104">
        <v>700.6</v>
      </c>
      <c r="DO381" s="104">
        <v>605.75</v>
      </c>
      <c r="DP381" s="104">
        <v>558.4</v>
      </c>
      <c r="DR381" s="4">
        <f t="shared" si="439"/>
        <v>20.762976634049998</v>
      </c>
      <c r="DS381" s="39">
        <v>21.687330278249998</v>
      </c>
      <c r="DT381" s="39">
        <v>24.882229721680002</v>
      </c>
      <c r="DU381" s="39">
        <v>24.37051554864</v>
      </c>
      <c r="DV381" s="39">
        <v>23.630676575380001</v>
      </c>
      <c r="DW381" s="39">
        <v>22.268541326850002</v>
      </c>
      <c r="DX381" s="39">
        <v>20.290278138119998</v>
      </c>
      <c r="DY381" s="39">
        <v>23.918504847219999</v>
      </c>
      <c r="DZ381" s="39">
        <v>21.712508195399998</v>
      </c>
      <c r="EA381" s="39">
        <v>22.215371348699996</v>
      </c>
      <c r="EB381" s="39">
        <v>21.721215395849999</v>
      </c>
      <c r="EC381" s="39">
        <v>21.674616104520002</v>
      </c>
      <c r="ED381" s="39">
        <v>22.19449995518</v>
      </c>
      <c r="EE381" s="39">
        <v>18.99112825704</v>
      </c>
      <c r="EF381" s="39">
        <v>18.436301189569999</v>
      </c>
      <c r="EG381" s="39">
        <v>16.630434172920001</v>
      </c>
      <c r="EH381" s="39">
        <v>20.631498390650002</v>
      </c>
      <c r="EI381" s="39">
        <v>24.207754111080003</v>
      </c>
      <c r="EJ381" s="39">
        <v>24.34659891682</v>
      </c>
      <c r="EK381" s="39">
        <v>20.378756467479999</v>
      </c>
      <c r="EL381" s="39">
        <v>20.561298592900002</v>
      </c>
      <c r="EM381" s="39">
        <v>16.257984772239997</v>
      </c>
      <c r="EN381" s="39">
        <v>16.172312097239999</v>
      </c>
      <c r="EP381" s="111">
        <v>46112</v>
      </c>
      <c r="EQ381" s="114">
        <f t="shared" si="464"/>
        <v>-0.24657534246575341</v>
      </c>
      <c r="ER381" s="114"/>
      <c r="ES381" s="4">
        <f t="shared" si="440"/>
        <v>378.23899999999998</v>
      </c>
      <c r="ET381" s="4">
        <f t="shared" si="441"/>
        <v>614.64099999999996</v>
      </c>
      <c r="EU381" s="4"/>
      <c r="EV381" s="4">
        <f t="shared" si="411"/>
        <v>799.5</v>
      </c>
      <c r="EW381" s="4">
        <f t="shared" si="412"/>
        <v>792.5</v>
      </c>
      <c r="EX381" s="4">
        <f t="shared" si="413"/>
        <v>782.3</v>
      </c>
      <c r="EY381" s="4"/>
      <c r="EZ381" s="4">
        <f t="shared" si="414"/>
        <v>897.4</v>
      </c>
      <c r="FA381" s="4">
        <f t="shared" si="415"/>
        <v>926.66666666666697</v>
      </c>
      <c r="FB381" s="4">
        <f t="shared" si="416"/>
        <v>923.16666666666697</v>
      </c>
      <c r="FC381" s="4"/>
      <c r="FD381" s="4">
        <f t="shared" si="475"/>
        <v>1000.5</v>
      </c>
      <c r="FE381" s="4">
        <f t="shared" si="443"/>
        <v>990.8</v>
      </c>
      <c r="FF381" s="4">
        <f t="shared" si="444"/>
        <v>1024.1666666666699</v>
      </c>
      <c r="FH381" s="16">
        <f t="shared" si="445"/>
        <v>556.3500958904109</v>
      </c>
      <c r="FI381" s="16">
        <f t="shared" si="418"/>
        <v>740.95942465753433</v>
      </c>
      <c r="FJ381" s="16"/>
      <c r="FK381" s="16">
        <f t="shared" si="446"/>
        <v>873.26027397260282</v>
      </c>
      <c r="FL381" s="16">
        <f t="shared" si="447"/>
        <v>893.58447488584488</v>
      </c>
      <c r="FM381" s="16">
        <f t="shared" si="448"/>
        <v>888.4324200913245</v>
      </c>
      <c r="FN381" s="16"/>
      <c r="FO381" s="16">
        <f t="shared" si="449"/>
        <v>975.07808219178082</v>
      </c>
      <c r="FP381" s="16">
        <f t="shared" si="450"/>
        <v>974.9863013698631</v>
      </c>
      <c r="FQ381" s="16">
        <f t="shared" si="451"/>
        <v>999.26255707762812</v>
      </c>
      <c r="FS381" s="4">
        <f t="shared" si="419"/>
        <v>877.62800000000004</v>
      </c>
      <c r="FT381" s="4">
        <f t="shared" si="420"/>
        <v>924.29499999999996</v>
      </c>
      <c r="FU381" s="4"/>
      <c r="FV381" s="4">
        <f t="shared" si="421"/>
        <v>1010.8571428571399</v>
      </c>
      <c r="FW381" s="4">
        <f t="shared" si="422"/>
        <v>1006</v>
      </c>
      <c r="FX381" s="4">
        <f t="shared" si="423"/>
        <v>1003.4</v>
      </c>
      <c r="FY381" s="4"/>
      <c r="FZ381" s="4">
        <f t="shared" si="424"/>
        <v>1075.75</v>
      </c>
      <c r="GA381" s="4">
        <f t="shared" si="425"/>
        <v>1062.1428571428601</v>
      </c>
      <c r="GB381" s="4">
        <f t="shared" si="426"/>
        <v>1069.1428571428601</v>
      </c>
      <c r="GC381" s="4"/>
      <c r="GD381" s="4">
        <f t="shared" si="427"/>
        <v>1168.2</v>
      </c>
      <c r="GE381" s="4">
        <f t="shared" si="428"/>
        <v>1152.2</v>
      </c>
      <c r="GF381" s="4">
        <f t="shared" si="429"/>
        <v>1158.57142857143</v>
      </c>
      <c r="GH381" s="16">
        <f t="shared" si="452"/>
        <v>912.7880684931506</v>
      </c>
      <c r="GI381" s="16">
        <f t="shared" si="430"/>
        <v>983.89465753424656</v>
      </c>
      <c r="GJ381" s="16"/>
      <c r="GK381" s="16">
        <f t="shared" si="453"/>
        <v>1059.7490215264181</v>
      </c>
      <c r="GL381" s="16">
        <f t="shared" si="454"/>
        <v>1048.2994129158535</v>
      </c>
      <c r="GM381" s="16">
        <f t="shared" si="455"/>
        <v>1052.9322896281822</v>
      </c>
      <c r="GN381" s="16"/>
      <c r="GO381" s="16">
        <f t="shared" si="431"/>
        <v>1145.4041095890411</v>
      </c>
      <c r="GP381" s="16">
        <f t="shared" si="432"/>
        <v>1129.9941291585135</v>
      </c>
      <c r="GQ381" s="16">
        <f t="shared" si="456"/>
        <v>1136.5205479452075</v>
      </c>
    </row>
    <row r="382" spans="2:199" ht="14.45" customHeight="1" x14ac:dyDescent="0.25">
      <c r="B382" s="28" t="s">
        <v>359</v>
      </c>
      <c r="C382" s="28" t="s">
        <v>1039</v>
      </c>
      <c r="D382" s="23" t="str">
        <f>IFERROR(IF(MATCH($B382,Compounders!$A:$A,0),"yes"),"")</f>
        <v/>
      </c>
      <c r="F382" s="66"/>
      <c r="G382" s="66"/>
      <c r="H382" s="66"/>
      <c r="I382" s="66"/>
      <c r="J382" s="121" t="str">
        <f t="shared" si="433"/>
        <v>yes</v>
      </c>
      <c r="K382" s="70">
        <f t="shared" si="457"/>
        <v>6</v>
      </c>
      <c r="L382" s="70">
        <f t="shared" si="458"/>
        <v>47</v>
      </c>
      <c r="M382" s="70">
        <f t="shared" si="459"/>
        <v>6</v>
      </c>
      <c r="N382" s="70">
        <f t="shared" si="460"/>
        <v>8</v>
      </c>
      <c r="O382" s="66"/>
      <c r="P382" s="83"/>
      <c r="Q382" s="70">
        <f t="shared" si="476"/>
        <v>5</v>
      </c>
      <c r="R382" s="70">
        <f t="shared" si="476"/>
        <v>4</v>
      </c>
      <c r="S382" s="70">
        <f t="shared" si="476"/>
        <v>5</v>
      </c>
      <c r="T382" s="70">
        <f t="shared" si="476"/>
        <v>5</v>
      </c>
      <c r="U382" s="70">
        <f t="shared" si="476"/>
        <v>5</v>
      </c>
      <c r="V382" s="70">
        <f t="shared" si="476"/>
        <v>8</v>
      </c>
      <c r="W382" s="70">
        <f t="shared" si="476"/>
        <v>9</v>
      </c>
      <c r="X382" s="70">
        <f t="shared" si="476"/>
        <v>4</v>
      </c>
      <c r="Y382" s="70">
        <f t="shared" si="476"/>
        <v>2</v>
      </c>
      <c r="AA382" s="39">
        <v>20.192945265090003</v>
      </c>
      <c r="AB382" s="39">
        <v>20.891511339750004</v>
      </c>
      <c r="AC382" s="40">
        <v>21.581696809700002</v>
      </c>
      <c r="AE382" s="4">
        <f t="shared" si="400"/>
        <v>1.3887515446099989</v>
      </c>
      <c r="AF382" s="4">
        <f t="shared" si="401"/>
        <v>0.69018546994999852</v>
      </c>
      <c r="AH382" s="11">
        <f t="shared" si="402"/>
        <v>6.877409542682722E-2</v>
      </c>
      <c r="AI382" s="11">
        <f t="shared" si="403"/>
        <v>3.3036646259133606E-2</v>
      </c>
      <c r="AK382" s="3">
        <v>319</v>
      </c>
      <c r="AL382" s="7">
        <v>699</v>
      </c>
      <c r="AM382" s="7"/>
      <c r="AN382" s="3">
        <v>1526.5555555555602</v>
      </c>
      <c r="AO382" s="3">
        <v>1212.6666666666702</v>
      </c>
      <c r="AP382" s="7">
        <v>1206.5999999999999</v>
      </c>
      <c r="AQ382" s="113"/>
      <c r="AR382" s="3">
        <v>1872.2857142857101</v>
      </c>
      <c r="AS382" s="3">
        <v>1681</v>
      </c>
      <c r="AT382" s="7">
        <v>1645.8</v>
      </c>
      <c r="AU382" s="7"/>
      <c r="AV382" s="3">
        <v>2113</v>
      </c>
      <c r="AW382" s="3">
        <v>1926.5</v>
      </c>
      <c r="AX382" s="7">
        <v>1931.2857142857101</v>
      </c>
      <c r="AY382" s="113"/>
      <c r="AZ382" s="3">
        <v>319</v>
      </c>
      <c r="BA382" s="7">
        <v>1077.48</v>
      </c>
      <c r="BB382" s="7"/>
      <c r="BC382" s="3">
        <v>1527.25</v>
      </c>
      <c r="BD382" s="3">
        <v>1279.7272727272698</v>
      </c>
      <c r="BE382" s="7">
        <v>1231.3333333333298</v>
      </c>
      <c r="BF382" s="113"/>
      <c r="BG382" s="3">
        <v>1846.9</v>
      </c>
      <c r="BH382" s="3">
        <v>1705.6666666666702</v>
      </c>
      <c r="BI382" s="7">
        <v>1678.7142857142899</v>
      </c>
      <c r="BJ382" s="113"/>
      <c r="BK382" s="3">
        <v>2226</v>
      </c>
      <c r="BL382" s="3">
        <v>1950.5</v>
      </c>
      <c r="BM382" s="7">
        <v>1949.2</v>
      </c>
      <c r="BO382" s="2">
        <f t="shared" si="465"/>
        <v>319</v>
      </c>
      <c r="BP382" s="2">
        <f t="shared" si="466"/>
        <v>1077.48</v>
      </c>
      <c r="BQ382" s="2"/>
      <c r="BR382" s="2">
        <f t="shared" si="467"/>
        <v>1527.25</v>
      </c>
      <c r="BS382" s="2">
        <f t="shared" si="468"/>
        <v>1279.7272727272698</v>
      </c>
      <c r="BT382" s="2">
        <f t="shared" si="469"/>
        <v>1231.3333333333298</v>
      </c>
      <c r="BU382" s="2"/>
      <c r="BV382" s="2">
        <f t="shared" si="470"/>
        <v>1846.9</v>
      </c>
      <c r="BW382" s="2">
        <f t="shared" si="471"/>
        <v>1705.6666666666702</v>
      </c>
      <c r="BX382" s="2">
        <f t="shared" si="472"/>
        <v>1678.7142857142899</v>
      </c>
      <c r="BZ382" s="16">
        <f t="shared" si="461"/>
        <v>758.48</v>
      </c>
      <c r="CA382" s="16">
        <f t="shared" si="462"/>
        <v>153.85333333332983</v>
      </c>
      <c r="CB382" s="16">
        <f t="shared" si="463"/>
        <v>447.38095238096003</v>
      </c>
      <c r="CD382" s="5">
        <f t="shared" si="404"/>
        <v>2.3776802507836989</v>
      </c>
      <c r="CE382" s="5">
        <f t="shared" si="405"/>
        <v>0.14278996671244926</v>
      </c>
      <c r="CF382" s="5">
        <f t="shared" si="406"/>
        <v>0.3633304973315874</v>
      </c>
      <c r="CH382" s="11">
        <f t="shared" si="435"/>
        <v>-0.16207086414976601</v>
      </c>
      <c r="CI382" s="11">
        <f t="shared" si="436"/>
        <v>-0.19375784361870696</v>
      </c>
      <c r="CK382" s="11">
        <f t="shared" si="437"/>
        <v>-7.6470482069050827E-2</v>
      </c>
      <c r="CL382" s="11">
        <f t="shared" si="438"/>
        <v>-9.1063790289517721E-2</v>
      </c>
      <c r="CN382" s="16">
        <f t="shared" si="407"/>
        <v>-247.52272727273021</v>
      </c>
      <c r="CO382" s="16">
        <f t="shared" si="408"/>
        <v>-295.91666666667015</v>
      </c>
      <c r="CP382" s="11"/>
      <c r="CQ382" s="16">
        <f t="shared" si="409"/>
        <v>-141.23333333332994</v>
      </c>
      <c r="CR382" s="16">
        <f t="shared" si="410"/>
        <v>-168.18571428571022</v>
      </c>
      <c r="CT382" s="106">
        <v>1452.7777777777769</v>
      </c>
      <c r="CU382" s="104">
        <v>1287.0833333333298</v>
      </c>
      <c r="CV382" s="104">
        <v>1439.0666666666671</v>
      </c>
      <c r="CW382" s="104">
        <v>1566.416666666667</v>
      </c>
      <c r="CX382" s="104">
        <v>1557.2321428571429</v>
      </c>
      <c r="CY382" s="104">
        <v>1644.3076923076899</v>
      </c>
      <c r="CZ382" s="104">
        <v>1451.333333333333</v>
      </c>
      <c r="DA382" s="104">
        <v>1234.5333333333331</v>
      </c>
      <c r="DB382" s="104" t="s">
        <v>503</v>
      </c>
      <c r="DC382" s="104" t="s">
        <v>503</v>
      </c>
      <c r="DD382" s="104" t="s">
        <v>503</v>
      </c>
      <c r="DE382" s="104" t="s">
        <v>503</v>
      </c>
      <c r="DF382" s="104" t="s">
        <v>503</v>
      </c>
      <c r="DG382" s="104" t="s">
        <v>503</v>
      </c>
      <c r="DH382" s="104" t="s">
        <v>503</v>
      </c>
      <c r="DI382" s="104" t="s">
        <v>503</v>
      </c>
      <c r="DJ382" s="104" t="s">
        <v>503</v>
      </c>
      <c r="DK382" s="104" t="s">
        <v>503</v>
      </c>
      <c r="DL382" s="104" t="s">
        <v>503</v>
      </c>
      <c r="DM382" s="104" t="s">
        <v>503</v>
      </c>
      <c r="DN382" s="104" t="s">
        <v>503</v>
      </c>
      <c r="DO382" s="104" t="s">
        <v>503</v>
      </c>
      <c r="DP382" s="104" t="s">
        <v>503</v>
      </c>
      <c r="DR382" s="4">
        <f t="shared" si="439"/>
        <v>21.581696809700002</v>
      </c>
      <c r="DS382" s="39">
        <v>20.891511339750004</v>
      </c>
      <c r="DT382" s="39">
        <v>20.192945265090003</v>
      </c>
      <c r="DU382" s="39">
        <v>22.22767770003</v>
      </c>
      <c r="DV382" s="39">
        <v>22.524844941349997</v>
      </c>
      <c r="DW382" s="39">
        <v>23.520248428140004</v>
      </c>
      <c r="DX382" s="39">
        <v>28.019950870260001</v>
      </c>
      <c r="DY382" s="39">
        <v>25.701171671280001</v>
      </c>
      <c r="DZ382" s="39"/>
      <c r="EA382" s="39"/>
      <c r="EB382" s="39"/>
      <c r="EC382" s="39"/>
      <c r="ED382" s="39"/>
      <c r="EE382" s="39"/>
      <c r="EF382" s="39"/>
      <c r="EG382" s="39"/>
      <c r="EH382" s="39"/>
      <c r="EI382" s="39"/>
      <c r="EJ382" s="39"/>
      <c r="EK382" s="39"/>
      <c r="EL382" s="39"/>
      <c r="EM382" s="39"/>
      <c r="EN382" s="39"/>
      <c r="EP382" s="111">
        <v>46022</v>
      </c>
      <c r="EQ382" s="114">
        <f t="shared" si="464"/>
        <v>0</v>
      </c>
      <c r="ER382" s="114"/>
      <c r="ES382" s="4">
        <f t="shared" si="440"/>
        <v>319</v>
      </c>
      <c r="ET382" s="4">
        <f t="shared" si="441"/>
        <v>699</v>
      </c>
      <c r="EU382" s="4"/>
      <c r="EV382" s="4">
        <f t="shared" si="411"/>
        <v>1526.5555555555602</v>
      </c>
      <c r="EW382" s="4">
        <f t="shared" si="412"/>
        <v>1212.6666666666702</v>
      </c>
      <c r="EX382" s="4">
        <f t="shared" si="413"/>
        <v>1206.5999999999999</v>
      </c>
      <c r="EY382" s="4"/>
      <c r="EZ382" s="4">
        <f t="shared" si="414"/>
        <v>1872.2857142857101</v>
      </c>
      <c r="FA382" s="4">
        <f t="shared" si="415"/>
        <v>1681</v>
      </c>
      <c r="FB382" s="4">
        <f t="shared" si="416"/>
        <v>1645.8</v>
      </c>
      <c r="FC382" s="4"/>
      <c r="FD382" s="4">
        <f t="shared" si="475"/>
        <v>2113</v>
      </c>
      <c r="FE382" s="4">
        <f t="shared" si="443"/>
        <v>1926.5</v>
      </c>
      <c r="FF382" s="4">
        <f t="shared" si="444"/>
        <v>1931.2857142857101</v>
      </c>
      <c r="FH382" s="16">
        <f t="shared" si="445"/>
        <v>319</v>
      </c>
      <c r="FI382" s="16">
        <f t="shared" si="418"/>
        <v>699</v>
      </c>
      <c r="FJ382" s="16"/>
      <c r="FK382" s="16">
        <f t="shared" si="446"/>
        <v>1526.5555555555602</v>
      </c>
      <c r="FL382" s="16">
        <f t="shared" si="447"/>
        <v>1212.6666666666702</v>
      </c>
      <c r="FM382" s="16">
        <f t="shared" si="448"/>
        <v>1206.5999999999999</v>
      </c>
      <c r="FN382" s="16"/>
      <c r="FO382" s="16">
        <f t="shared" si="449"/>
        <v>1872.2857142857101</v>
      </c>
      <c r="FP382" s="16">
        <f t="shared" si="450"/>
        <v>1681</v>
      </c>
      <c r="FQ382" s="16">
        <f t="shared" si="451"/>
        <v>1645.8</v>
      </c>
      <c r="FS382" s="4">
        <f t="shared" si="419"/>
        <v>319</v>
      </c>
      <c r="FT382" s="4">
        <f t="shared" si="420"/>
        <v>1077.48</v>
      </c>
      <c r="FU382" s="4"/>
      <c r="FV382" s="4">
        <f t="shared" si="421"/>
        <v>1527.25</v>
      </c>
      <c r="FW382" s="4">
        <f t="shared" si="422"/>
        <v>1279.7272727272698</v>
      </c>
      <c r="FX382" s="4">
        <f t="shared" si="423"/>
        <v>1231.3333333333298</v>
      </c>
      <c r="FY382" s="4"/>
      <c r="FZ382" s="4">
        <f t="shared" si="424"/>
        <v>1846.9</v>
      </c>
      <c r="GA382" s="4">
        <f t="shared" si="425"/>
        <v>1705.6666666666702</v>
      </c>
      <c r="GB382" s="4">
        <f t="shared" si="426"/>
        <v>1678.7142857142899</v>
      </c>
      <c r="GC382" s="4"/>
      <c r="GD382" s="4">
        <f t="shared" si="427"/>
        <v>2226</v>
      </c>
      <c r="GE382" s="4">
        <f t="shared" si="428"/>
        <v>1950.5</v>
      </c>
      <c r="GF382" s="4">
        <f t="shared" si="429"/>
        <v>1949.2</v>
      </c>
      <c r="GH382" s="16">
        <f t="shared" si="452"/>
        <v>319</v>
      </c>
      <c r="GI382" s="16">
        <f t="shared" si="430"/>
        <v>1077.48</v>
      </c>
      <c r="GJ382" s="16"/>
      <c r="GK382" s="16">
        <f t="shared" si="453"/>
        <v>1527.25</v>
      </c>
      <c r="GL382" s="16">
        <f t="shared" si="454"/>
        <v>1279.7272727272698</v>
      </c>
      <c r="GM382" s="16">
        <f t="shared" si="455"/>
        <v>1231.3333333333298</v>
      </c>
      <c r="GN382" s="16"/>
      <c r="GO382" s="16">
        <f t="shared" si="431"/>
        <v>1846.9</v>
      </c>
      <c r="GP382" s="16">
        <f t="shared" si="432"/>
        <v>1705.6666666666702</v>
      </c>
      <c r="GQ382" s="16">
        <f t="shared" si="456"/>
        <v>1678.7142857142899</v>
      </c>
    </row>
    <row r="383" spans="2:199" ht="14.45" customHeight="1" x14ac:dyDescent="0.25">
      <c r="B383" s="28" t="s">
        <v>223</v>
      </c>
      <c r="C383" s="28" t="s">
        <v>834</v>
      </c>
      <c r="D383" s="23" t="str">
        <f>IFERROR(IF(MATCH($B383,Compounders!$A:$A,0),"yes"),"")</f>
        <v/>
      </c>
      <c r="F383" s="66"/>
      <c r="G383" s="66"/>
      <c r="H383" s="66"/>
      <c r="I383" s="66"/>
      <c r="J383" s="121" t="str">
        <f t="shared" si="433"/>
        <v>yes</v>
      </c>
      <c r="K383" s="70">
        <f t="shared" si="457"/>
        <v>6</v>
      </c>
      <c r="L383" s="70">
        <f t="shared" si="458"/>
        <v>47</v>
      </c>
      <c r="M383" s="70">
        <f t="shared" si="459"/>
        <v>6</v>
      </c>
      <c r="N383" s="70">
        <f t="shared" si="460"/>
        <v>8</v>
      </c>
      <c r="O383" s="66"/>
      <c r="P383" s="83"/>
      <c r="Q383" s="70">
        <f t="shared" si="476"/>
        <v>5</v>
      </c>
      <c r="R383" s="70">
        <f t="shared" si="476"/>
        <v>4</v>
      </c>
      <c r="S383" s="70">
        <f t="shared" si="476"/>
        <v>5</v>
      </c>
      <c r="T383" s="70">
        <f t="shared" si="476"/>
        <v>5</v>
      </c>
      <c r="U383" s="70">
        <f t="shared" si="476"/>
        <v>5</v>
      </c>
      <c r="V383" s="70">
        <f t="shared" si="476"/>
        <v>8</v>
      </c>
      <c r="W383" s="70">
        <f t="shared" si="476"/>
        <v>9</v>
      </c>
      <c r="X383" s="70">
        <f t="shared" si="476"/>
        <v>4</v>
      </c>
      <c r="Y383" s="70">
        <f t="shared" si="476"/>
        <v>2</v>
      </c>
      <c r="AA383" s="39">
        <v>16.647140057600001</v>
      </c>
      <c r="AB383" s="39">
        <v>21.121806473039999</v>
      </c>
      <c r="AC383" s="40">
        <v>20.806031129419999</v>
      </c>
      <c r="AE383" s="4">
        <f t="shared" si="400"/>
        <v>4.1588910718199976</v>
      </c>
      <c r="AF383" s="4">
        <f t="shared" si="401"/>
        <v>-0.31577534362000037</v>
      </c>
      <c r="AH383" s="11">
        <f t="shared" si="402"/>
        <v>0.24982615977459255</v>
      </c>
      <c r="AI383" s="11">
        <f t="shared" si="403"/>
        <v>-1.4950205325622079E-2</v>
      </c>
      <c r="AK383" s="3">
        <v>-1179.4490000000001</v>
      </c>
      <c r="AL383" s="7">
        <v>-510.62799999999999</v>
      </c>
      <c r="AM383" s="7"/>
      <c r="AN383" s="3">
        <v>142.29318181818198</v>
      </c>
      <c r="AO383" s="3">
        <v>994.72222222222194</v>
      </c>
      <c r="AP383" s="7">
        <v>1581.21052631579</v>
      </c>
      <c r="AQ383" s="113"/>
      <c r="AR383" s="3">
        <v>558.38888888888891</v>
      </c>
      <c r="AS383" s="3">
        <v>1229</v>
      </c>
      <c r="AT383" s="7">
        <v>1683.6111111111099</v>
      </c>
      <c r="AU383" s="7"/>
      <c r="AV383" s="3">
        <v>855.625</v>
      </c>
      <c r="AW383" s="3">
        <v>1418.5625</v>
      </c>
      <c r="AX383" s="7">
        <v>1723.4</v>
      </c>
      <c r="AY383" s="113"/>
      <c r="AZ383" s="3">
        <v>-138.67099999999999</v>
      </c>
      <c r="BA383" s="7">
        <v>-92.626999999999995</v>
      </c>
      <c r="BB383" s="7"/>
      <c r="BC383" s="3">
        <v>143.84565217391301</v>
      </c>
      <c r="BD383" s="3">
        <v>1002.15789473684</v>
      </c>
      <c r="BE383" s="7">
        <v>1593.05</v>
      </c>
      <c r="BF383" s="113"/>
      <c r="BG383" s="3">
        <v>565</v>
      </c>
      <c r="BH383" s="3">
        <v>1244.6666666666702</v>
      </c>
      <c r="BI383" s="7">
        <v>1699.4210526315801</v>
      </c>
      <c r="BJ383" s="113"/>
      <c r="BK383" s="3">
        <v>855.625</v>
      </c>
      <c r="BL383" s="3">
        <v>1434.76470588235</v>
      </c>
      <c r="BM383" s="7">
        <v>1750.9375</v>
      </c>
      <c r="BO383" s="2">
        <f t="shared" si="465"/>
        <v>-138.67099999999999</v>
      </c>
      <c r="BP383" s="2">
        <f t="shared" si="466"/>
        <v>-92.626999999999995</v>
      </c>
      <c r="BQ383" s="2"/>
      <c r="BR383" s="2">
        <f t="shared" si="467"/>
        <v>143.84565217391301</v>
      </c>
      <c r="BS383" s="2">
        <f t="shared" si="468"/>
        <v>1002.15789473684</v>
      </c>
      <c r="BT383" s="2">
        <f t="shared" si="469"/>
        <v>1593.05</v>
      </c>
      <c r="BU383" s="2"/>
      <c r="BV383" s="2">
        <f t="shared" si="470"/>
        <v>565</v>
      </c>
      <c r="BW383" s="2">
        <f t="shared" si="471"/>
        <v>1244.6666666666702</v>
      </c>
      <c r="BX383" s="2">
        <f t="shared" si="472"/>
        <v>1699.4210526315801</v>
      </c>
      <c r="BZ383" s="16">
        <f t="shared" si="461"/>
        <v>46.043999999999997</v>
      </c>
      <c r="CA383" s="16">
        <f t="shared" si="462"/>
        <v>1685.6769999999999</v>
      </c>
      <c r="CB383" s="16">
        <f t="shared" si="463"/>
        <v>106.37105263158014</v>
      </c>
      <c r="CD383" s="5">
        <f t="shared" si="404"/>
        <v>-0.33203770074492867</v>
      </c>
      <c r="CE383" s="5">
        <f t="shared" si="405"/>
        <v>-18.198549019184473</v>
      </c>
      <c r="CF383" s="5">
        <f t="shared" si="406"/>
        <v>6.6771948546235249E-2</v>
      </c>
      <c r="CH383" s="11">
        <f t="shared" si="435"/>
        <v>5.9668973624952244</v>
      </c>
      <c r="CI383" s="11">
        <f t="shared" si="436"/>
        <v>10.074717768139161</v>
      </c>
      <c r="CK383" s="11">
        <f t="shared" si="437"/>
        <v>1.202949852507381</v>
      </c>
      <c r="CL383" s="11">
        <f t="shared" si="438"/>
        <v>2.007824871914301</v>
      </c>
      <c r="CN383" s="16">
        <f t="shared" si="407"/>
        <v>858.31224256292705</v>
      </c>
      <c r="CO383" s="16">
        <f t="shared" si="408"/>
        <v>1449.2043478260869</v>
      </c>
      <c r="CP383" s="11"/>
      <c r="CQ383" s="16">
        <f t="shared" si="409"/>
        <v>679.66666666667015</v>
      </c>
      <c r="CR383" s="16">
        <f t="shared" si="410"/>
        <v>1134.4210526315801</v>
      </c>
      <c r="CT383" s="106">
        <v>1606.9705882352941</v>
      </c>
      <c r="CU383" s="104">
        <v>1000</v>
      </c>
      <c r="CV383" s="104">
        <v>53.994349264705896</v>
      </c>
      <c r="CW383" s="104">
        <v>-133.30920175438601</v>
      </c>
      <c r="CX383" s="104">
        <v>-179.54941176470581</v>
      </c>
      <c r="CY383" s="104">
        <v>-60.439130434782605</v>
      </c>
      <c r="CZ383" s="104">
        <v>20.383997549019501</v>
      </c>
      <c r="DA383" s="104">
        <v>125.40543269230771</v>
      </c>
      <c r="DB383" s="104">
        <v>528.88520499108631</v>
      </c>
      <c r="DC383" s="104">
        <v>462.066666666667</v>
      </c>
      <c r="DD383" s="104">
        <v>1184.5419230769228</v>
      </c>
      <c r="DE383" s="104">
        <v>2336.4444444444443</v>
      </c>
      <c r="DF383" s="104">
        <v>2146.1069518716581</v>
      </c>
      <c r="DG383" s="104">
        <v>3370.5217391304304</v>
      </c>
      <c r="DH383" s="104">
        <v>3239.2139037433149</v>
      </c>
      <c r="DI383" s="104">
        <v>3017.16</v>
      </c>
      <c r="DJ383" s="104">
        <v>1600.703296703296</v>
      </c>
      <c r="DK383" s="104">
        <v>719.61111111111109</v>
      </c>
      <c r="DL383" s="104">
        <v>568.20000000000005</v>
      </c>
      <c r="DM383" s="104">
        <v>450.01616161616198</v>
      </c>
      <c r="DN383" s="104">
        <v>426.029090909091</v>
      </c>
      <c r="DO383" s="104">
        <v>415.75</v>
      </c>
      <c r="DP383" s="104">
        <v>412.13333333333304</v>
      </c>
      <c r="DR383" s="4">
        <f t="shared" si="439"/>
        <v>20.806031129419999</v>
      </c>
      <c r="DS383" s="39">
        <v>21.121806473039999</v>
      </c>
      <c r="DT383" s="39">
        <v>16.647140057600001</v>
      </c>
      <c r="DU383" s="39">
        <v>9.5417321265599977</v>
      </c>
      <c r="DV383" s="39">
        <v>7.3738094803800003</v>
      </c>
      <c r="DW383" s="39">
        <v>8.4731939073600007</v>
      </c>
      <c r="DX383" s="39">
        <v>10.11787238112</v>
      </c>
      <c r="DY383" s="39">
        <v>11.131572686850001</v>
      </c>
      <c r="DZ383" s="39">
        <v>11.226224220959999</v>
      </c>
      <c r="EA383" s="39">
        <v>15.482701343200002</v>
      </c>
      <c r="EB383" s="39">
        <v>16.955200738560002</v>
      </c>
      <c r="EC383" s="39">
        <v>19.953645621</v>
      </c>
      <c r="ED383" s="39">
        <v>26.176586622689999</v>
      </c>
      <c r="EE383" s="39">
        <v>25.927857607679996</v>
      </c>
      <c r="EF383" s="39">
        <v>25.405754906839999</v>
      </c>
      <c r="EG383" s="39">
        <v>30.97353008772</v>
      </c>
      <c r="EH383" s="39">
        <v>24.474210374159995</v>
      </c>
      <c r="EI383" s="39">
        <v>25.899405933099999</v>
      </c>
      <c r="EJ383" s="39">
        <v>27.345553858860004</v>
      </c>
      <c r="EK383" s="39">
        <v>25.608512376989999</v>
      </c>
      <c r="EL383" s="39">
        <v>19.662958807959999</v>
      </c>
      <c r="EM383" s="39">
        <v>17.053678522690003</v>
      </c>
      <c r="EN383" s="39">
        <v>15.704565111360001</v>
      </c>
      <c r="EP383" s="111">
        <v>46022</v>
      </c>
      <c r="EQ383" s="114">
        <f t="shared" si="464"/>
        <v>0</v>
      </c>
      <c r="ER383" s="114"/>
      <c r="ES383" s="4">
        <f t="shared" si="440"/>
        <v>-1179.4490000000001</v>
      </c>
      <c r="ET383" s="4">
        <f t="shared" si="441"/>
        <v>-510.62799999999999</v>
      </c>
      <c r="EU383" s="4"/>
      <c r="EV383" s="4">
        <f t="shared" si="411"/>
        <v>142.29318181818198</v>
      </c>
      <c r="EW383" s="4">
        <f t="shared" si="412"/>
        <v>994.72222222222194</v>
      </c>
      <c r="EX383" s="4">
        <f t="shared" si="413"/>
        <v>1581.21052631579</v>
      </c>
      <c r="EY383" s="4"/>
      <c r="EZ383" s="4">
        <f t="shared" si="414"/>
        <v>558.38888888888891</v>
      </c>
      <c r="FA383" s="4">
        <f t="shared" si="415"/>
        <v>1229</v>
      </c>
      <c r="FB383" s="4">
        <f t="shared" si="416"/>
        <v>1683.6111111111099</v>
      </c>
      <c r="FC383" s="4"/>
      <c r="FD383" s="4">
        <f t="shared" si="475"/>
        <v>855.625</v>
      </c>
      <c r="FE383" s="4">
        <f t="shared" si="443"/>
        <v>1418.5625</v>
      </c>
      <c r="FF383" s="4">
        <f t="shared" si="444"/>
        <v>1723.4</v>
      </c>
      <c r="FH383" s="16">
        <f t="shared" si="445"/>
        <v>-1179.4490000000001</v>
      </c>
      <c r="FI383" s="16">
        <f t="shared" si="418"/>
        <v>-510.62799999999999</v>
      </c>
      <c r="FJ383" s="16"/>
      <c r="FK383" s="16">
        <f t="shared" si="446"/>
        <v>142.29318181818198</v>
      </c>
      <c r="FL383" s="16">
        <f t="shared" si="447"/>
        <v>994.72222222222194</v>
      </c>
      <c r="FM383" s="16">
        <f t="shared" si="448"/>
        <v>1581.21052631579</v>
      </c>
      <c r="FN383" s="16"/>
      <c r="FO383" s="16">
        <f t="shared" si="449"/>
        <v>558.38888888888891</v>
      </c>
      <c r="FP383" s="16">
        <f t="shared" si="450"/>
        <v>1229</v>
      </c>
      <c r="FQ383" s="16">
        <f t="shared" si="451"/>
        <v>1683.6111111111099</v>
      </c>
      <c r="FS383" s="4">
        <f t="shared" si="419"/>
        <v>-138.67099999999999</v>
      </c>
      <c r="FT383" s="4">
        <f t="shared" si="420"/>
        <v>-92.626999999999995</v>
      </c>
      <c r="FU383" s="4"/>
      <c r="FV383" s="4">
        <f t="shared" si="421"/>
        <v>143.84565217391301</v>
      </c>
      <c r="FW383" s="4">
        <f t="shared" si="422"/>
        <v>1002.15789473684</v>
      </c>
      <c r="FX383" s="4">
        <f t="shared" si="423"/>
        <v>1593.05</v>
      </c>
      <c r="FY383" s="4"/>
      <c r="FZ383" s="4">
        <f t="shared" si="424"/>
        <v>565</v>
      </c>
      <c r="GA383" s="4">
        <f t="shared" si="425"/>
        <v>1244.6666666666702</v>
      </c>
      <c r="GB383" s="4">
        <f t="shared" si="426"/>
        <v>1699.4210526315801</v>
      </c>
      <c r="GC383" s="4"/>
      <c r="GD383" s="4">
        <f t="shared" si="427"/>
        <v>855.625</v>
      </c>
      <c r="GE383" s="4">
        <f t="shared" si="428"/>
        <v>1434.76470588235</v>
      </c>
      <c r="GF383" s="4">
        <f t="shared" si="429"/>
        <v>1750.9375</v>
      </c>
      <c r="GH383" s="16">
        <f t="shared" si="452"/>
        <v>-138.67099999999999</v>
      </c>
      <c r="GI383" s="16">
        <f t="shared" si="430"/>
        <v>-92.626999999999995</v>
      </c>
      <c r="GJ383" s="16"/>
      <c r="GK383" s="16">
        <f t="shared" si="453"/>
        <v>143.84565217391301</v>
      </c>
      <c r="GL383" s="16">
        <f t="shared" si="454"/>
        <v>1002.15789473684</v>
      </c>
      <c r="GM383" s="16">
        <f t="shared" si="455"/>
        <v>1593.05</v>
      </c>
      <c r="GN383" s="16"/>
      <c r="GO383" s="16">
        <f t="shared" si="431"/>
        <v>565</v>
      </c>
      <c r="GP383" s="16">
        <f t="shared" si="432"/>
        <v>1244.6666666666702</v>
      </c>
      <c r="GQ383" s="16">
        <f t="shared" si="456"/>
        <v>1699.4210526315801</v>
      </c>
    </row>
    <row r="384" spans="2:199" ht="14.45" customHeight="1" x14ac:dyDescent="0.25">
      <c r="B384" s="28" t="s">
        <v>242</v>
      </c>
      <c r="C384" s="28" t="s">
        <v>835</v>
      </c>
      <c r="D384" s="23" t="str">
        <f>IFERROR(IF(MATCH($B384,Compounders!$A:$A,0),"yes"),"")</f>
        <v/>
      </c>
      <c r="F384" s="66"/>
      <c r="G384" s="66"/>
      <c r="H384" s="66"/>
      <c r="I384" s="66"/>
      <c r="J384" s="121" t="str">
        <f t="shared" si="433"/>
        <v>yes</v>
      </c>
      <c r="K384" s="70">
        <f t="shared" si="457"/>
        <v>6</v>
      </c>
      <c r="L384" s="70">
        <f t="shared" si="458"/>
        <v>47</v>
      </c>
      <c r="M384" s="70">
        <f t="shared" si="459"/>
        <v>6</v>
      </c>
      <c r="N384" s="70">
        <f t="shared" si="460"/>
        <v>8</v>
      </c>
      <c r="O384" s="66"/>
      <c r="P384" s="83"/>
      <c r="Q384" s="70">
        <f t="shared" si="476"/>
        <v>5</v>
      </c>
      <c r="R384" s="70">
        <f t="shared" si="476"/>
        <v>4</v>
      </c>
      <c r="S384" s="70">
        <f t="shared" si="476"/>
        <v>5</v>
      </c>
      <c r="T384" s="70">
        <f t="shared" si="476"/>
        <v>5</v>
      </c>
      <c r="U384" s="70">
        <f t="shared" si="476"/>
        <v>5</v>
      </c>
      <c r="V384" s="70">
        <f t="shared" si="476"/>
        <v>8</v>
      </c>
      <c r="W384" s="70">
        <f t="shared" si="476"/>
        <v>9</v>
      </c>
      <c r="X384" s="70">
        <f t="shared" si="476"/>
        <v>4</v>
      </c>
      <c r="Y384" s="70">
        <f t="shared" si="476"/>
        <v>2</v>
      </c>
      <c r="AA384" s="39">
        <v>28.703647790750001</v>
      </c>
      <c r="AB384" s="39">
        <v>26.622419449989998</v>
      </c>
      <c r="AC384" s="40">
        <v>28.47052108838</v>
      </c>
      <c r="AE384" s="4">
        <f t="shared" si="400"/>
        <v>-0.23312670237000077</v>
      </c>
      <c r="AF384" s="4">
        <f t="shared" si="401"/>
        <v>1.848101638390002</v>
      </c>
      <c r="AH384" s="11">
        <f t="shared" si="402"/>
        <v>-8.1218493227585009E-3</v>
      </c>
      <c r="AI384" s="11">
        <f t="shared" si="403"/>
        <v>6.9418996341096939E-2</v>
      </c>
      <c r="AK384" s="3">
        <v>2744</v>
      </c>
      <c r="AL384" s="7">
        <v>-5848</v>
      </c>
      <c r="AM384" s="7"/>
      <c r="AN384" s="3">
        <v>2941.3157894736801</v>
      </c>
      <c r="AO384" s="3">
        <v>2410.5</v>
      </c>
      <c r="AP384" s="7">
        <v>2453.8333333333303</v>
      </c>
      <c r="AQ384" s="113"/>
      <c r="AR384" s="3">
        <v>3016.4444444444398</v>
      </c>
      <c r="AS384" s="3">
        <v>2525.4210526315801</v>
      </c>
      <c r="AT384" s="7">
        <v>2483.7222222222199</v>
      </c>
      <c r="AU384" s="7"/>
      <c r="AV384" s="3">
        <v>3276</v>
      </c>
      <c r="AW384" s="3">
        <v>2650.4615384615404</v>
      </c>
      <c r="AX384" s="7">
        <v>2605.9285714285697</v>
      </c>
      <c r="AY384" s="113"/>
      <c r="AZ384" s="3">
        <v>3722</v>
      </c>
      <c r="BA384" s="7">
        <v>3080</v>
      </c>
      <c r="BB384" s="7"/>
      <c r="BC384" s="3">
        <v>2941.3157894736801</v>
      </c>
      <c r="BD384" s="3">
        <v>2410.5</v>
      </c>
      <c r="BE384" s="7">
        <v>2453.8333333333303</v>
      </c>
      <c r="BF384" s="113"/>
      <c r="BG384" s="3">
        <v>3016.4444444444398</v>
      </c>
      <c r="BH384" s="3">
        <v>2525.4210526315801</v>
      </c>
      <c r="BI384" s="7">
        <v>2483.7222222222199</v>
      </c>
      <c r="BJ384" s="113"/>
      <c r="BK384" s="3">
        <v>3276</v>
      </c>
      <c r="BL384" s="3">
        <v>2650.4615384615404</v>
      </c>
      <c r="BM384" s="7">
        <v>2605.9285714285697</v>
      </c>
      <c r="BO384" s="2">
        <f t="shared" si="465"/>
        <v>3714.9643835616439</v>
      </c>
      <c r="BP384" s="2">
        <f t="shared" si="466"/>
        <v>3073.1378995433788</v>
      </c>
      <c r="BQ384" s="2"/>
      <c r="BR384" s="2">
        <f t="shared" si="467"/>
        <v>2942.1391171993873</v>
      </c>
      <c r="BS384" s="2">
        <f t="shared" si="468"/>
        <v>2411.7594087959628</v>
      </c>
      <c r="BT384" s="2">
        <f t="shared" si="469"/>
        <v>2454.160882800606</v>
      </c>
      <c r="BU384" s="2"/>
      <c r="BV384" s="2">
        <f t="shared" si="470"/>
        <v>3019.2888888888847</v>
      </c>
      <c r="BW384" s="2">
        <f t="shared" si="471"/>
        <v>2526.7913593256076</v>
      </c>
      <c r="BX384" s="2">
        <f t="shared" si="472"/>
        <v>2485.0614698847553</v>
      </c>
      <c r="BZ384" s="16">
        <f t="shared" si="461"/>
        <v>-641.82648401826509</v>
      </c>
      <c r="CA384" s="16">
        <f t="shared" si="462"/>
        <v>-618.97701674277278</v>
      </c>
      <c r="CB384" s="16">
        <f t="shared" si="463"/>
        <v>30.900587084149265</v>
      </c>
      <c r="CD384" s="5">
        <f t="shared" si="404"/>
        <v>-0.17276787009272143</v>
      </c>
      <c r="CE384" s="5">
        <f t="shared" si="405"/>
        <v>-0.20141530805849728</v>
      </c>
      <c r="CF384" s="5">
        <f t="shared" si="406"/>
        <v>1.2591100811975453E-2</v>
      </c>
      <c r="CH384" s="11">
        <f t="shared" si="435"/>
        <v>-0.18027009848136999</v>
      </c>
      <c r="CI384" s="11">
        <f t="shared" si="436"/>
        <v>-0.16585831429456199</v>
      </c>
      <c r="CK384" s="11">
        <f t="shared" si="437"/>
        <v>-0.16311706089989919</v>
      </c>
      <c r="CL384" s="11">
        <f t="shared" si="438"/>
        <v>-0.17693815950176539</v>
      </c>
      <c r="CN384" s="16">
        <f t="shared" si="407"/>
        <v>-530.3797084034245</v>
      </c>
      <c r="CO384" s="16">
        <f t="shared" si="408"/>
        <v>-487.9782343987813</v>
      </c>
      <c r="CP384" s="11"/>
      <c r="CQ384" s="16">
        <f t="shared" si="409"/>
        <v>-492.49752956327711</v>
      </c>
      <c r="CR384" s="16">
        <f t="shared" si="410"/>
        <v>-534.22741900412939</v>
      </c>
      <c r="CT384" s="106">
        <v>2391.1</v>
      </c>
      <c r="CU384" s="104">
        <v>2410.5</v>
      </c>
      <c r="CV384" s="104">
        <v>2906.354166666667</v>
      </c>
      <c r="CW384" s="104">
        <v>3063.625</v>
      </c>
      <c r="CX384" s="104">
        <v>3085.659090909091</v>
      </c>
      <c r="CY384" s="104">
        <v>3212.65</v>
      </c>
      <c r="CZ384" s="104">
        <v>3626.2451923076919</v>
      </c>
      <c r="DA384" s="104">
        <v>3708.6346153846157</v>
      </c>
      <c r="DB384" s="104">
        <v>3704.5</v>
      </c>
      <c r="DC384" s="104">
        <v>3705.4444444444498</v>
      </c>
      <c r="DD384" s="104">
        <v>3641.3166666666671</v>
      </c>
      <c r="DE384" s="104">
        <v>3546.983333333334</v>
      </c>
      <c r="DF384" s="104">
        <v>3591.2857142857147</v>
      </c>
      <c r="DG384" s="104">
        <v>3353.9444444444398</v>
      </c>
      <c r="DH384" s="104">
        <v>3411.0538461538458</v>
      </c>
      <c r="DI384" s="104">
        <v>3340.8857142857141</v>
      </c>
      <c r="DJ384" s="104">
        <v>3351.5</v>
      </c>
      <c r="DK384" s="104">
        <v>3229.1176470588198</v>
      </c>
      <c r="DL384" s="104">
        <v>3106.666666666667</v>
      </c>
      <c r="DM384" s="104">
        <v>3006.6095238095231</v>
      </c>
      <c r="DN384" s="104">
        <v>3104.7692307692309</v>
      </c>
      <c r="DO384" s="104">
        <v>3157.6470588235302</v>
      </c>
      <c r="DP384" s="104">
        <v>3118</v>
      </c>
      <c r="DR384" s="4">
        <f t="shared" si="439"/>
        <v>28.47052108838</v>
      </c>
      <c r="DS384" s="39">
        <v>26.622419449989998</v>
      </c>
      <c r="DT384" s="39">
        <v>28.703647790750001</v>
      </c>
      <c r="DU384" s="39">
        <v>30.820923558599997</v>
      </c>
      <c r="DV384" s="39">
        <v>30.559057047820001</v>
      </c>
      <c r="DW384" s="39">
        <v>36.315112338239999</v>
      </c>
      <c r="DX384" s="39">
        <v>37.133760994740001</v>
      </c>
      <c r="DY384" s="39">
        <v>42.450760073670004</v>
      </c>
      <c r="DZ384" s="39">
        <v>39.124687424039998</v>
      </c>
      <c r="EA384" s="39">
        <v>44.8570439712</v>
      </c>
      <c r="EB384" s="39">
        <v>45.357400904119999</v>
      </c>
      <c r="EC384" s="39">
        <v>41.31982704728</v>
      </c>
      <c r="ED384" s="39">
        <v>43.566930681999999</v>
      </c>
      <c r="EE384" s="39">
        <v>47.448048468419998</v>
      </c>
      <c r="EF384" s="39">
        <v>49.866906976439999</v>
      </c>
      <c r="EG384" s="39">
        <v>40.868415562449997</v>
      </c>
      <c r="EH384" s="39">
        <v>46.681526953460001</v>
      </c>
      <c r="EI384" s="39">
        <v>48.248580253380005</v>
      </c>
      <c r="EJ384" s="39">
        <v>43.943124349899996</v>
      </c>
      <c r="EK384" s="39">
        <v>45.045114347520006</v>
      </c>
      <c r="EL384" s="39">
        <v>49.879948525200007</v>
      </c>
      <c r="EM384" s="39">
        <v>48.924658600000001</v>
      </c>
      <c r="EN384" s="39">
        <v>42.376119002879996</v>
      </c>
      <c r="EP384" s="111">
        <v>46018</v>
      </c>
      <c r="EQ384" s="114">
        <f t="shared" si="464"/>
        <v>1.0958904109589041E-2</v>
      </c>
      <c r="ER384" s="114"/>
      <c r="ES384" s="4">
        <f t="shared" si="440"/>
        <v>2744</v>
      </c>
      <c r="ET384" s="4">
        <f t="shared" si="441"/>
        <v>-5848</v>
      </c>
      <c r="EU384" s="4"/>
      <c r="EV384" s="4">
        <f t="shared" si="411"/>
        <v>2941.3157894736801</v>
      </c>
      <c r="EW384" s="4">
        <f t="shared" si="412"/>
        <v>2410.5</v>
      </c>
      <c r="EX384" s="4">
        <f t="shared" si="413"/>
        <v>2453.8333333333303</v>
      </c>
      <c r="EY384" s="4"/>
      <c r="EZ384" s="4">
        <f t="shared" si="414"/>
        <v>3016.4444444444398</v>
      </c>
      <c r="FA384" s="4">
        <f t="shared" si="415"/>
        <v>2525.4210526315801</v>
      </c>
      <c r="FB384" s="4">
        <f t="shared" si="416"/>
        <v>2483.7222222222199</v>
      </c>
      <c r="FC384" s="4"/>
      <c r="FD384" s="4">
        <f t="shared" si="475"/>
        <v>3276</v>
      </c>
      <c r="FE384" s="4">
        <f t="shared" si="443"/>
        <v>2650.4615384615404</v>
      </c>
      <c r="FF384" s="4">
        <f t="shared" si="444"/>
        <v>2605.9285714285697</v>
      </c>
      <c r="FH384" s="16">
        <f t="shared" si="445"/>
        <v>2649.841095890411</v>
      </c>
      <c r="FI384" s="16">
        <f t="shared" si="418"/>
        <v>-5757.0210045662106</v>
      </c>
      <c r="FJ384" s="16"/>
      <c r="FK384" s="16">
        <f t="shared" si="446"/>
        <v>2942.1391171993873</v>
      </c>
      <c r="FL384" s="16">
        <f t="shared" si="447"/>
        <v>2411.7594087959628</v>
      </c>
      <c r="FM384" s="16">
        <f t="shared" si="448"/>
        <v>2454.160882800606</v>
      </c>
      <c r="FN384" s="16"/>
      <c r="FO384" s="16">
        <f t="shared" si="449"/>
        <v>3019.2888888888847</v>
      </c>
      <c r="FP384" s="16">
        <f t="shared" si="450"/>
        <v>2526.7913593256076</v>
      </c>
      <c r="FQ384" s="16">
        <f t="shared" si="451"/>
        <v>2485.0614698847553</v>
      </c>
      <c r="FS384" s="4">
        <f t="shared" si="419"/>
        <v>3722</v>
      </c>
      <c r="FT384" s="4">
        <f t="shared" si="420"/>
        <v>3080</v>
      </c>
      <c r="FU384" s="4"/>
      <c r="FV384" s="4">
        <f t="shared" si="421"/>
        <v>2941.3157894736801</v>
      </c>
      <c r="FW384" s="4">
        <f t="shared" si="422"/>
        <v>2410.5</v>
      </c>
      <c r="FX384" s="4">
        <f t="shared" si="423"/>
        <v>2453.8333333333303</v>
      </c>
      <c r="FY384" s="4"/>
      <c r="FZ384" s="4">
        <f t="shared" si="424"/>
        <v>3016.4444444444398</v>
      </c>
      <c r="GA384" s="4">
        <f t="shared" si="425"/>
        <v>2525.4210526315801</v>
      </c>
      <c r="GB384" s="4">
        <f t="shared" si="426"/>
        <v>2483.7222222222199</v>
      </c>
      <c r="GC384" s="4"/>
      <c r="GD384" s="4">
        <f t="shared" si="427"/>
        <v>3276</v>
      </c>
      <c r="GE384" s="4">
        <f t="shared" si="428"/>
        <v>2650.4615384615404</v>
      </c>
      <c r="GF384" s="4">
        <f t="shared" si="429"/>
        <v>2605.9285714285697</v>
      </c>
      <c r="GH384" s="16">
        <f t="shared" si="452"/>
        <v>3714.9643835616439</v>
      </c>
      <c r="GI384" s="16">
        <f t="shared" si="430"/>
        <v>3073.1378995433788</v>
      </c>
      <c r="GJ384" s="16"/>
      <c r="GK384" s="16">
        <f t="shared" si="453"/>
        <v>2942.1391171993873</v>
      </c>
      <c r="GL384" s="16">
        <f t="shared" si="454"/>
        <v>2411.7594087959628</v>
      </c>
      <c r="GM384" s="16">
        <f t="shared" si="455"/>
        <v>2454.160882800606</v>
      </c>
      <c r="GN384" s="16"/>
      <c r="GO384" s="16">
        <f t="shared" si="431"/>
        <v>3019.2888888888847</v>
      </c>
      <c r="GP384" s="16">
        <f t="shared" si="432"/>
        <v>2526.7913593256076</v>
      </c>
      <c r="GQ384" s="16">
        <f t="shared" si="456"/>
        <v>2485.0614698847553</v>
      </c>
    </row>
    <row r="385" spans="2:199" ht="14.45" customHeight="1" x14ac:dyDescent="0.25">
      <c r="B385" s="28" t="s">
        <v>323</v>
      </c>
      <c r="C385" s="28" t="s">
        <v>836</v>
      </c>
      <c r="D385" s="23" t="str">
        <f>IFERROR(IF(MATCH($B385,Compounders!$A:$A,0),"yes"),"")</f>
        <v/>
      </c>
      <c r="F385" s="66"/>
      <c r="G385" s="66"/>
      <c r="H385" s="66" t="s">
        <v>544</v>
      </c>
      <c r="I385" s="66"/>
      <c r="J385" s="121" t="str">
        <f t="shared" si="433"/>
        <v/>
      </c>
      <c r="K385" s="70">
        <f t="shared" si="457"/>
        <v>6</v>
      </c>
      <c r="L385" s="70">
        <f t="shared" si="458"/>
        <v>47</v>
      </c>
      <c r="M385" s="70">
        <f t="shared" si="459"/>
        <v>7</v>
      </c>
      <c r="N385" s="70">
        <f t="shared" si="460"/>
        <v>8</v>
      </c>
      <c r="O385" s="66"/>
      <c r="P385" s="83"/>
      <c r="Q385" s="70">
        <f t="shared" si="476"/>
        <v>5</v>
      </c>
      <c r="R385" s="70">
        <f t="shared" si="476"/>
        <v>4</v>
      </c>
      <c r="S385" s="70">
        <f t="shared" si="476"/>
        <v>5</v>
      </c>
      <c r="T385" s="70">
        <f t="shared" si="476"/>
        <v>5</v>
      </c>
      <c r="U385" s="70">
        <f t="shared" si="476"/>
        <v>5</v>
      </c>
      <c r="V385" s="70">
        <f t="shared" si="476"/>
        <v>8</v>
      </c>
      <c r="W385" s="70">
        <f t="shared" si="476"/>
        <v>9</v>
      </c>
      <c r="X385" s="70">
        <f t="shared" si="476"/>
        <v>4</v>
      </c>
      <c r="Y385" s="70">
        <f t="shared" si="476"/>
        <v>2</v>
      </c>
      <c r="AA385" s="39">
        <v>12.552241928250002</v>
      </c>
      <c r="AB385" s="39">
        <v>16.654854109950001</v>
      </c>
      <c r="AC385" s="40">
        <v>21.740940342539997</v>
      </c>
      <c r="AE385" s="4">
        <f t="shared" si="400"/>
        <v>9.1886984142899948</v>
      </c>
      <c r="AF385" s="4">
        <f t="shared" si="401"/>
        <v>5.0860862325899951</v>
      </c>
      <c r="AH385" s="11">
        <f t="shared" si="402"/>
        <v>0.73203643355614134</v>
      </c>
      <c r="AI385" s="11">
        <f t="shared" si="403"/>
        <v>0.30538161421368737</v>
      </c>
      <c r="AK385" s="3">
        <v>504.91800000000001</v>
      </c>
      <c r="AL385" s="7">
        <v>452.03100000000001</v>
      </c>
      <c r="AM385" s="7"/>
      <c r="AN385" s="3">
        <v>560.10526315789502</v>
      </c>
      <c r="AO385" s="3">
        <v>462.058823529412</v>
      </c>
      <c r="AP385" s="7">
        <v>434.77777777777806</v>
      </c>
      <c r="AQ385" s="113"/>
      <c r="AR385" s="3">
        <v>642.54545454545496</v>
      </c>
      <c r="AS385" s="3">
        <v>539.25</v>
      </c>
      <c r="AT385" s="7">
        <v>478.61111111111097</v>
      </c>
      <c r="AU385" s="7"/>
      <c r="AV385" s="3">
        <v>822.4</v>
      </c>
      <c r="AW385" s="3">
        <v>699</v>
      </c>
      <c r="AX385" s="7">
        <v>587.25</v>
      </c>
      <c r="AY385" s="113"/>
      <c r="AZ385" s="3">
        <v>995.58199999999999</v>
      </c>
      <c r="BA385" s="7">
        <v>1046.425</v>
      </c>
      <c r="BB385" s="7"/>
      <c r="BC385" s="3">
        <v>1068.3599999999999</v>
      </c>
      <c r="BD385" s="3">
        <v>1011.4166666666699</v>
      </c>
      <c r="BE385" s="7">
        <v>993.16</v>
      </c>
      <c r="BF385" s="113"/>
      <c r="BG385" s="3">
        <v>1164.13333333333</v>
      </c>
      <c r="BH385" s="3">
        <v>1108.95454545455</v>
      </c>
      <c r="BI385" s="7">
        <v>1067.08</v>
      </c>
      <c r="BJ385" s="113"/>
      <c r="BK385" s="3">
        <v>1314</v>
      </c>
      <c r="BL385" s="3">
        <v>1252.54545454545</v>
      </c>
      <c r="BM385" s="7">
        <v>1193.38461538462</v>
      </c>
      <c r="BO385" s="2">
        <f t="shared" si="465"/>
        <v>995.58199999999999</v>
      </c>
      <c r="BP385" s="2">
        <f t="shared" si="466"/>
        <v>1046.425</v>
      </c>
      <c r="BQ385" s="2"/>
      <c r="BR385" s="2">
        <f t="shared" si="467"/>
        <v>1068.3599999999999</v>
      </c>
      <c r="BS385" s="2">
        <f t="shared" si="468"/>
        <v>1011.4166666666699</v>
      </c>
      <c r="BT385" s="2">
        <f t="shared" si="469"/>
        <v>993.16</v>
      </c>
      <c r="BU385" s="2"/>
      <c r="BV385" s="2">
        <f t="shared" si="470"/>
        <v>1164.13333333333</v>
      </c>
      <c r="BW385" s="2">
        <f t="shared" si="471"/>
        <v>1108.95454545455</v>
      </c>
      <c r="BX385" s="2">
        <f t="shared" si="472"/>
        <v>1067.08</v>
      </c>
      <c r="BZ385" s="16">
        <f t="shared" si="461"/>
        <v>50.842999999999961</v>
      </c>
      <c r="CA385" s="16">
        <f t="shared" si="462"/>
        <v>-53.264999999999986</v>
      </c>
      <c r="CB385" s="16">
        <f t="shared" si="463"/>
        <v>73.919999999999959</v>
      </c>
      <c r="CD385" s="5">
        <f t="shared" si="404"/>
        <v>5.106862116832156E-2</v>
      </c>
      <c r="CE385" s="5">
        <f t="shared" si="405"/>
        <v>-5.0901880211195238E-2</v>
      </c>
      <c r="CF385" s="5">
        <f t="shared" si="406"/>
        <v>7.4429095009867385E-2</v>
      </c>
      <c r="CH385" s="11">
        <f t="shared" si="435"/>
        <v>-5.3299761628411768E-2</v>
      </c>
      <c r="CI385" s="11">
        <f t="shared" si="436"/>
        <v>-7.0388258639409895E-2</v>
      </c>
      <c r="CK385" s="11">
        <f t="shared" si="437"/>
        <v>-4.7399027498665758E-2</v>
      </c>
      <c r="CL385" s="11">
        <f t="shared" si="438"/>
        <v>-8.3369602565568468E-2</v>
      </c>
      <c r="CN385" s="16">
        <f t="shared" si="407"/>
        <v>-56.943333333329974</v>
      </c>
      <c r="CO385" s="16">
        <f t="shared" si="408"/>
        <v>-75.199999999999932</v>
      </c>
      <c r="CP385" s="11"/>
      <c r="CQ385" s="16">
        <f t="shared" si="409"/>
        <v>-55.178787878779985</v>
      </c>
      <c r="CR385" s="16">
        <f t="shared" si="410"/>
        <v>-97.053333333330102</v>
      </c>
      <c r="CT385" s="106">
        <v>999.63157894736798</v>
      </c>
      <c r="CU385" s="104">
        <v>1011.4166666666699</v>
      </c>
      <c r="CV385" s="104">
        <v>1044.5258799171841</v>
      </c>
      <c r="CW385" s="104">
        <v>975.40430622009603</v>
      </c>
      <c r="CX385" s="104">
        <v>934.234299516909</v>
      </c>
      <c r="CY385" s="104">
        <v>957.77272727272702</v>
      </c>
      <c r="CZ385" s="104">
        <v>979.6</v>
      </c>
      <c r="DA385" s="104">
        <v>1000.4333333333329</v>
      </c>
      <c r="DB385" s="104">
        <v>980.96214574898806</v>
      </c>
      <c r="DC385" s="104">
        <v>1042.38095238095</v>
      </c>
      <c r="DD385" s="104">
        <v>1013.625</v>
      </c>
      <c r="DE385" s="104">
        <v>951.77310924369704</v>
      </c>
      <c r="DF385" s="104">
        <v>899.41568627450988</v>
      </c>
      <c r="DG385" s="104">
        <v>856.7</v>
      </c>
      <c r="DH385" s="104">
        <v>850.07058823529292</v>
      </c>
      <c r="DI385" s="104">
        <v>846.506181318681</v>
      </c>
      <c r="DJ385" s="104">
        <v>896.28205128205207</v>
      </c>
      <c r="DK385" s="104">
        <v>961.66666666666697</v>
      </c>
      <c r="DL385" s="104">
        <v>950.620512820513</v>
      </c>
      <c r="DM385" s="104">
        <v>958.24615384615402</v>
      </c>
      <c r="DN385" s="104">
        <v>923.20192307692298</v>
      </c>
      <c r="DO385" s="104">
        <v>890.47058823529403</v>
      </c>
      <c r="DP385" s="104">
        <v>878.267857142857</v>
      </c>
      <c r="DR385" s="4">
        <f t="shared" si="439"/>
        <v>21.740940342539997</v>
      </c>
      <c r="DS385" s="39">
        <v>16.654854109950001</v>
      </c>
      <c r="DT385" s="39">
        <v>12.552241928250002</v>
      </c>
      <c r="DU385" s="39">
        <v>10.862887601280001</v>
      </c>
      <c r="DV385" s="39">
        <v>11.661420390240002</v>
      </c>
      <c r="DW385" s="39">
        <v>12.1061917375</v>
      </c>
      <c r="DX385" s="39">
        <v>14.369211210900003</v>
      </c>
      <c r="DY385" s="39">
        <v>15.296526481500001</v>
      </c>
      <c r="DZ385" s="39">
        <v>13.720674643840001</v>
      </c>
      <c r="EA385" s="39">
        <v>16.480435428</v>
      </c>
      <c r="EB385" s="39">
        <v>17.8509160728</v>
      </c>
      <c r="EC385" s="39">
        <v>16.163534662380002</v>
      </c>
      <c r="ED385" s="39">
        <v>14.047059712180001</v>
      </c>
      <c r="EE385" s="39">
        <v>12.238619956200001</v>
      </c>
      <c r="EF385" s="39">
        <v>13.255525215599999</v>
      </c>
      <c r="EG385" s="39">
        <v>12.767437725759999</v>
      </c>
      <c r="EH385" s="39">
        <v>14.64067327669</v>
      </c>
      <c r="EI385" s="39">
        <v>19.209679914130003</v>
      </c>
      <c r="EJ385" s="39">
        <v>19.016649368640003</v>
      </c>
      <c r="EK385" s="39">
        <v>17.030373070189999</v>
      </c>
      <c r="EL385" s="39">
        <v>19.004830470999995</v>
      </c>
      <c r="EM385" s="39">
        <v>16.632145513000001</v>
      </c>
      <c r="EN385" s="39">
        <v>17.091740800120004</v>
      </c>
      <c r="EP385" s="111">
        <v>46022</v>
      </c>
      <c r="EQ385" s="114">
        <f t="shared" si="464"/>
        <v>0</v>
      </c>
      <c r="ER385" s="114"/>
      <c r="ES385" s="4">
        <f t="shared" si="440"/>
        <v>504.91800000000001</v>
      </c>
      <c r="ET385" s="4">
        <f t="shared" si="441"/>
        <v>452.03100000000001</v>
      </c>
      <c r="EU385" s="4"/>
      <c r="EV385" s="4">
        <f t="shared" si="411"/>
        <v>560.10526315789502</v>
      </c>
      <c r="EW385" s="4">
        <f t="shared" si="412"/>
        <v>462.058823529412</v>
      </c>
      <c r="EX385" s="4">
        <f t="shared" si="413"/>
        <v>434.77777777777806</v>
      </c>
      <c r="EY385" s="4"/>
      <c r="EZ385" s="4">
        <f t="shared" si="414"/>
        <v>642.54545454545496</v>
      </c>
      <c r="FA385" s="4">
        <f t="shared" si="415"/>
        <v>539.25</v>
      </c>
      <c r="FB385" s="4">
        <f t="shared" si="416"/>
        <v>478.61111111111097</v>
      </c>
      <c r="FC385" s="4"/>
      <c r="FD385" s="4">
        <f t="shared" si="475"/>
        <v>822.4</v>
      </c>
      <c r="FE385" s="4">
        <f t="shared" si="443"/>
        <v>699</v>
      </c>
      <c r="FF385" s="4">
        <f t="shared" si="444"/>
        <v>587.25</v>
      </c>
      <c r="FH385" s="16">
        <f t="shared" si="445"/>
        <v>504.91800000000001</v>
      </c>
      <c r="FI385" s="16">
        <f t="shared" si="418"/>
        <v>452.03100000000001</v>
      </c>
      <c r="FJ385" s="16"/>
      <c r="FK385" s="16">
        <f t="shared" si="446"/>
        <v>560.10526315789502</v>
      </c>
      <c r="FL385" s="16">
        <f t="shared" si="447"/>
        <v>462.058823529412</v>
      </c>
      <c r="FM385" s="16">
        <f t="shared" si="448"/>
        <v>434.77777777777806</v>
      </c>
      <c r="FN385" s="16"/>
      <c r="FO385" s="16">
        <f t="shared" si="449"/>
        <v>642.54545454545496</v>
      </c>
      <c r="FP385" s="16">
        <f t="shared" si="450"/>
        <v>539.25</v>
      </c>
      <c r="FQ385" s="16">
        <f t="shared" si="451"/>
        <v>478.61111111111097</v>
      </c>
      <c r="FS385" s="4">
        <f t="shared" si="419"/>
        <v>995.58199999999999</v>
      </c>
      <c r="FT385" s="4">
        <f t="shared" si="420"/>
        <v>1046.425</v>
      </c>
      <c r="FU385" s="4"/>
      <c r="FV385" s="4">
        <f t="shared" si="421"/>
        <v>1068.3599999999999</v>
      </c>
      <c r="FW385" s="4">
        <f t="shared" si="422"/>
        <v>1011.4166666666699</v>
      </c>
      <c r="FX385" s="4">
        <f t="shared" si="423"/>
        <v>993.16</v>
      </c>
      <c r="FY385" s="4"/>
      <c r="FZ385" s="4">
        <f t="shared" si="424"/>
        <v>1164.13333333333</v>
      </c>
      <c r="GA385" s="4">
        <f t="shared" si="425"/>
        <v>1108.95454545455</v>
      </c>
      <c r="GB385" s="4">
        <f t="shared" si="426"/>
        <v>1067.08</v>
      </c>
      <c r="GC385" s="4"/>
      <c r="GD385" s="4">
        <f t="shared" si="427"/>
        <v>1314</v>
      </c>
      <c r="GE385" s="4">
        <f t="shared" si="428"/>
        <v>1252.54545454545</v>
      </c>
      <c r="GF385" s="4">
        <f t="shared" si="429"/>
        <v>1193.38461538462</v>
      </c>
      <c r="GH385" s="16">
        <f t="shared" si="452"/>
        <v>995.58199999999999</v>
      </c>
      <c r="GI385" s="16">
        <f t="shared" si="430"/>
        <v>1046.425</v>
      </c>
      <c r="GJ385" s="16"/>
      <c r="GK385" s="16">
        <f t="shared" si="453"/>
        <v>1068.3599999999999</v>
      </c>
      <c r="GL385" s="16">
        <f t="shared" si="454"/>
        <v>1011.4166666666699</v>
      </c>
      <c r="GM385" s="16">
        <f t="shared" si="455"/>
        <v>993.16</v>
      </c>
      <c r="GN385" s="16"/>
      <c r="GO385" s="16">
        <f t="shared" si="431"/>
        <v>1164.13333333333</v>
      </c>
      <c r="GP385" s="16">
        <f t="shared" si="432"/>
        <v>1108.95454545455</v>
      </c>
      <c r="GQ385" s="16">
        <f t="shared" si="456"/>
        <v>1067.08</v>
      </c>
    </row>
    <row r="386" spans="2:199" ht="14.45" customHeight="1" x14ac:dyDescent="0.25">
      <c r="B386" s="28" t="s">
        <v>475</v>
      </c>
      <c r="C386" s="28" t="s">
        <v>837</v>
      </c>
      <c r="D386" s="23" t="str">
        <f>IFERROR(IF(MATCH($B386,Compounders!$A:$A,0),"yes"),"")</f>
        <v/>
      </c>
      <c r="F386" s="66"/>
      <c r="G386" s="66"/>
      <c r="H386" s="66"/>
      <c r="I386" s="66"/>
      <c r="J386" s="121" t="str">
        <f t="shared" si="433"/>
        <v>yes</v>
      </c>
      <c r="K386" s="70">
        <f t="shared" si="457"/>
        <v>6</v>
      </c>
      <c r="L386" s="70">
        <f t="shared" si="458"/>
        <v>47</v>
      </c>
      <c r="M386" s="70">
        <f t="shared" si="459"/>
        <v>7</v>
      </c>
      <c r="N386" s="70">
        <f t="shared" si="460"/>
        <v>8</v>
      </c>
      <c r="O386" s="66"/>
      <c r="P386" s="83"/>
      <c r="Q386" s="70">
        <f t="shared" si="476"/>
        <v>5</v>
      </c>
      <c r="R386" s="70">
        <f t="shared" si="476"/>
        <v>4</v>
      </c>
      <c r="S386" s="70">
        <f t="shared" si="476"/>
        <v>5</v>
      </c>
      <c r="T386" s="70">
        <f t="shared" si="476"/>
        <v>5</v>
      </c>
      <c r="U386" s="70">
        <f t="shared" si="476"/>
        <v>5</v>
      </c>
      <c r="V386" s="70">
        <f t="shared" si="476"/>
        <v>8</v>
      </c>
      <c r="W386" s="70">
        <f t="shared" si="476"/>
        <v>9</v>
      </c>
      <c r="X386" s="70">
        <f t="shared" si="476"/>
        <v>4</v>
      </c>
      <c r="Y386" s="70">
        <f t="shared" si="476"/>
        <v>2</v>
      </c>
      <c r="AA386" s="39">
        <v>19.379193891029999</v>
      </c>
      <c r="AB386" s="39">
        <v>19.539014555509997</v>
      </c>
      <c r="AC386" s="40">
        <v>22.383203230080003</v>
      </c>
      <c r="AE386" s="4">
        <f t="shared" si="400"/>
        <v>3.004009339050004</v>
      </c>
      <c r="AF386" s="4">
        <f t="shared" si="401"/>
        <v>2.844188674570006</v>
      </c>
      <c r="AH386" s="11">
        <f t="shared" si="402"/>
        <v>0.15501208956067369</v>
      </c>
      <c r="AI386" s="11">
        <f t="shared" si="403"/>
        <v>0.14556459162716306</v>
      </c>
      <c r="AK386" s="3">
        <v>1571</v>
      </c>
      <c r="AL386" s="7">
        <v>1185.0999999999999</v>
      </c>
      <c r="AM386" s="7"/>
      <c r="AN386" s="3">
        <v>2053.3333333333298</v>
      </c>
      <c r="AO386" s="3">
        <v>2048.5555555555602</v>
      </c>
      <c r="AP386" s="7">
        <v>2015.5</v>
      </c>
      <c r="AQ386" s="113"/>
      <c r="AR386" s="3">
        <v>2126</v>
      </c>
      <c r="AS386" s="3">
        <v>2159</v>
      </c>
      <c r="AT386" s="7">
        <v>2149.3000000000002</v>
      </c>
      <c r="AU386" s="7"/>
      <c r="AV386" s="3">
        <v>2221</v>
      </c>
      <c r="AW386" s="3">
        <v>2303.75</v>
      </c>
      <c r="AX386" s="7">
        <v>2245.1666666666697</v>
      </c>
      <c r="AY386" s="113"/>
      <c r="AZ386" s="3">
        <v>1640.5</v>
      </c>
      <c r="BA386" s="7">
        <v>1865.5</v>
      </c>
      <c r="BB386" s="7"/>
      <c r="BC386" s="3">
        <v>2048</v>
      </c>
      <c r="BD386" s="3">
        <v>2031.54545454545</v>
      </c>
      <c r="BE386" s="7">
        <v>2015.2</v>
      </c>
      <c r="BF386" s="113"/>
      <c r="BG386" s="3">
        <v>2164.4444444444398</v>
      </c>
      <c r="BH386" s="3">
        <v>2137.6363636363599</v>
      </c>
      <c r="BI386" s="7">
        <v>2152.5</v>
      </c>
      <c r="BJ386" s="113"/>
      <c r="BK386" s="3">
        <v>2261</v>
      </c>
      <c r="BL386" s="3">
        <v>2208.8333333333303</v>
      </c>
      <c r="BM386" s="7">
        <v>2242.6666666666697</v>
      </c>
      <c r="BO386" s="2">
        <f t="shared" si="465"/>
        <v>1640.5</v>
      </c>
      <c r="BP386" s="2">
        <f t="shared" si="466"/>
        <v>1865.5</v>
      </c>
      <c r="BQ386" s="2"/>
      <c r="BR386" s="2">
        <f t="shared" si="467"/>
        <v>2048</v>
      </c>
      <c r="BS386" s="2">
        <f t="shared" si="468"/>
        <v>2031.54545454545</v>
      </c>
      <c r="BT386" s="2">
        <f t="shared" si="469"/>
        <v>2015.2</v>
      </c>
      <c r="BU386" s="2"/>
      <c r="BV386" s="2">
        <f t="shared" si="470"/>
        <v>2164.4444444444398</v>
      </c>
      <c r="BW386" s="2">
        <f t="shared" si="471"/>
        <v>2137.6363636363599</v>
      </c>
      <c r="BX386" s="2">
        <f t="shared" si="472"/>
        <v>2152.5</v>
      </c>
      <c r="BZ386" s="16">
        <f t="shared" si="461"/>
        <v>225</v>
      </c>
      <c r="CA386" s="16">
        <f t="shared" si="462"/>
        <v>149.70000000000005</v>
      </c>
      <c r="CB386" s="16">
        <f t="shared" si="463"/>
        <v>137.29999999999995</v>
      </c>
      <c r="CD386" s="5">
        <f t="shared" si="404"/>
        <v>0.13715330691862238</v>
      </c>
      <c r="CE386" s="5">
        <f t="shared" si="405"/>
        <v>8.0246582685607137E-2</v>
      </c>
      <c r="CF386" s="5">
        <f t="shared" si="406"/>
        <v>6.8132195315601329E-2</v>
      </c>
      <c r="CH386" s="11">
        <f t="shared" si="435"/>
        <v>-8.0344460227295134E-3</v>
      </c>
      <c r="CI386" s="11">
        <f t="shared" si="436"/>
        <v>-1.6015624999999978E-2</v>
      </c>
      <c r="CK386" s="11">
        <f t="shared" si="437"/>
        <v>-1.2385663617696108E-2</v>
      </c>
      <c r="CL386" s="11">
        <f t="shared" si="438"/>
        <v>-5.5184804928110065E-3</v>
      </c>
      <c r="CN386" s="16">
        <f t="shared" si="407"/>
        <v>-16.454545454550043</v>
      </c>
      <c r="CO386" s="16">
        <f t="shared" si="408"/>
        <v>-32.799999999999955</v>
      </c>
      <c r="CP386" s="11"/>
      <c r="CQ386" s="16">
        <f t="shared" si="409"/>
        <v>-26.808080808079922</v>
      </c>
      <c r="CR386" s="16">
        <f t="shared" si="410"/>
        <v>-11.944444444439796</v>
      </c>
      <c r="CT386" s="106">
        <v>2052.958333333333</v>
      </c>
      <c r="CU386" s="104">
        <v>2031.54545454545</v>
      </c>
      <c r="CV386" s="104">
        <v>2029.75</v>
      </c>
      <c r="CW386" s="104">
        <v>1923.109090909091</v>
      </c>
      <c r="CX386" s="104">
        <v>1861.844444444444</v>
      </c>
      <c r="CY386" s="104">
        <v>1894.9230769230799</v>
      </c>
      <c r="CZ386" s="104">
        <v>1880.0555555555552</v>
      </c>
      <c r="DA386" s="104">
        <v>1852.1666666666679</v>
      </c>
      <c r="DB386" s="104">
        <v>1814.428571428572</v>
      </c>
      <c r="DC386" s="104">
        <v>1776.1111111111099</v>
      </c>
      <c r="DD386" s="104">
        <v>1689.833333333333</v>
      </c>
      <c r="DE386" s="104">
        <v>1688.325</v>
      </c>
      <c r="DF386" s="104">
        <v>1646.454545454546</v>
      </c>
      <c r="DG386" s="104">
        <v>1694.2857142857101</v>
      </c>
      <c r="DH386" s="104">
        <v>1624.2884615384612</v>
      </c>
      <c r="DI386" s="104">
        <v>1647.6923076923078</v>
      </c>
      <c r="DJ386" s="104">
        <v>1631.95670995671</v>
      </c>
      <c r="DK386" s="104">
        <v>1707.9166666666702</v>
      </c>
      <c r="DL386" s="104">
        <v>1796</v>
      </c>
      <c r="DM386" s="104">
        <v>1785.6071428571429</v>
      </c>
      <c r="DN386" s="104">
        <v>1699.4464285714291</v>
      </c>
      <c r="DO386" s="104">
        <v>1642.7777777777801</v>
      </c>
      <c r="DP386" s="104">
        <v>1620.2678571428571</v>
      </c>
      <c r="DR386" s="4">
        <f t="shared" si="439"/>
        <v>22.383203230080003</v>
      </c>
      <c r="DS386" s="39">
        <v>19.539014555509997</v>
      </c>
      <c r="DT386" s="39">
        <v>19.379193891029999</v>
      </c>
      <c r="DU386" s="39">
        <v>18.46973144331</v>
      </c>
      <c r="DV386" s="39">
        <v>17.80747317882</v>
      </c>
      <c r="DW386" s="39">
        <v>19.031453027729999</v>
      </c>
      <c r="DX386" s="39">
        <v>17.705669054829997</v>
      </c>
      <c r="DY386" s="39">
        <v>19.893041204400003</v>
      </c>
      <c r="DZ386" s="39">
        <v>18.38738879145</v>
      </c>
      <c r="EA386" s="39">
        <v>20.357809112970003</v>
      </c>
      <c r="EB386" s="39">
        <v>18.755880929710003</v>
      </c>
      <c r="EC386" s="39">
        <v>17.420392987139998</v>
      </c>
      <c r="ED386" s="39">
        <v>18.412036660799998</v>
      </c>
      <c r="EE386" s="39">
        <v>18.067498421359996</v>
      </c>
      <c r="EF386" s="39">
        <v>20.533779736800003</v>
      </c>
      <c r="EG386" s="39">
        <v>17.982473720249999</v>
      </c>
      <c r="EH386" s="39">
        <v>16.87677952133</v>
      </c>
      <c r="EI386" s="39">
        <v>19.17671261025</v>
      </c>
      <c r="EJ386" s="39">
        <v>19.172471293259999</v>
      </c>
      <c r="EK386" s="39">
        <v>17.284580812800002</v>
      </c>
      <c r="EL386" s="39">
        <v>17.188465514889998</v>
      </c>
      <c r="EM386" s="39">
        <v>16.345916432679999</v>
      </c>
      <c r="EN386" s="39">
        <v>13.62926272774</v>
      </c>
      <c r="EP386" s="111">
        <v>46022</v>
      </c>
      <c r="EQ386" s="114">
        <f t="shared" si="464"/>
        <v>0</v>
      </c>
      <c r="ER386" s="114"/>
      <c r="ES386" s="4">
        <f t="shared" si="440"/>
        <v>1571</v>
      </c>
      <c r="ET386" s="4">
        <f t="shared" si="441"/>
        <v>1185.0999999999999</v>
      </c>
      <c r="EU386" s="4"/>
      <c r="EV386" s="4">
        <f t="shared" si="411"/>
        <v>2053.3333333333298</v>
      </c>
      <c r="EW386" s="4">
        <f t="shared" si="412"/>
        <v>2048.5555555555602</v>
      </c>
      <c r="EX386" s="4">
        <f t="shared" si="413"/>
        <v>2015.5</v>
      </c>
      <c r="EY386" s="4"/>
      <c r="EZ386" s="4">
        <f t="shared" si="414"/>
        <v>2126</v>
      </c>
      <c r="FA386" s="4">
        <f t="shared" si="415"/>
        <v>2159</v>
      </c>
      <c r="FB386" s="4">
        <f t="shared" si="416"/>
        <v>2149.3000000000002</v>
      </c>
      <c r="FC386" s="4"/>
      <c r="FD386" s="4">
        <f t="shared" si="475"/>
        <v>2221</v>
      </c>
      <c r="FE386" s="4">
        <f t="shared" si="443"/>
        <v>2303.75</v>
      </c>
      <c r="FF386" s="4">
        <f t="shared" si="444"/>
        <v>2245.1666666666697</v>
      </c>
      <c r="FH386" s="16">
        <f t="shared" si="445"/>
        <v>1571</v>
      </c>
      <c r="FI386" s="16">
        <f t="shared" si="418"/>
        <v>1185.0999999999999</v>
      </c>
      <c r="FJ386" s="16"/>
      <c r="FK386" s="16">
        <f t="shared" si="446"/>
        <v>2053.3333333333298</v>
      </c>
      <c r="FL386" s="16">
        <f t="shared" si="447"/>
        <v>2048.5555555555602</v>
      </c>
      <c r="FM386" s="16">
        <f t="shared" si="448"/>
        <v>2015.5</v>
      </c>
      <c r="FN386" s="16"/>
      <c r="FO386" s="16">
        <f t="shared" si="449"/>
        <v>2126</v>
      </c>
      <c r="FP386" s="16">
        <f t="shared" si="450"/>
        <v>2159</v>
      </c>
      <c r="FQ386" s="16">
        <f t="shared" si="451"/>
        <v>2149.3000000000002</v>
      </c>
      <c r="FS386" s="4">
        <f t="shared" si="419"/>
        <v>1640.5</v>
      </c>
      <c r="FT386" s="4">
        <f t="shared" si="420"/>
        <v>1865.5</v>
      </c>
      <c r="FU386" s="4"/>
      <c r="FV386" s="4">
        <f t="shared" si="421"/>
        <v>2048</v>
      </c>
      <c r="FW386" s="4">
        <f t="shared" si="422"/>
        <v>2031.54545454545</v>
      </c>
      <c r="FX386" s="4">
        <f t="shared" si="423"/>
        <v>2015.2</v>
      </c>
      <c r="FY386" s="4"/>
      <c r="FZ386" s="4">
        <f t="shared" si="424"/>
        <v>2164.4444444444398</v>
      </c>
      <c r="GA386" s="4">
        <f t="shared" si="425"/>
        <v>2137.6363636363599</v>
      </c>
      <c r="GB386" s="4">
        <f t="shared" si="426"/>
        <v>2152.5</v>
      </c>
      <c r="GC386" s="4"/>
      <c r="GD386" s="4">
        <f t="shared" si="427"/>
        <v>2261</v>
      </c>
      <c r="GE386" s="4">
        <f t="shared" si="428"/>
        <v>2208.8333333333303</v>
      </c>
      <c r="GF386" s="4">
        <f t="shared" si="429"/>
        <v>2242.6666666666697</v>
      </c>
      <c r="GH386" s="16">
        <f t="shared" si="452"/>
        <v>1640.5</v>
      </c>
      <c r="GI386" s="16">
        <f t="shared" si="430"/>
        <v>1865.5</v>
      </c>
      <c r="GJ386" s="16"/>
      <c r="GK386" s="16">
        <f t="shared" si="453"/>
        <v>2048</v>
      </c>
      <c r="GL386" s="16">
        <f t="shared" si="454"/>
        <v>2031.54545454545</v>
      </c>
      <c r="GM386" s="16">
        <f t="shared" si="455"/>
        <v>2015.2</v>
      </c>
      <c r="GN386" s="16"/>
      <c r="GO386" s="16">
        <f t="shared" si="431"/>
        <v>2164.4444444444398</v>
      </c>
      <c r="GP386" s="16">
        <f t="shared" si="432"/>
        <v>2137.6363636363599</v>
      </c>
      <c r="GQ386" s="16">
        <f t="shared" si="456"/>
        <v>2152.5</v>
      </c>
    </row>
    <row r="387" spans="2:199" ht="14.45" customHeight="1" x14ac:dyDescent="0.25">
      <c r="B387" s="28" t="s">
        <v>365</v>
      </c>
      <c r="C387" s="28" t="s">
        <v>1040</v>
      </c>
      <c r="D387" s="23" t="str">
        <f>IFERROR(IF(MATCH($B387,Compounders!$A:$A,0),"yes"),"")</f>
        <v/>
      </c>
      <c r="F387" s="66"/>
      <c r="G387" s="66"/>
      <c r="H387" s="66"/>
      <c r="I387" s="66"/>
      <c r="J387" s="121" t="str">
        <f t="shared" si="433"/>
        <v>yes</v>
      </c>
      <c r="K387" s="70">
        <f t="shared" si="457"/>
        <v>6</v>
      </c>
      <c r="L387" s="70">
        <f t="shared" si="458"/>
        <v>47</v>
      </c>
      <c r="M387" s="70">
        <f t="shared" si="459"/>
        <v>7</v>
      </c>
      <c r="N387" s="70">
        <f t="shared" si="460"/>
        <v>8</v>
      </c>
      <c r="O387" s="66"/>
      <c r="P387" s="83"/>
      <c r="Q387" s="70">
        <f t="shared" si="476"/>
        <v>5</v>
      </c>
      <c r="R387" s="70">
        <f t="shared" si="476"/>
        <v>4</v>
      </c>
      <c r="S387" s="70">
        <f t="shared" si="476"/>
        <v>5</v>
      </c>
      <c r="T387" s="70">
        <f t="shared" si="476"/>
        <v>5</v>
      </c>
      <c r="U387" s="70">
        <f t="shared" si="476"/>
        <v>5</v>
      </c>
      <c r="V387" s="70">
        <f t="shared" si="476"/>
        <v>8</v>
      </c>
      <c r="W387" s="70">
        <f t="shared" si="476"/>
        <v>9</v>
      </c>
      <c r="X387" s="70">
        <f t="shared" si="476"/>
        <v>4</v>
      </c>
      <c r="Y387" s="70">
        <f t="shared" si="476"/>
        <v>2</v>
      </c>
      <c r="AA387" s="39">
        <v>18.50473336164</v>
      </c>
      <c r="AB387" s="39">
        <v>20.046605187700006</v>
      </c>
      <c r="AC387" s="40">
        <v>26.067128685290001</v>
      </c>
      <c r="AE387" s="4">
        <f t="shared" si="400"/>
        <v>7.5623953236500014</v>
      </c>
      <c r="AF387" s="4">
        <f t="shared" si="401"/>
        <v>6.0205234975899948</v>
      </c>
      <c r="AH387" s="11">
        <f t="shared" si="402"/>
        <v>0.4086735634530525</v>
      </c>
      <c r="AI387" s="11">
        <f t="shared" si="403"/>
        <v>0.30032633661503971</v>
      </c>
      <c r="AK387" s="3">
        <v>570.88599999999997</v>
      </c>
      <c r="AL387" s="7">
        <v>598.28200000000004</v>
      </c>
      <c r="AM387" s="7"/>
      <c r="AN387" s="3">
        <v>668.6</v>
      </c>
      <c r="AO387" s="3">
        <v>675.82352941176498</v>
      </c>
      <c r="AP387" s="7">
        <v>695</v>
      </c>
      <c r="AQ387" s="113"/>
      <c r="AR387" s="3">
        <v>790.33333333333303</v>
      </c>
      <c r="AS387" s="3">
        <v>817.35294117647095</v>
      </c>
      <c r="AT387" s="7">
        <v>848.4375</v>
      </c>
      <c r="AU387" s="7"/>
      <c r="AV387" s="3">
        <v>904.33333333333303</v>
      </c>
      <c r="AW387" s="3">
        <v>934.5</v>
      </c>
      <c r="AX387" s="7">
        <v>941.4</v>
      </c>
      <c r="AY387" s="113"/>
      <c r="AZ387" s="3">
        <v>570.88599999999997</v>
      </c>
      <c r="BA387" s="7">
        <v>598.28200000000004</v>
      </c>
      <c r="BB387" s="7"/>
      <c r="BC387" s="3">
        <v>665.68181818181802</v>
      </c>
      <c r="BD387" s="3">
        <v>676.04761904761904</v>
      </c>
      <c r="BE387" s="7">
        <v>693.8</v>
      </c>
      <c r="BF387" s="113"/>
      <c r="BG387" s="3">
        <v>777.3125</v>
      </c>
      <c r="BH387" s="3">
        <v>810.31818181818198</v>
      </c>
      <c r="BI387" s="7">
        <v>836.85</v>
      </c>
      <c r="BJ387" s="113"/>
      <c r="BK387" s="3">
        <v>856.8</v>
      </c>
      <c r="BL387" s="3">
        <v>873.57142857142901</v>
      </c>
      <c r="BM387" s="7">
        <v>918.5</v>
      </c>
      <c r="BO387" s="2">
        <f t="shared" si="465"/>
        <v>570.88599999999997</v>
      </c>
      <c r="BP387" s="2">
        <f t="shared" si="466"/>
        <v>598.28200000000004</v>
      </c>
      <c r="BQ387" s="2"/>
      <c r="BR387" s="2">
        <f t="shared" si="467"/>
        <v>665.68181818181802</v>
      </c>
      <c r="BS387" s="2">
        <f t="shared" si="468"/>
        <v>676.04761904761904</v>
      </c>
      <c r="BT387" s="2">
        <f t="shared" si="469"/>
        <v>693.8</v>
      </c>
      <c r="BU387" s="2"/>
      <c r="BV387" s="2">
        <f t="shared" si="470"/>
        <v>777.3125</v>
      </c>
      <c r="BW387" s="2">
        <f t="shared" si="471"/>
        <v>810.31818181818198</v>
      </c>
      <c r="BX387" s="2">
        <f t="shared" si="472"/>
        <v>836.85</v>
      </c>
      <c r="BZ387" s="16">
        <f t="shared" si="461"/>
        <v>27.396000000000072</v>
      </c>
      <c r="CA387" s="16">
        <f t="shared" si="462"/>
        <v>95.517999999999915</v>
      </c>
      <c r="CB387" s="16">
        <f t="shared" si="463"/>
        <v>143.05000000000007</v>
      </c>
      <c r="CD387" s="5">
        <f t="shared" si="404"/>
        <v>4.7988565142603079E-2</v>
      </c>
      <c r="CE387" s="5">
        <f t="shared" si="405"/>
        <v>0.15965380873902268</v>
      </c>
      <c r="CF387" s="5">
        <f t="shared" si="406"/>
        <v>0.20618333813779199</v>
      </c>
      <c r="CH387" s="11">
        <f t="shared" si="435"/>
        <v>1.5571704953746934E-2</v>
      </c>
      <c r="CI387" s="11">
        <f t="shared" si="436"/>
        <v>4.2239672243086668E-2</v>
      </c>
      <c r="CK387" s="11">
        <f t="shared" si="437"/>
        <v>4.2461277566206546E-2</v>
      </c>
      <c r="CL387" s="11">
        <f t="shared" si="438"/>
        <v>7.6594033931012273E-2</v>
      </c>
      <c r="CN387" s="16">
        <f t="shared" si="407"/>
        <v>10.36580086580102</v>
      </c>
      <c r="CO387" s="16">
        <f t="shared" si="408"/>
        <v>28.118181818181938</v>
      </c>
      <c r="CP387" s="11"/>
      <c r="CQ387" s="16">
        <f t="shared" si="409"/>
        <v>33.005681818181984</v>
      </c>
      <c r="CR387" s="16">
        <f t="shared" si="410"/>
        <v>59.537500000000023</v>
      </c>
      <c r="CT387" s="106">
        <v>724.75</v>
      </c>
      <c r="CU387" s="104">
        <v>676.04761904761904</v>
      </c>
      <c r="CV387" s="104">
        <v>647.27499999999998</v>
      </c>
      <c r="CW387" s="104">
        <v>582.71428571428601</v>
      </c>
      <c r="CX387" s="104">
        <v>576.55714285714305</v>
      </c>
      <c r="CY387" s="104">
        <v>629.79166666666697</v>
      </c>
      <c r="CZ387" s="104">
        <v>669.70535714285802</v>
      </c>
      <c r="DA387" s="104">
        <v>635.53181818181804</v>
      </c>
      <c r="DB387" s="104">
        <v>697.22737556561106</v>
      </c>
      <c r="DC387" s="104">
        <v>798.6</v>
      </c>
      <c r="DD387" s="104">
        <v>791.00350877193</v>
      </c>
      <c r="DE387" s="104">
        <v>834.394383394383</v>
      </c>
      <c r="DF387" s="104">
        <v>868.34817813765187</v>
      </c>
      <c r="DG387" s="104">
        <v>958.23809523809507</v>
      </c>
      <c r="DH387" s="104">
        <v>1007.866666666667</v>
      </c>
      <c r="DI387" s="104">
        <v>1027.391363022942</v>
      </c>
      <c r="DJ387" s="104">
        <v>1001.309803921568</v>
      </c>
      <c r="DK387" s="104">
        <v>932.26315789473699</v>
      </c>
      <c r="DL387" s="104">
        <v>841.96590909090901</v>
      </c>
      <c r="DM387" s="104">
        <v>771.97777777777799</v>
      </c>
      <c r="DN387" s="104">
        <v>729.98634453781494</v>
      </c>
      <c r="DO387" s="104">
        <v>649.23529411764707</v>
      </c>
      <c r="DP387" s="104">
        <v>587.28571428571399</v>
      </c>
      <c r="DR387" s="4">
        <f t="shared" si="439"/>
        <v>26.067128685290001</v>
      </c>
      <c r="DS387" s="39">
        <v>20.046605187700006</v>
      </c>
      <c r="DT387" s="39">
        <v>18.50473336164</v>
      </c>
      <c r="DU387" s="39">
        <v>12.987559531769996</v>
      </c>
      <c r="DV387" s="39">
        <v>14.244343267599998</v>
      </c>
      <c r="DW387" s="39">
        <v>14.796214521549999</v>
      </c>
      <c r="DX387" s="39">
        <v>17.207639949640001</v>
      </c>
      <c r="DY387" s="39">
        <v>17.575338887230004</v>
      </c>
      <c r="DZ387" s="39">
        <v>16.511451679999997</v>
      </c>
      <c r="EA387" s="39">
        <v>20.582218553499999</v>
      </c>
      <c r="EB387" s="39">
        <v>20.601743870700002</v>
      </c>
      <c r="EC387" s="39">
        <v>19.482525123120002</v>
      </c>
      <c r="ED387" s="39">
        <v>18.763348742929999</v>
      </c>
      <c r="EE387" s="39">
        <v>18.207548418359998</v>
      </c>
      <c r="EF387" s="39">
        <v>18.052785074280003</v>
      </c>
      <c r="EG387" s="39">
        <v>16.238451828060001</v>
      </c>
      <c r="EH387" s="39">
        <v>16.500243257759998</v>
      </c>
      <c r="EI387" s="39">
        <v>21.052924666560003</v>
      </c>
      <c r="EJ387" s="39">
        <v>21.464839729200001</v>
      </c>
      <c r="EK387" s="39">
        <v>17.590880303820004</v>
      </c>
      <c r="EL387" s="39">
        <v>17.219090427699999</v>
      </c>
      <c r="EM387" s="39">
        <v>17.765840358419997</v>
      </c>
      <c r="EN387" s="39">
        <v>14.441029200750002</v>
      </c>
      <c r="EP387" s="111">
        <v>46022</v>
      </c>
      <c r="EQ387" s="114">
        <f t="shared" si="464"/>
        <v>0</v>
      </c>
      <c r="ER387" s="114"/>
      <c r="ES387" s="4">
        <f t="shared" si="440"/>
        <v>570.88599999999997</v>
      </c>
      <c r="ET387" s="4">
        <f t="shared" si="441"/>
        <v>598.28200000000004</v>
      </c>
      <c r="EU387" s="4"/>
      <c r="EV387" s="4">
        <f t="shared" si="411"/>
        <v>668.6</v>
      </c>
      <c r="EW387" s="4">
        <f t="shared" si="412"/>
        <v>675.82352941176498</v>
      </c>
      <c r="EX387" s="4">
        <f t="shared" si="413"/>
        <v>695</v>
      </c>
      <c r="EY387" s="4"/>
      <c r="EZ387" s="4">
        <f t="shared" si="414"/>
        <v>790.33333333333303</v>
      </c>
      <c r="FA387" s="4">
        <f t="shared" si="415"/>
        <v>817.35294117647095</v>
      </c>
      <c r="FB387" s="4">
        <f t="shared" si="416"/>
        <v>848.4375</v>
      </c>
      <c r="FC387" s="4"/>
      <c r="FD387" s="4">
        <f t="shared" si="475"/>
        <v>904.33333333333303</v>
      </c>
      <c r="FE387" s="4">
        <f t="shared" si="443"/>
        <v>934.5</v>
      </c>
      <c r="FF387" s="4">
        <f t="shared" si="444"/>
        <v>941.4</v>
      </c>
      <c r="FH387" s="16">
        <f t="shared" si="445"/>
        <v>570.88599999999997</v>
      </c>
      <c r="FI387" s="16">
        <f t="shared" si="418"/>
        <v>598.28200000000004</v>
      </c>
      <c r="FJ387" s="16"/>
      <c r="FK387" s="16">
        <f t="shared" si="446"/>
        <v>668.6</v>
      </c>
      <c r="FL387" s="16">
        <f t="shared" si="447"/>
        <v>675.82352941176498</v>
      </c>
      <c r="FM387" s="16">
        <f t="shared" si="448"/>
        <v>695</v>
      </c>
      <c r="FN387" s="16"/>
      <c r="FO387" s="16">
        <f t="shared" si="449"/>
        <v>790.33333333333303</v>
      </c>
      <c r="FP387" s="16">
        <f t="shared" si="450"/>
        <v>817.35294117647095</v>
      </c>
      <c r="FQ387" s="16">
        <f t="shared" si="451"/>
        <v>848.4375</v>
      </c>
      <c r="FS387" s="4">
        <f t="shared" si="419"/>
        <v>570.88599999999997</v>
      </c>
      <c r="FT387" s="4">
        <f t="shared" si="420"/>
        <v>598.28200000000004</v>
      </c>
      <c r="FU387" s="4"/>
      <c r="FV387" s="4">
        <f t="shared" si="421"/>
        <v>665.68181818181802</v>
      </c>
      <c r="FW387" s="4">
        <f t="shared" si="422"/>
        <v>676.04761904761904</v>
      </c>
      <c r="FX387" s="4">
        <f t="shared" si="423"/>
        <v>693.8</v>
      </c>
      <c r="FY387" s="4"/>
      <c r="FZ387" s="4">
        <f t="shared" si="424"/>
        <v>777.3125</v>
      </c>
      <c r="GA387" s="4">
        <f t="shared" si="425"/>
        <v>810.31818181818198</v>
      </c>
      <c r="GB387" s="4">
        <f t="shared" si="426"/>
        <v>836.85</v>
      </c>
      <c r="GC387" s="4"/>
      <c r="GD387" s="4">
        <f t="shared" si="427"/>
        <v>856.8</v>
      </c>
      <c r="GE387" s="4">
        <f t="shared" si="428"/>
        <v>873.57142857142901</v>
      </c>
      <c r="GF387" s="4">
        <f t="shared" si="429"/>
        <v>918.5</v>
      </c>
      <c r="GH387" s="16">
        <f t="shared" si="452"/>
        <v>570.88599999999997</v>
      </c>
      <c r="GI387" s="16">
        <f t="shared" si="430"/>
        <v>598.28200000000004</v>
      </c>
      <c r="GJ387" s="16"/>
      <c r="GK387" s="16">
        <f t="shared" si="453"/>
        <v>665.68181818181802</v>
      </c>
      <c r="GL387" s="16">
        <f t="shared" si="454"/>
        <v>676.04761904761904</v>
      </c>
      <c r="GM387" s="16">
        <f t="shared" si="455"/>
        <v>693.8</v>
      </c>
      <c r="GN387" s="16"/>
      <c r="GO387" s="16">
        <f t="shared" si="431"/>
        <v>777.3125</v>
      </c>
      <c r="GP387" s="16">
        <f t="shared" si="432"/>
        <v>810.31818181818198</v>
      </c>
      <c r="GQ387" s="16">
        <f t="shared" si="456"/>
        <v>836.85</v>
      </c>
    </row>
    <row r="388" spans="2:199" ht="14.45" customHeight="1" x14ac:dyDescent="0.25">
      <c r="B388" s="28" t="s">
        <v>246</v>
      </c>
      <c r="C388" s="28" t="s">
        <v>838</v>
      </c>
      <c r="D388" s="23" t="str">
        <f>IFERROR(IF(MATCH($B388,Compounders!$A:$A,0),"yes"),"")</f>
        <v/>
      </c>
      <c r="F388" s="66"/>
      <c r="G388" s="66"/>
      <c r="H388" s="66"/>
      <c r="I388" s="66"/>
      <c r="J388" s="121" t="str">
        <f t="shared" si="433"/>
        <v>yes</v>
      </c>
      <c r="K388" s="70">
        <f t="shared" si="457"/>
        <v>6</v>
      </c>
      <c r="L388" s="70">
        <f t="shared" si="458"/>
        <v>47</v>
      </c>
      <c r="M388" s="70">
        <f t="shared" si="459"/>
        <v>7</v>
      </c>
      <c r="N388" s="70">
        <f t="shared" si="460"/>
        <v>8</v>
      </c>
      <c r="O388" s="66"/>
      <c r="P388" s="83"/>
      <c r="Q388" s="70">
        <f t="shared" si="476"/>
        <v>5</v>
      </c>
      <c r="R388" s="70">
        <f t="shared" si="476"/>
        <v>4</v>
      </c>
      <c r="S388" s="70">
        <f t="shared" si="476"/>
        <v>5</v>
      </c>
      <c r="T388" s="70">
        <f t="shared" si="476"/>
        <v>5</v>
      </c>
      <c r="U388" s="70">
        <f t="shared" si="476"/>
        <v>5</v>
      </c>
      <c r="V388" s="70">
        <f t="shared" si="476"/>
        <v>8</v>
      </c>
      <c r="W388" s="70">
        <f t="shared" si="476"/>
        <v>9</v>
      </c>
      <c r="X388" s="70">
        <f t="shared" si="476"/>
        <v>4</v>
      </c>
      <c r="Y388" s="70">
        <f t="shared" si="476"/>
        <v>2</v>
      </c>
      <c r="AA388" s="39">
        <v>24.148587793880004</v>
      </c>
      <c r="AB388" s="39">
        <v>26.011768799999995</v>
      </c>
      <c r="AC388" s="40">
        <v>23.904763881019996</v>
      </c>
      <c r="AE388" s="4">
        <f t="shared" si="400"/>
        <v>-0.24382391286000882</v>
      </c>
      <c r="AF388" s="4">
        <f t="shared" si="401"/>
        <v>-2.1070049189799995</v>
      </c>
      <c r="AH388" s="11">
        <f t="shared" si="402"/>
        <v>-1.0096818701829102E-2</v>
      </c>
      <c r="AI388" s="11">
        <f t="shared" si="403"/>
        <v>-8.1001985492812789E-2</v>
      </c>
      <c r="AK388" s="3">
        <v>1727.4</v>
      </c>
      <c r="AL388" s="7">
        <v>-81.400000000000006</v>
      </c>
      <c r="AM388" s="7"/>
      <c r="AN388" s="3">
        <v>1864.7777777777801</v>
      </c>
      <c r="AO388" s="3">
        <v>1865.375</v>
      </c>
      <c r="AP388" s="7">
        <v>1686.7</v>
      </c>
      <c r="AQ388" s="113"/>
      <c r="AR388" s="3">
        <v>2092.6999999999998</v>
      </c>
      <c r="AS388" s="3">
        <v>2083.9</v>
      </c>
      <c r="AT388" s="7">
        <v>2012</v>
      </c>
      <c r="AU388" s="7"/>
      <c r="AV388" s="3">
        <v>2109.375</v>
      </c>
      <c r="AW388" s="3">
        <v>2117.875</v>
      </c>
      <c r="AX388" s="7">
        <v>2037.4444444444398</v>
      </c>
      <c r="AY388" s="113"/>
      <c r="AZ388" s="3">
        <v>2218.9</v>
      </c>
      <c r="BA388" s="7">
        <v>2507.3000000000002</v>
      </c>
      <c r="BB388" s="7"/>
      <c r="BC388" s="3">
        <v>2019.2857142857101</v>
      </c>
      <c r="BD388" s="3">
        <v>2037.75</v>
      </c>
      <c r="BE388" s="7">
        <v>2075.1</v>
      </c>
      <c r="BF388" s="113"/>
      <c r="BG388" s="3">
        <v>2111.2173913043498</v>
      </c>
      <c r="BH388" s="3">
        <v>2107.1428571428601</v>
      </c>
      <c r="BI388" s="7">
        <v>2020.54545454545</v>
      </c>
      <c r="BJ388" s="113"/>
      <c r="BK388" s="3">
        <v>2136.10526315789</v>
      </c>
      <c r="BL388" s="3">
        <v>2142.6470588235297</v>
      </c>
      <c r="BM388" s="7">
        <v>2048.7142857142899</v>
      </c>
      <c r="BO388" s="2">
        <f t="shared" si="465"/>
        <v>2460.6819178082192</v>
      </c>
      <c r="BP388" s="2">
        <f t="shared" si="466"/>
        <v>2144.9624657534246</v>
      </c>
      <c r="BQ388" s="2"/>
      <c r="BR388" s="2">
        <f t="shared" si="467"/>
        <v>2096.357202416405</v>
      </c>
      <c r="BS388" s="2">
        <f t="shared" si="468"/>
        <v>2095.9259295499046</v>
      </c>
      <c r="BT388" s="2">
        <f t="shared" si="469"/>
        <v>2029.3638605230349</v>
      </c>
      <c r="BU388" s="2"/>
      <c r="BV388" s="2">
        <f t="shared" si="470"/>
        <v>2132.0822920911532</v>
      </c>
      <c r="BW388" s="2">
        <f t="shared" si="471"/>
        <v>2136.9080234833664</v>
      </c>
      <c r="BX388" s="2">
        <f t="shared" si="472"/>
        <v>2044.1609677993267</v>
      </c>
      <c r="BZ388" s="16">
        <f t="shared" si="461"/>
        <v>-315.7194520547946</v>
      </c>
      <c r="CA388" s="16">
        <f t="shared" si="462"/>
        <v>-115.59860523038969</v>
      </c>
      <c r="CB388" s="16">
        <f t="shared" si="463"/>
        <v>14.797107276291854</v>
      </c>
      <c r="CD388" s="5">
        <f t="shared" si="404"/>
        <v>-0.12830567403689974</v>
      </c>
      <c r="CE388" s="5">
        <f t="shared" si="405"/>
        <v>-5.3893066697456304E-2</v>
      </c>
      <c r="CF388" s="5">
        <f t="shared" si="406"/>
        <v>7.2915003386717636E-3</v>
      </c>
      <c r="CH388" s="11">
        <f t="shared" si="435"/>
        <v>-2.0572489554893103E-4</v>
      </c>
      <c r="CI388" s="11">
        <f t="shared" si="436"/>
        <v>-3.1957026129015187E-2</v>
      </c>
      <c r="CK388" s="11">
        <f t="shared" si="437"/>
        <v>2.2633888992531492E-3</v>
      </c>
      <c r="CL388" s="11">
        <f t="shared" si="438"/>
        <v>-4.1237303371434608E-2</v>
      </c>
      <c r="CN388" s="16">
        <f t="shared" si="407"/>
        <v>-0.43127286650042151</v>
      </c>
      <c r="CO388" s="16">
        <f t="shared" si="408"/>
        <v>-66.993341893370143</v>
      </c>
      <c r="CP388" s="11"/>
      <c r="CQ388" s="16">
        <f t="shared" si="409"/>
        <v>4.8257313922131289</v>
      </c>
      <c r="CR388" s="16">
        <f t="shared" si="410"/>
        <v>-87.921324291826522</v>
      </c>
      <c r="CT388" s="106">
        <v>2020.54545454545</v>
      </c>
      <c r="CU388" s="104">
        <v>2061.0277777777783</v>
      </c>
      <c r="CV388" s="104">
        <v>2058.2993421052638</v>
      </c>
      <c r="CW388" s="104">
        <v>2026.8456140350881</v>
      </c>
      <c r="CX388" s="104">
        <v>2233.1818181818198</v>
      </c>
      <c r="CY388" s="104">
        <v>2464.8047600619188</v>
      </c>
      <c r="CZ388" s="104">
        <v>2615.4444444444453</v>
      </c>
      <c r="DA388" s="104">
        <v>2551.6512820512821</v>
      </c>
      <c r="DB388" s="104">
        <v>2494.0909090909099</v>
      </c>
      <c r="DC388" s="104">
        <v>2373.6784313725489</v>
      </c>
      <c r="DD388" s="104">
        <v>2326.4703296703292</v>
      </c>
      <c r="DE388" s="104">
        <v>2220.6285714285709</v>
      </c>
      <c r="DF388" s="104">
        <v>2212.6</v>
      </c>
      <c r="DG388" s="104">
        <v>2049.5873015873008</v>
      </c>
      <c r="DH388" s="104">
        <v>2143.9404761904748</v>
      </c>
      <c r="DI388" s="104">
        <v>2096.0875000000001</v>
      </c>
      <c r="DJ388" s="104">
        <v>2129.0666666666662</v>
      </c>
      <c r="DK388" s="104">
        <v>2077.457142857143</v>
      </c>
      <c r="DL388" s="104">
        <v>2094.9923076923078</v>
      </c>
      <c r="DM388" s="104">
        <v>2007.5461538461536</v>
      </c>
      <c r="DN388" s="104">
        <v>2002.6752136752139</v>
      </c>
      <c r="DO388" s="104">
        <v>1908.684615384615</v>
      </c>
      <c r="DP388" s="104">
        <v>1896.7358974358981</v>
      </c>
      <c r="DR388" s="4">
        <f t="shared" si="439"/>
        <v>23.904763881019996</v>
      </c>
      <c r="DS388" s="39">
        <v>26.011768799999995</v>
      </c>
      <c r="DT388" s="39">
        <v>24.148587793880004</v>
      </c>
      <c r="DU388" s="39">
        <v>23.741432986020001</v>
      </c>
      <c r="DV388" s="39">
        <v>28.782629795919998</v>
      </c>
      <c r="DW388" s="39">
        <v>33.167630528640004</v>
      </c>
      <c r="DX388" s="39">
        <v>40.125187193000009</v>
      </c>
      <c r="DY388" s="39">
        <v>46.955749204680004</v>
      </c>
      <c r="DZ388" s="39">
        <v>46.922490216959993</v>
      </c>
      <c r="EA388" s="39">
        <v>49.683181951440005</v>
      </c>
      <c r="EB388" s="39">
        <v>44.406071643499999</v>
      </c>
      <c r="EC388" s="39">
        <v>46.07485635753001</v>
      </c>
      <c r="ED388" s="39">
        <v>45.121570824329993</v>
      </c>
      <c r="EE388" s="39">
        <v>41.688203704559996</v>
      </c>
      <c r="EF388" s="39">
        <v>42.761963070000007</v>
      </c>
      <c r="EG388" s="39">
        <v>44.684587631119996</v>
      </c>
      <c r="EH388" s="39">
        <v>44.537930722440002</v>
      </c>
      <c r="EI388" s="39">
        <v>43.763454772139994</v>
      </c>
      <c r="EJ388" s="39">
        <v>47.184651579034998</v>
      </c>
      <c r="EK388" s="39">
        <v>40.504786001100001</v>
      </c>
      <c r="EL388" s="39">
        <v>45.132812251364996</v>
      </c>
      <c r="EM388" s="39">
        <v>44.247493315440003</v>
      </c>
      <c r="EN388" s="39">
        <v>42.458613780330012</v>
      </c>
      <c r="EP388" s="111">
        <v>46081</v>
      </c>
      <c r="EQ388" s="114">
        <f t="shared" si="464"/>
        <v>-0.16164383561643836</v>
      </c>
      <c r="ER388" s="114"/>
      <c r="ES388" s="4">
        <f t="shared" si="440"/>
        <v>1727.4</v>
      </c>
      <c r="ET388" s="4">
        <f t="shared" si="441"/>
        <v>-81.400000000000006</v>
      </c>
      <c r="EU388" s="4"/>
      <c r="EV388" s="4">
        <f t="shared" si="411"/>
        <v>1864.7777777777801</v>
      </c>
      <c r="EW388" s="4">
        <f t="shared" si="412"/>
        <v>1865.375</v>
      </c>
      <c r="EX388" s="4">
        <f t="shared" si="413"/>
        <v>1686.7</v>
      </c>
      <c r="EY388" s="4"/>
      <c r="EZ388" s="4">
        <f t="shared" si="414"/>
        <v>2092.6999999999998</v>
      </c>
      <c r="FA388" s="4">
        <f t="shared" si="415"/>
        <v>2083.9</v>
      </c>
      <c r="FB388" s="4">
        <f t="shared" si="416"/>
        <v>2012</v>
      </c>
      <c r="FC388" s="4"/>
      <c r="FD388" s="4">
        <f t="shared" si="475"/>
        <v>2109.375</v>
      </c>
      <c r="FE388" s="4">
        <f t="shared" si="443"/>
        <v>2117.875</v>
      </c>
      <c r="FF388" s="4">
        <f t="shared" si="444"/>
        <v>2037.4444444444398</v>
      </c>
      <c r="FH388" s="16">
        <f t="shared" si="445"/>
        <v>210.9813698630137</v>
      </c>
      <c r="FI388" s="16">
        <f t="shared" si="418"/>
        <v>1400.8975342465753</v>
      </c>
      <c r="FJ388" s="16"/>
      <c r="FK388" s="16">
        <f t="shared" si="446"/>
        <v>2055.8577777777782</v>
      </c>
      <c r="FL388" s="16">
        <f t="shared" si="447"/>
        <v>2048.576780821918</v>
      </c>
      <c r="FM388" s="16">
        <f t="shared" si="448"/>
        <v>1959.4172602739725</v>
      </c>
      <c r="FN388" s="16"/>
      <c r="FO388" s="16">
        <f t="shared" si="449"/>
        <v>2106.6795890410958</v>
      </c>
      <c r="FP388" s="16">
        <f t="shared" si="450"/>
        <v>2112.3831506849315</v>
      </c>
      <c r="FQ388" s="16">
        <f t="shared" si="451"/>
        <v>2033.3315068493112</v>
      </c>
      <c r="FS388" s="4">
        <f t="shared" si="419"/>
        <v>2218.9</v>
      </c>
      <c r="FT388" s="4">
        <f t="shared" si="420"/>
        <v>2507.3000000000002</v>
      </c>
      <c r="FU388" s="4"/>
      <c r="FV388" s="4">
        <f t="shared" si="421"/>
        <v>2019.2857142857101</v>
      </c>
      <c r="FW388" s="4">
        <f t="shared" si="422"/>
        <v>2037.75</v>
      </c>
      <c r="FX388" s="4">
        <f t="shared" si="423"/>
        <v>2075.1</v>
      </c>
      <c r="FY388" s="4"/>
      <c r="FZ388" s="4">
        <f t="shared" si="424"/>
        <v>2111.2173913043498</v>
      </c>
      <c r="GA388" s="4">
        <f t="shared" si="425"/>
        <v>2107.1428571428601</v>
      </c>
      <c r="GB388" s="4">
        <f t="shared" si="426"/>
        <v>2020.54545454545</v>
      </c>
      <c r="GC388" s="4"/>
      <c r="GD388" s="4">
        <f t="shared" si="427"/>
        <v>2136.10526315789</v>
      </c>
      <c r="GE388" s="4">
        <f t="shared" si="428"/>
        <v>2142.6470588235297</v>
      </c>
      <c r="GF388" s="4">
        <f t="shared" si="429"/>
        <v>2048.7142857142899</v>
      </c>
      <c r="GH388" s="16">
        <f t="shared" si="452"/>
        <v>2460.6819178082192</v>
      </c>
      <c r="GI388" s="16">
        <f t="shared" si="430"/>
        <v>2144.9624657534246</v>
      </c>
      <c r="GJ388" s="16"/>
      <c r="GK388" s="16">
        <f t="shared" si="453"/>
        <v>2096.357202416405</v>
      </c>
      <c r="GL388" s="16">
        <f t="shared" si="454"/>
        <v>2095.9259295499046</v>
      </c>
      <c r="GM388" s="16">
        <f t="shared" si="455"/>
        <v>2029.3638605230349</v>
      </c>
      <c r="GN388" s="16"/>
      <c r="GO388" s="16">
        <f t="shared" si="431"/>
        <v>2132.0822920911532</v>
      </c>
      <c r="GP388" s="16">
        <f t="shared" si="432"/>
        <v>2136.9080234833664</v>
      </c>
      <c r="GQ388" s="16">
        <f t="shared" si="456"/>
        <v>2044.1609677993267</v>
      </c>
    </row>
    <row r="389" spans="2:199" ht="14.45" customHeight="1" x14ac:dyDescent="0.25">
      <c r="B389" s="28" t="s">
        <v>249</v>
      </c>
      <c r="C389" s="28" t="s">
        <v>1041</v>
      </c>
      <c r="D389" s="23" t="str">
        <f>IFERROR(IF(MATCH($B389,Compounders!$A:$A,0),"yes"),"")</f>
        <v/>
      </c>
      <c r="F389" s="66"/>
      <c r="G389" s="66"/>
      <c r="H389" s="66"/>
      <c r="I389" s="66"/>
      <c r="J389" s="121" t="str">
        <f t="shared" si="433"/>
        <v>yes</v>
      </c>
      <c r="K389" s="70">
        <f t="shared" si="457"/>
        <v>6</v>
      </c>
      <c r="L389" s="70">
        <f t="shared" si="458"/>
        <v>47</v>
      </c>
      <c r="M389" s="70">
        <f t="shared" si="459"/>
        <v>7</v>
      </c>
      <c r="N389" s="70">
        <f t="shared" si="460"/>
        <v>8</v>
      </c>
      <c r="O389" s="66"/>
      <c r="P389" s="83"/>
      <c r="Q389" s="70">
        <f t="shared" si="476"/>
        <v>5</v>
      </c>
      <c r="R389" s="70">
        <f t="shared" si="476"/>
        <v>4</v>
      </c>
      <c r="S389" s="70">
        <f t="shared" si="476"/>
        <v>5</v>
      </c>
      <c r="T389" s="70">
        <f t="shared" si="476"/>
        <v>5</v>
      </c>
      <c r="U389" s="70">
        <f t="shared" si="476"/>
        <v>5</v>
      </c>
      <c r="V389" s="70">
        <f t="shared" si="476"/>
        <v>8</v>
      </c>
      <c r="W389" s="70">
        <f t="shared" si="476"/>
        <v>9</v>
      </c>
      <c r="X389" s="70">
        <f t="shared" si="476"/>
        <v>4</v>
      </c>
      <c r="Y389" s="70">
        <f t="shared" si="476"/>
        <v>2</v>
      </c>
      <c r="AA389" s="39">
        <v>22.557860316960003</v>
      </c>
      <c r="AB389" s="39">
        <v>21.507508544649998</v>
      </c>
      <c r="AC389" s="40">
        <v>23.12653392504</v>
      </c>
      <c r="AE389" s="4">
        <f t="shared" si="400"/>
        <v>0.56867360807999745</v>
      </c>
      <c r="AF389" s="4">
        <f t="shared" si="401"/>
        <v>1.6190253803900028</v>
      </c>
      <c r="AH389" s="11">
        <f t="shared" si="402"/>
        <v>2.520955445638795E-2</v>
      </c>
      <c r="AI389" s="11">
        <f t="shared" si="403"/>
        <v>7.5277216653378387E-2</v>
      </c>
      <c r="AK389" s="3">
        <v>-304</v>
      </c>
      <c r="AL389" s="7">
        <v>1685</v>
      </c>
      <c r="AM389" s="7"/>
      <c r="AN389" s="3">
        <v>1954</v>
      </c>
      <c r="AO389" s="3">
        <v>1946.54545454545</v>
      </c>
      <c r="AP389" s="7">
        <v>1964.1666666666702</v>
      </c>
      <c r="AQ389" s="113"/>
      <c r="AR389" s="3">
        <v>2191.5333333333301</v>
      </c>
      <c r="AS389" s="3">
        <v>2199.5833333333303</v>
      </c>
      <c r="AT389" s="7">
        <v>2219.5833333333303</v>
      </c>
      <c r="AU389" s="7"/>
      <c r="AV389" s="3">
        <v>1920</v>
      </c>
      <c r="AW389" s="3">
        <v>2286.75</v>
      </c>
      <c r="AX389" s="7">
        <v>2361.8000000000002</v>
      </c>
      <c r="AY389" s="113"/>
      <c r="AZ389" s="3">
        <v>1109</v>
      </c>
      <c r="BA389" s="7">
        <v>1665</v>
      </c>
      <c r="BB389" s="7"/>
      <c r="BC389" s="3">
        <v>1948.3333333333298</v>
      </c>
      <c r="BD389" s="3">
        <v>1933.1764705882399</v>
      </c>
      <c r="BE389" s="7">
        <v>1947.1666666666702</v>
      </c>
      <c r="BF389" s="113"/>
      <c r="BG389" s="3">
        <v>2201.1538461538503</v>
      </c>
      <c r="BH389" s="3">
        <v>2174.5625</v>
      </c>
      <c r="BI389" s="7">
        <v>2197.3684210526299</v>
      </c>
      <c r="BJ389" s="113"/>
      <c r="BK389" s="3">
        <v>2433.5</v>
      </c>
      <c r="BL389" s="3">
        <v>2207.3333333333303</v>
      </c>
      <c r="BM389" s="7">
        <v>2314</v>
      </c>
      <c r="BO389" s="2">
        <f t="shared" si="465"/>
        <v>1109</v>
      </c>
      <c r="BP389" s="2">
        <f t="shared" si="466"/>
        <v>1665</v>
      </c>
      <c r="BQ389" s="2"/>
      <c r="BR389" s="2">
        <f t="shared" si="467"/>
        <v>1948.3333333333298</v>
      </c>
      <c r="BS389" s="2">
        <f t="shared" si="468"/>
        <v>1933.1764705882399</v>
      </c>
      <c r="BT389" s="2">
        <f t="shared" si="469"/>
        <v>1947.1666666666702</v>
      </c>
      <c r="BU389" s="2"/>
      <c r="BV389" s="2">
        <f t="shared" si="470"/>
        <v>2201.1538461538503</v>
      </c>
      <c r="BW389" s="2">
        <f t="shared" si="471"/>
        <v>2174.5625</v>
      </c>
      <c r="BX389" s="2">
        <f t="shared" si="472"/>
        <v>2197.3684210526299</v>
      </c>
      <c r="BZ389" s="16">
        <f t="shared" si="461"/>
        <v>556</v>
      </c>
      <c r="CA389" s="16">
        <f t="shared" si="462"/>
        <v>282.16666666667015</v>
      </c>
      <c r="CB389" s="16">
        <f t="shared" si="463"/>
        <v>250.2017543859597</v>
      </c>
      <c r="CD389" s="5">
        <f t="shared" si="404"/>
        <v>0.50135256988277721</v>
      </c>
      <c r="CE389" s="5">
        <f t="shared" si="405"/>
        <v>0.16946946946947161</v>
      </c>
      <c r="CF389" s="5">
        <f t="shared" si="406"/>
        <v>0.12849529455754127</v>
      </c>
      <c r="CH389" s="11">
        <f t="shared" si="435"/>
        <v>-7.7793991848195132E-3</v>
      </c>
      <c r="CI389" s="11">
        <f t="shared" si="436"/>
        <v>-5.9880239520604395E-4</v>
      </c>
      <c r="CK389" s="11">
        <f t="shared" si="437"/>
        <v>-1.20806395247266E-2</v>
      </c>
      <c r="CL389" s="11">
        <f t="shared" si="438"/>
        <v>-1.7197458086970485E-3</v>
      </c>
      <c r="CN389" s="16">
        <f t="shared" si="407"/>
        <v>-15.156862745089938</v>
      </c>
      <c r="CO389" s="16">
        <f t="shared" si="408"/>
        <v>-1.1666666666596939</v>
      </c>
      <c r="CP389" s="11"/>
      <c r="CQ389" s="16">
        <f t="shared" si="409"/>
        <v>-26.591346153850282</v>
      </c>
      <c r="CR389" s="16">
        <f t="shared" si="410"/>
        <v>-3.7854251012204259</v>
      </c>
      <c r="CT389" s="106">
        <v>1990.15</v>
      </c>
      <c r="CU389" s="104">
        <v>1930.6666666666702</v>
      </c>
      <c r="CV389" s="104">
        <v>1857.31043956044</v>
      </c>
      <c r="CW389" s="104">
        <v>1763.410714285714</v>
      </c>
      <c r="CX389" s="104">
        <v>1682.0868589743591</v>
      </c>
      <c r="CY389" s="104">
        <v>1638.4375</v>
      </c>
      <c r="CZ389" s="104">
        <v>1467.757575757576</v>
      </c>
      <c r="DA389" s="104">
        <v>1362.350874125874</v>
      </c>
      <c r="DB389" s="104">
        <v>1211.2941176470579</v>
      </c>
      <c r="DC389" s="104">
        <v>1136.0999999999999</v>
      </c>
      <c r="DD389" s="104">
        <v>1021.395833333333</v>
      </c>
      <c r="DE389" s="104">
        <v>1029.5036764705881</v>
      </c>
      <c r="DF389" s="104">
        <v>1263.9323062558369</v>
      </c>
      <c r="DG389" s="104">
        <v>1763.95</v>
      </c>
      <c r="DH389" s="104">
        <v>2110.9715686274517</v>
      </c>
      <c r="DI389" s="104">
        <v>2234.75</v>
      </c>
      <c r="DJ389" s="104">
        <v>2199.494318181818</v>
      </c>
      <c r="DK389" s="104">
        <v>2044.76470588235</v>
      </c>
      <c r="DL389" s="104">
        <v>1927.7878787878781</v>
      </c>
      <c r="DM389" s="104">
        <v>1921.212121212121</v>
      </c>
      <c r="DN389" s="104">
        <v>1982.6</v>
      </c>
      <c r="DO389" s="104">
        <v>1836.6875</v>
      </c>
      <c r="DP389" s="104">
        <v>1455.616666666667</v>
      </c>
      <c r="DR389" s="4">
        <f t="shared" si="439"/>
        <v>23.12653392504</v>
      </c>
      <c r="DS389" s="39">
        <v>21.507508544649998</v>
      </c>
      <c r="DT389" s="39">
        <v>22.557860316960003</v>
      </c>
      <c r="DU389" s="39">
        <v>20.49388103091</v>
      </c>
      <c r="DV389" s="39">
        <v>19.091317200280002</v>
      </c>
      <c r="DW389" s="39">
        <v>17.520518379780004</v>
      </c>
      <c r="DX389" s="39">
        <v>16.99059038004</v>
      </c>
      <c r="DY389" s="39">
        <v>15.545944540999997</v>
      </c>
      <c r="DZ389" s="39">
        <v>13.398047165020001</v>
      </c>
      <c r="EA389" s="39">
        <v>14.663335877250001</v>
      </c>
      <c r="EB389" s="39">
        <v>13.4821477584</v>
      </c>
      <c r="EC389" s="39">
        <v>10.07048760072</v>
      </c>
      <c r="ED389" s="39">
        <v>8.6418434440800027</v>
      </c>
      <c r="EE389" s="39">
        <v>11.579238035360001</v>
      </c>
      <c r="EF389" s="39">
        <v>16.252330310060003</v>
      </c>
      <c r="EG389" s="39">
        <v>14.941190451600001</v>
      </c>
      <c r="EH389" s="39">
        <v>16.06647307287</v>
      </c>
      <c r="EI389" s="39">
        <v>20.592495188699996</v>
      </c>
      <c r="EJ389" s="39">
        <v>21.535378132049999</v>
      </c>
      <c r="EK389" s="39">
        <v>20.676721605240001</v>
      </c>
      <c r="EL389" s="39">
        <v>20.041226394700001</v>
      </c>
      <c r="EM389" s="39">
        <v>19.181969069759997</v>
      </c>
      <c r="EN389" s="39">
        <v>16.023914643960001</v>
      </c>
      <c r="EP389" s="111">
        <v>46022</v>
      </c>
      <c r="EQ389" s="114">
        <f t="shared" si="464"/>
        <v>0</v>
      </c>
      <c r="ER389" s="114"/>
      <c r="ES389" s="4">
        <f t="shared" si="440"/>
        <v>-304</v>
      </c>
      <c r="ET389" s="4">
        <f t="shared" si="441"/>
        <v>1685</v>
      </c>
      <c r="EU389" s="4"/>
      <c r="EV389" s="4">
        <f t="shared" si="411"/>
        <v>1954</v>
      </c>
      <c r="EW389" s="4">
        <f t="shared" si="412"/>
        <v>1946.54545454545</v>
      </c>
      <c r="EX389" s="4">
        <f t="shared" si="413"/>
        <v>1964.1666666666702</v>
      </c>
      <c r="EY389" s="4"/>
      <c r="EZ389" s="4">
        <f t="shared" si="414"/>
        <v>2191.5333333333301</v>
      </c>
      <c r="FA389" s="4">
        <f t="shared" si="415"/>
        <v>2199.5833333333303</v>
      </c>
      <c r="FB389" s="4">
        <f t="shared" si="416"/>
        <v>2219.5833333333303</v>
      </c>
      <c r="FC389" s="4"/>
      <c r="FD389" s="4">
        <f t="shared" si="475"/>
        <v>1920</v>
      </c>
      <c r="FE389" s="4">
        <f t="shared" si="443"/>
        <v>2286.75</v>
      </c>
      <c r="FF389" s="4">
        <f t="shared" si="444"/>
        <v>2361.8000000000002</v>
      </c>
      <c r="FH389" s="16">
        <f t="shared" si="445"/>
        <v>-304</v>
      </c>
      <c r="FI389" s="16">
        <f t="shared" si="418"/>
        <v>1685</v>
      </c>
      <c r="FJ389" s="16"/>
      <c r="FK389" s="16">
        <f t="shared" si="446"/>
        <v>1954</v>
      </c>
      <c r="FL389" s="16">
        <f t="shared" si="447"/>
        <v>1946.54545454545</v>
      </c>
      <c r="FM389" s="16">
        <f t="shared" si="448"/>
        <v>1964.1666666666702</v>
      </c>
      <c r="FN389" s="16"/>
      <c r="FO389" s="16">
        <f t="shared" si="449"/>
        <v>2191.5333333333301</v>
      </c>
      <c r="FP389" s="16">
        <f t="shared" si="450"/>
        <v>2199.5833333333303</v>
      </c>
      <c r="FQ389" s="16">
        <f t="shared" si="451"/>
        <v>2219.5833333333303</v>
      </c>
      <c r="FS389" s="4">
        <f t="shared" si="419"/>
        <v>1109</v>
      </c>
      <c r="FT389" s="4">
        <f t="shared" si="420"/>
        <v>1665</v>
      </c>
      <c r="FU389" s="4"/>
      <c r="FV389" s="4">
        <f t="shared" si="421"/>
        <v>1948.3333333333298</v>
      </c>
      <c r="FW389" s="4">
        <f t="shared" si="422"/>
        <v>1933.1764705882399</v>
      </c>
      <c r="FX389" s="4">
        <f t="shared" si="423"/>
        <v>1947.1666666666702</v>
      </c>
      <c r="FY389" s="4"/>
      <c r="FZ389" s="4">
        <f t="shared" si="424"/>
        <v>2201.1538461538503</v>
      </c>
      <c r="GA389" s="4">
        <f t="shared" si="425"/>
        <v>2174.5625</v>
      </c>
      <c r="GB389" s="4">
        <f t="shared" si="426"/>
        <v>2197.3684210526299</v>
      </c>
      <c r="GC389" s="4"/>
      <c r="GD389" s="4">
        <f t="shared" si="427"/>
        <v>2433.5</v>
      </c>
      <c r="GE389" s="4">
        <f t="shared" si="428"/>
        <v>2207.3333333333303</v>
      </c>
      <c r="GF389" s="4">
        <f t="shared" si="429"/>
        <v>2314</v>
      </c>
      <c r="GH389" s="16">
        <f t="shared" si="452"/>
        <v>1109</v>
      </c>
      <c r="GI389" s="16">
        <f t="shared" si="430"/>
        <v>1665</v>
      </c>
      <c r="GJ389" s="16"/>
      <c r="GK389" s="16">
        <f t="shared" si="453"/>
        <v>1948.3333333333298</v>
      </c>
      <c r="GL389" s="16">
        <f t="shared" si="454"/>
        <v>1933.1764705882399</v>
      </c>
      <c r="GM389" s="16">
        <f t="shared" si="455"/>
        <v>1947.1666666666702</v>
      </c>
      <c r="GN389" s="16"/>
      <c r="GO389" s="16">
        <f t="shared" si="431"/>
        <v>2201.1538461538503</v>
      </c>
      <c r="GP389" s="16">
        <f t="shared" si="432"/>
        <v>2174.5625</v>
      </c>
      <c r="GQ389" s="16">
        <f t="shared" si="456"/>
        <v>2197.3684210526299</v>
      </c>
    </row>
    <row r="390" spans="2:199" ht="14.45" customHeight="1" x14ac:dyDescent="0.25">
      <c r="B390" s="28" t="s">
        <v>160</v>
      </c>
      <c r="C390" s="28" t="s">
        <v>839</v>
      </c>
      <c r="D390" s="23" t="str">
        <f>IFERROR(IF(MATCH($B390,Compounders!$A:$A,0),"yes"),"")</f>
        <v>yes</v>
      </c>
      <c r="F390" s="66"/>
      <c r="G390" s="66"/>
      <c r="H390" s="66"/>
      <c r="I390" s="66"/>
      <c r="J390" s="121" t="str">
        <f t="shared" si="433"/>
        <v>yes</v>
      </c>
      <c r="K390" s="70">
        <f t="shared" si="457"/>
        <v>6</v>
      </c>
      <c r="L390" s="70">
        <f t="shared" si="458"/>
        <v>47</v>
      </c>
      <c r="M390" s="70">
        <f t="shared" si="459"/>
        <v>7</v>
      </c>
      <c r="N390" s="70">
        <f t="shared" si="460"/>
        <v>8</v>
      </c>
      <c r="O390" s="66"/>
      <c r="P390" s="83"/>
      <c r="Q390" s="70">
        <f t="shared" si="476"/>
        <v>5</v>
      </c>
      <c r="R390" s="70">
        <f t="shared" si="476"/>
        <v>4</v>
      </c>
      <c r="S390" s="70">
        <f t="shared" si="476"/>
        <v>5</v>
      </c>
      <c r="T390" s="70">
        <f t="shared" si="476"/>
        <v>5</v>
      </c>
      <c r="U390" s="70">
        <f t="shared" si="476"/>
        <v>5</v>
      </c>
      <c r="V390" s="70">
        <f t="shared" si="476"/>
        <v>8</v>
      </c>
      <c r="W390" s="70">
        <f t="shared" si="476"/>
        <v>9</v>
      </c>
      <c r="X390" s="70">
        <f t="shared" si="476"/>
        <v>4</v>
      </c>
      <c r="Y390" s="70">
        <f t="shared" si="476"/>
        <v>2</v>
      </c>
      <c r="AA390" s="39">
        <v>25.994264937280001</v>
      </c>
      <c r="AB390" s="39">
        <v>21.418797857439998</v>
      </c>
      <c r="AC390" s="40">
        <v>22.065068310279997</v>
      </c>
      <c r="AE390" s="4">
        <f t="shared" si="400"/>
        <v>-3.9291966270000032</v>
      </c>
      <c r="AF390" s="4">
        <f t="shared" si="401"/>
        <v>0.64627045283999962</v>
      </c>
      <c r="AH390" s="11">
        <f t="shared" si="402"/>
        <v>-0.1511562891461069</v>
      </c>
      <c r="AI390" s="11">
        <f t="shared" si="403"/>
        <v>3.0173049726762047E-2</v>
      </c>
      <c r="AK390" s="3">
        <v>3932.5329999999999</v>
      </c>
      <c r="AL390" s="7">
        <v>2078.1790000000001</v>
      </c>
      <c r="AM390" s="7"/>
      <c r="AN390" s="3">
        <v>1749.625</v>
      </c>
      <c r="AO390" s="3">
        <v>1503.5</v>
      </c>
      <c r="AP390" s="7">
        <v>1494.4375</v>
      </c>
      <c r="AQ390" s="113"/>
      <c r="AR390" s="3">
        <v>2142.3571428571399</v>
      </c>
      <c r="AS390" s="3">
        <v>1749.6875</v>
      </c>
      <c r="AT390" s="7">
        <v>1724.5</v>
      </c>
      <c r="AU390" s="7"/>
      <c r="AV390" s="3">
        <v>2627.3333333333303</v>
      </c>
      <c r="AW390" s="3">
        <v>2474.25</v>
      </c>
      <c r="AX390" s="7">
        <v>2083.75</v>
      </c>
      <c r="AY390" s="113"/>
      <c r="AZ390" s="3">
        <v>3932.5329999999999</v>
      </c>
      <c r="BA390" s="7">
        <v>2078.1790000000001</v>
      </c>
      <c r="BB390" s="7"/>
      <c r="BC390" s="3">
        <v>1758.2777777777801</v>
      </c>
      <c r="BD390" s="3">
        <v>1494.5263157894699</v>
      </c>
      <c r="BE390" s="7">
        <v>1486.3684210526299</v>
      </c>
      <c r="BF390" s="113"/>
      <c r="BG390" s="3">
        <v>2085.9333333333298</v>
      </c>
      <c r="BH390" s="3">
        <v>1745.3684210526299</v>
      </c>
      <c r="BI390" s="7">
        <v>1722.84210526316</v>
      </c>
      <c r="BJ390" s="113"/>
      <c r="BK390" s="3">
        <v>2712</v>
      </c>
      <c r="BL390" s="3">
        <v>2409.5</v>
      </c>
      <c r="BM390" s="7">
        <v>2149.1666666666697</v>
      </c>
      <c r="BO390" s="2">
        <f t="shared" si="465"/>
        <v>3775.0399205479453</v>
      </c>
      <c r="BP390" s="2">
        <f t="shared" si="466"/>
        <v>2027.9156357606346</v>
      </c>
      <c r="BQ390" s="2"/>
      <c r="BR390" s="2">
        <f t="shared" si="467"/>
        <v>1786.1060578386625</v>
      </c>
      <c r="BS390" s="2">
        <f t="shared" si="468"/>
        <v>1515.8307137707247</v>
      </c>
      <c r="BT390" s="2">
        <f t="shared" si="469"/>
        <v>1506.4524873828391</v>
      </c>
      <c r="BU390" s="2"/>
      <c r="BV390" s="2">
        <f t="shared" si="470"/>
        <v>2139.1061187214582</v>
      </c>
      <c r="BW390" s="2">
        <f t="shared" si="471"/>
        <v>1801.7741167988449</v>
      </c>
      <c r="BX390" s="2">
        <f t="shared" si="472"/>
        <v>1759.0504926700335</v>
      </c>
      <c r="BZ390" s="16">
        <f t="shared" si="461"/>
        <v>-1747.1242847873107</v>
      </c>
      <c r="CA390" s="16">
        <f t="shared" si="462"/>
        <v>-521.46314837779551</v>
      </c>
      <c r="CB390" s="16">
        <f t="shared" si="463"/>
        <v>252.59800528719438</v>
      </c>
      <c r="CD390" s="5">
        <f t="shared" si="404"/>
        <v>-0.46280948587524251</v>
      </c>
      <c r="CE390" s="5">
        <f t="shared" si="405"/>
        <v>-0.25714242702320511</v>
      </c>
      <c r="CF390" s="5">
        <f t="shared" si="406"/>
        <v>0.16767737940811722</v>
      </c>
      <c r="CH390" s="11">
        <f t="shared" si="435"/>
        <v>-0.15132099400356636</v>
      </c>
      <c r="CI390" s="11">
        <f t="shared" si="436"/>
        <v>-0.15657164882707342</v>
      </c>
      <c r="CK390" s="11">
        <f t="shared" si="437"/>
        <v>-0.15769764714816314</v>
      </c>
      <c r="CL390" s="11">
        <f t="shared" si="438"/>
        <v>-0.17767030009646445</v>
      </c>
      <c r="CN390" s="16">
        <f t="shared" si="407"/>
        <v>-270.27534406793779</v>
      </c>
      <c r="CO390" s="16">
        <f t="shared" si="408"/>
        <v>-279.65357045582346</v>
      </c>
      <c r="CP390" s="11"/>
      <c r="CQ390" s="16">
        <f t="shared" si="409"/>
        <v>-337.33200192261324</v>
      </c>
      <c r="CR390" s="16">
        <f t="shared" si="410"/>
        <v>-380.05562605142472</v>
      </c>
      <c r="CT390" s="106">
        <v>1491.4243697478992</v>
      </c>
      <c r="CU390" s="104">
        <v>1506.484162895928</v>
      </c>
      <c r="CV390" s="104">
        <v>1758.2777777777801</v>
      </c>
      <c r="CW390" s="104">
        <v>2081.5625</v>
      </c>
      <c r="CX390" s="104">
        <v>2196.9852941176473</v>
      </c>
      <c r="CY390" s="104">
        <v>2563.1980352980345</v>
      </c>
      <c r="CZ390" s="104">
        <v>3392.5</v>
      </c>
      <c r="DA390" s="104">
        <v>3958.1634615384637</v>
      </c>
      <c r="DB390" s="104">
        <v>3928.982620320859</v>
      </c>
      <c r="DC390" s="104">
        <v>3975.7166666666672</v>
      </c>
      <c r="DD390" s="104">
        <v>3970.7777777777801</v>
      </c>
      <c r="DE390" s="104">
        <v>4071.730158730154</v>
      </c>
      <c r="DF390" s="104">
        <v>3609.2421052631621</v>
      </c>
      <c r="DG390" s="104">
        <v>2736.1111111111113</v>
      </c>
      <c r="DH390" s="104">
        <v>2618.7368421052597</v>
      </c>
      <c r="DI390" s="104">
        <v>4037.7049062049027</v>
      </c>
      <c r="DJ390" s="104">
        <v>4759.691919191926</v>
      </c>
      <c r="DK390" s="104">
        <v>5086.6428571428605</v>
      </c>
      <c r="DL390" s="104">
        <v>4700.2352941176505</v>
      </c>
      <c r="DM390" s="104">
        <v>4389.7678571428605</v>
      </c>
      <c r="DN390" s="104">
        <v>4083.7272727272684</v>
      </c>
      <c r="DO390" s="104">
        <v>3205.7142857142858</v>
      </c>
      <c r="DP390" s="104">
        <v>2939.5714285714303</v>
      </c>
      <c r="DR390" s="4">
        <f t="shared" si="439"/>
        <v>22.065068310279997</v>
      </c>
      <c r="DS390" s="39">
        <v>21.418797857439998</v>
      </c>
      <c r="DT390" s="39">
        <v>25.994264937280001</v>
      </c>
      <c r="DU390" s="39">
        <v>32.455219807619997</v>
      </c>
      <c r="DV390" s="39">
        <v>29.008846098950002</v>
      </c>
      <c r="DW390" s="39">
        <v>30.160848306079998</v>
      </c>
      <c r="DX390" s="39">
        <v>36.913945668650001</v>
      </c>
      <c r="DY390" s="39">
        <v>51.004392495759994</v>
      </c>
      <c r="DZ390" s="39">
        <v>40.81142667145</v>
      </c>
      <c r="EA390" s="39">
        <v>47.374775173620002</v>
      </c>
      <c r="EB390" s="39">
        <v>41.894368057369995</v>
      </c>
      <c r="EC390" s="39">
        <v>31.571124904770002</v>
      </c>
      <c r="ED390" s="39">
        <v>35.586661319730005</v>
      </c>
      <c r="EE390" s="39">
        <v>29.725731671279998</v>
      </c>
      <c r="EF390" s="39">
        <v>25.778381363560001</v>
      </c>
      <c r="EG390" s="39">
        <v>21.175411979319996</v>
      </c>
      <c r="EH390" s="39">
        <v>20.415475482990001</v>
      </c>
      <c r="EI390" s="39">
        <v>23.413032431649999</v>
      </c>
      <c r="EJ390" s="39">
        <v>35.175680995199997</v>
      </c>
      <c r="EK390" s="39">
        <v>28.386135157759998</v>
      </c>
      <c r="EL390" s="39">
        <v>30.461044630750003</v>
      </c>
      <c r="EM390" s="39">
        <v>30.884910283409997</v>
      </c>
      <c r="EN390" s="39">
        <v>23.274488753010001</v>
      </c>
      <c r="EP390" s="111">
        <v>45991</v>
      </c>
      <c r="EQ390" s="114">
        <f t="shared" si="464"/>
        <v>8.4931506849315067E-2</v>
      </c>
      <c r="ER390" s="114"/>
      <c r="ES390" s="4">
        <f t="shared" si="440"/>
        <v>3932.5329999999999</v>
      </c>
      <c r="ET390" s="4">
        <f t="shared" si="441"/>
        <v>2078.1790000000001</v>
      </c>
      <c r="EU390" s="4"/>
      <c r="EV390" s="4">
        <f t="shared" si="411"/>
        <v>1749.625</v>
      </c>
      <c r="EW390" s="4">
        <f t="shared" si="412"/>
        <v>1503.5</v>
      </c>
      <c r="EX390" s="4">
        <f t="shared" si="413"/>
        <v>1494.4375</v>
      </c>
      <c r="EY390" s="4"/>
      <c r="EZ390" s="4">
        <f t="shared" si="414"/>
        <v>2142.3571428571399</v>
      </c>
      <c r="FA390" s="4">
        <f t="shared" si="415"/>
        <v>1749.6875</v>
      </c>
      <c r="FB390" s="4">
        <f t="shared" si="416"/>
        <v>1724.5</v>
      </c>
      <c r="FC390" s="4"/>
      <c r="FD390" s="4">
        <f t="shared" si="475"/>
        <v>2627.3333333333303</v>
      </c>
      <c r="FE390" s="4">
        <f t="shared" si="443"/>
        <v>2474.25</v>
      </c>
      <c r="FF390" s="4">
        <f t="shared" si="444"/>
        <v>2083.75</v>
      </c>
      <c r="FH390" s="16">
        <f t="shared" si="445"/>
        <v>3775.0399205479453</v>
      </c>
      <c r="FI390" s="16">
        <f t="shared" si="418"/>
        <v>2028.6009547945207</v>
      </c>
      <c r="FJ390" s="16"/>
      <c r="FK390" s="16">
        <f t="shared" si="446"/>
        <v>1782.9803326810174</v>
      </c>
      <c r="FL390" s="16">
        <f t="shared" si="447"/>
        <v>1524.4090753424659</v>
      </c>
      <c r="FM390" s="16">
        <f t="shared" si="448"/>
        <v>1513.9770547945207</v>
      </c>
      <c r="FN390" s="16"/>
      <c r="FO390" s="16">
        <f t="shared" si="449"/>
        <v>2183.5469015003232</v>
      </c>
      <c r="FP390" s="16">
        <f t="shared" si="450"/>
        <v>1811.2256849315067</v>
      </c>
      <c r="FQ390" s="16">
        <f t="shared" si="451"/>
        <v>1755.0116438356163</v>
      </c>
      <c r="FS390" s="4">
        <f t="shared" si="419"/>
        <v>3932.5329999999999</v>
      </c>
      <c r="FT390" s="4">
        <f t="shared" si="420"/>
        <v>2078.1790000000001</v>
      </c>
      <c r="FU390" s="4"/>
      <c r="FV390" s="4">
        <f t="shared" si="421"/>
        <v>1758.2777777777801</v>
      </c>
      <c r="FW390" s="4">
        <f t="shared" si="422"/>
        <v>1494.5263157894699</v>
      </c>
      <c r="FX390" s="4">
        <f t="shared" si="423"/>
        <v>1486.3684210526299</v>
      </c>
      <c r="FY390" s="4"/>
      <c r="FZ390" s="4">
        <f t="shared" si="424"/>
        <v>2085.9333333333298</v>
      </c>
      <c r="GA390" s="4">
        <f t="shared" si="425"/>
        <v>1745.3684210526299</v>
      </c>
      <c r="GB390" s="4">
        <f t="shared" si="426"/>
        <v>1722.84210526316</v>
      </c>
      <c r="GC390" s="4"/>
      <c r="GD390" s="4">
        <f t="shared" si="427"/>
        <v>2712</v>
      </c>
      <c r="GE390" s="4">
        <f t="shared" si="428"/>
        <v>2409.5</v>
      </c>
      <c r="GF390" s="4">
        <f t="shared" si="429"/>
        <v>2149.1666666666697</v>
      </c>
      <c r="GH390" s="16">
        <f t="shared" si="452"/>
        <v>3775.0399205479453</v>
      </c>
      <c r="GI390" s="16">
        <f t="shared" si="430"/>
        <v>2027.9156357606346</v>
      </c>
      <c r="GJ390" s="16"/>
      <c r="GK390" s="16">
        <f t="shared" si="453"/>
        <v>1786.1060578386625</v>
      </c>
      <c r="GL390" s="16">
        <f t="shared" si="454"/>
        <v>1515.8307137707247</v>
      </c>
      <c r="GM390" s="16">
        <f t="shared" si="455"/>
        <v>1506.4524873828391</v>
      </c>
      <c r="GN390" s="16"/>
      <c r="GO390" s="16">
        <f t="shared" si="431"/>
        <v>2139.1061187214582</v>
      </c>
      <c r="GP390" s="16">
        <f t="shared" si="432"/>
        <v>1801.7741167988449</v>
      </c>
      <c r="GQ390" s="16">
        <f t="shared" si="456"/>
        <v>1759.0504926700335</v>
      </c>
    </row>
    <row r="391" spans="2:199" ht="14.45" customHeight="1" x14ac:dyDescent="0.25">
      <c r="B391" s="28" t="s">
        <v>457</v>
      </c>
      <c r="C391" s="28" t="s">
        <v>840</v>
      </c>
      <c r="D391" s="23" t="str">
        <f>IFERROR(IF(MATCH($B391,Compounders!$A:$A,0),"yes"),"")</f>
        <v>yes</v>
      </c>
      <c r="F391" s="66"/>
      <c r="G391" s="66"/>
      <c r="H391" s="66"/>
      <c r="I391" s="66"/>
      <c r="J391" s="121" t="str">
        <f t="shared" si="433"/>
        <v>yes</v>
      </c>
      <c r="K391" s="70">
        <f t="shared" si="457"/>
        <v>6</v>
      </c>
      <c r="L391" s="70">
        <f t="shared" si="458"/>
        <v>47</v>
      </c>
      <c r="M391" s="70">
        <f t="shared" si="459"/>
        <v>7</v>
      </c>
      <c r="N391" s="70">
        <f t="shared" si="460"/>
        <v>8</v>
      </c>
      <c r="O391" s="66"/>
      <c r="P391" s="83"/>
      <c r="Q391" s="70">
        <f t="shared" si="476"/>
        <v>5</v>
      </c>
      <c r="R391" s="70">
        <f t="shared" si="476"/>
        <v>4</v>
      </c>
      <c r="S391" s="70">
        <f t="shared" si="476"/>
        <v>5</v>
      </c>
      <c r="T391" s="70">
        <f t="shared" si="476"/>
        <v>5</v>
      </c>
      <c r="U391" s="70">
        <f t="shared" si="476"/>
        <v>5</v>
      </c>
      <c r="V391" s="70">
        <f t="shared" si="476"/>
        <v>8</v>
      </c>
      <c r="W391" s="70">
        <f t="shared" si="476"/>
        <v>9</v>
      </c>
      <c r="X391" s="70">
        <f t="shared" si="476"/>
        <v>4</v>
      </c>
      <c r="Y391" s="70">
        <f t="shared" si="476"/>
        <v>2</v>
      </c>
      <c r="AA391" s="39">
        <v>17.258334980809998</v>
      </c>
      <c r="AB391" s="39">
        <v>18.532013913549999</v>
      </c>
      <c r="AC391" s="40">
        <v>19.415829121650003</v>
      </c>
      <c r="AE391" s="4">
        <f t="shared" si="400"/>
        <v>2.1574941408400043</v>
      </c>
      <c r="AF391" s="4">
        <f t="shared" si="401"/>
        <v>0.88381520810000325</v>
      </c>
      <c r="AH391" s="11">
        <f t="shared" si="402"/>
        <v>0.12501172003202976</v>
      </c>
      <c r="AI391" s="11">
        <f t="shared" si="403"/>
        <v>4.769126616367303E-2</v>
      </c>
      <c r="AK391" s="3">
        <v>243</v>
      </c>
      <c r="AL391" s="7">
        <v>-374</v>
      </c>
      <c r="AM391" s="7"/>
      <c r="AN391" s="3">
        <v>682.375</v>
      </c>
      <c r="AO391" s="3">
        <v>647</v>
      </c>
      <c r="AP391" s="7">
        <v>628.88888888888891</v>
      </c>
      <c r="AQ391" s="113"/>
      <c r="AR391" s="3">
        <v>787.25</v>
      </c>
      <c r="AS391" s="3">
        <v>758.66666666666697</v>
      </c>
      <c r="AT391" s="7">
        <v>774</v>
      </c>
      <c r="AU391" s="7"/>
      <c r="AV391" s="3">
        <v>859.8</v>
      </c>
      <c r="AW391" s="3">
        <v>849.375</v>
      </c>
      <c r="AX391" s="7">
        <v>857.25</v>
      </c>
      <c r="AY391" s="113"/>
      <c r="AZ391" s="3">
        <v>1106</v>
      </c>
      <c r="BA391" s="7">
        <v>1075</v>
      </c>
      <c r="BB391" s="7"/>
      <c r="BC391" s="3">
        <v>1140</v>
      </c>
      <c r="BD391" s="3">
        <v>1141.5555555555602</v>
      </c>
      <c r="BE391" s="7">
        <v>1152</v>
      </c>
      <c r="BF391" s="113"/>
      <c r="BG391" s="3">
        <v>1233.13333333333</v>
      </c>
      <c r="BH391" s="3">
        <v>1234.2777777777801</v>
      </c>
      <c r="BI391" s="7">
        <v>1232.2142857142899</v>
      </c>
      <c r="BJ391" s="113"/>
      <c r="BK391" s="3">
        <v>1318.6666666666702</v>
      </c>
      <c r="BL391" s="3">
        <v>1328</v>
      </c>
      <c r="BM391" s="7">
        <v>1314.6923076923101</v>
      </c>
      <c r="BO391" s="2">
        <f t="shared" si="465"/>
        <v>1106</v>
      </c>
      <c r="BP391" s="2">
        <f t="shared" si="466"/>
        <v>1075</v>
      </c>
      <c r="BQ391" s="2"/>
      <c r="BR391" s="2">
        <f t="shared" si="467"/>
        <v>1140</v>
      </c>
      <c r="BS391" s="2">
        <f t="shared" si="468"/>
        <v>1141.5555555555602</v>
      </c>
      <c r="BT391" s="2">
        <f t="shared" si="469"/>
        <v>1152</v>
      </c>
      <c r="BU391" s="2"/>
      <c r="BV391" s="2">
        <f t="shared" si="470"/>
        <v>1233.13333333333</v>
      </c>
      <c r="BW391" s="2">
        <f t="shared" si="471"/>
        <v>1234.2777777777801</v>
      </c>
      <c r="BX391" s="2">
        <f t="shared" si="472"/>
        <v>1232.2142857142899</v>
      </c>
      <c r="BZ391" s="16">
        <f t="shared" si="461"/>
        <v>-31</v>
      </c>
      <c r="CA391" s="16">
        <f t="shared" si="462"/>
        <v>77</v>
      </c>
      <c r="CB391" s="16">
        <f t="shared" si="463"/>
        <v>80.214285714289872</v>
      </c>
      <c r="CD391" s="5">
        <f t="shared" si="404"/>
        <v>-2.8028933092224206E-2</v>
      </c>
      <c r="CE391" s="5">
        <f t="shared" si="405"/>
        <v>7.162790697674426E-2</v>
      </c>
      <c r="CF391" s="5">
        <f t="shared" si="406"/>
        <v>6.9630456349210057E-2</v>
      </c>
      <c r="CH391" s="11">
        <f t="shared" si="435"/>
        <v>1.3645224171581205E-3</v>
      </c>
      <c r="CI391" s="11">
        <f t="shared" si="436"/>
        <v>1.0526315789473717E-2</v>
      </c>
      <c r="CK391" s="11">
        <f t="shared" si="437"/>
        <v>9.2807842713682476E-4</v>
      </c>
      <c r="CL391" s="11">
        <f t="shared" si="438"/>
        <v>-7.4529460375205581E-4</v>
      </c>
      <c r="CN391" s="16">
        <f t="shared" si="407"/>
        <v>1.5555555555602041</v>
      </c>
      <c r="CO391" s="16">
        <f t="shared" si="408"/>
        <v>12</v>
      </c>
      <c r="CP391" s="11"/>
      <c r="CQ391" s="16">
        <f t="shared" si="409"/>
        <v>1.1444444444500732</v>
      </c>
      <c r="CR391" s="16">
        <f t="shared" si="410"/>
        <v>-0.91904761904015686</v>
      </c>
      <c r="CT391" s="106">
        <v>1162.7666666666669</v>
      </c>
      <c r="CU391" s="104">
        <v>1141.5555555555602</v>
      </c>
      <c r="CV391" s="104">
        <v>1112.3571428571429</v>
      </c>
      <c r="CW391" s="104">
        <v>1102.4952380952379</v>
      </c>
      <c r="CX391" s="104">
        <v>1092.5</v>
      </c>
      <c r="CY391" s="104">
        <v>1029.6666666666699</v>
      </c>
      <c r="CZ391" s="104">
        <v>822.81888888888795</v>
      </c>
      <c r="DA391" s="104">
        <v>759.31111111111102</v>
      </c>
      <c r="DB391" s="104">
        <v>675.48500000000001</v>
      </c>
      <c r="DC391" s="104">
        <v>757.642857142857</v>
      </c>
      <c r="DD391" s="104">
        <v>601.51927777777803</v>
      </c>
      <c r="DE391" s="104">
        <v>697.85021645021698</v>
      </c>
      <c r="DF391" s="104">
        <v>997.01111111111095</v>
      </c>
      <c r="DG391" s="104">
        <v>1108</v>
      </c>
      <c r="DH391" s="104">
        <v>1141.6904761904771</v>
      </c>
      <c r="DI391" s="104">
        <v>1411.625</v>
      </c>
      <c r="DJ391" s="104">
        <v>1317.133333333333</v>
      </c>
      <c r="DK391" s="104">
        <v>1350.7777777777801</v>
      </c>
      <c r="DL391" s="104">
        <v>1303.5333333333331</v>
      </c>
      <c r="DM391" s="104">
        <v>1212.4702380952381</v>
      </c>
      <c r="DN391" s="104">
        <v>1536.2</v>
      </c>
      <c r="DO391" s="104">
        <v>1161.9090909090901</v>
      </c>
      <c r="DP391" s="104">
        <v>810.73749999999995</v>
      </c>
      <c r="DR391" s="4">
        <f t="shared" si="439"/>
        <v>19.415829121650003</v>
      </c>
      <c r="DS391" s="39">
        <v>18.532013913549999</v>
      </c>
      <c r="DT391" s="39">
        <v>17.258334980809998</v>
      </c>
      <c r="DU391" s="39">
        <v>15.771906964739999</v>
      </c>
      <c r="DV391" s="39">
        <v>18.813379874750002</v>
      </c>
      <c r="DW391" s="39">
        <v>19.847593815660002</v>
      </c>
      <c r="DX391" s="39">
        <v>21.617940916950001</v>
      </c>
      <c r="DY391" s="39">
        <v>26.826317232750004</v>
      </c>
      <c r="DZ391" s="39">
        <v>24.311925294239998</v>
      </c>
      <c r="EA391" s="39">
        <v>21.954877456390001</v>
      </c>
      <c r="EB391" s="39">
        <v>20.66995147998</v>
      </c>
      <c r="EC391" s="39">
        <v>17.400570082850003</v>
      </c>
      <c r="ED391" s="39">
        <v>20.302721183220001</v>
      </c>
      <c r="EE391" s="39">
        <v>23.456005092959995</v>
      </c>
      <c r="EF391" s="39">
        <v>26.730242604520001</v>
      </c>
      <c r="EG391" s="39">
        <v>23.156843730549998</v>
      </c>
      <c r="EH391" s="39">
        <v>30.35630458504</v>
      </c>
      <c r="EI391" s="39">
        <v>33.455624208929997</v>
      </c>
      <c r="EJ391" s="39">
        <v>38.347504646099999</v>
      </c>
      <c r="EK391" s="39">
        <v>34.035048500240002</v>
      </c>
      <c r="EL391" s="39">
        <v>37.188629773200006</v>
      </c>
      <c r="EM391" s="39">
        <v>34.741529949220009</v>
      </c>
      <c r="EN391" s="39">
        <v>11.639072928720001</v>
      </c>
      <c r="EP391" s="111">
        <v>46022</v>
      </c>
      <c r="EQ391" s="114">
        <f t="shared" si="464"/>
        <v>0</v>
      </c>
      <c r="ER391" s="114"/>
      <c r="ES391" s="4">
        <f t="shared" si="440"/>
        <v>243</v>
      </c>
      <c r="ET391" s="4">
        <f t="shared" si="441"/>
        <v>-374</v>
      </c>
      <c r="EU391" s="4"/>
      <c r="EV391" s="4">
        <f t="shared" si="411"/>
        <v>682.375</v>
      </c>
      <c r="EW391" s="4">
        <f t="shared" si="412"/>
        <v>647</v>
      </c>
      <c r="EX391" s="4">
        <f t="shared" si="413"/>
        <v>628.88888888888891</v>
      </c>
      <c r="EY391" s="4"/>
      <c r="EZ391" s="4">
        <f t="shared" si="414"/>
        <v>787.25</v>
      </c>
      <c r="FA391" s="4">
        <f t="shared" si="415"/>
        <v>758.66666666666697</v>
      </c>
      <c r="FB391" s="4">
        <f t="shared" si="416"/>
        <v>774</v>
      </c>
      <c r="FC391" s="4"/>
      <c r="FD391" s="4">
        <f t="shared" si="475"/>
        <v>859.8</v>
      </c>
      <c r="FE391" s="4">
        <f t="shared" si="443"/>
        <v>849.375</v>
      </c>
      <c r="FF391" s="4">
        <f t="shared" si="444"/>
        <v>857.25</v>
      </c>
      <c r="FH391" s="16">
        <f t="shared" si="445"/>
        <v>243</v>
      </c>
      <c r="FI391" s="16">
        <f t="shared" si="418"/>
        <v>-374</v>
      </c>
      <c r="FJ391" s="16"/>
      <c r="FK391" s="16">
        <f t="shared" si="446"/>
        <v>682.375</v>
      </c>
      <c r="FL391" s="16">
        <f t="shared" si="447"/>
        <v>647</v>
      </c>
      <c r="FM391" s="16">
        <f t="shared" si="448"/>
        <v>628.88888888888891</v>
      </c>
      <c r="FN391" s="16"/>
      <c r="FO391" s="16">
        <f t="shared" si="449"/>
        <v>787.25</v>
      </c>
      <c r="FP391" s="16">
        <f t="shared" si="450"/>
        <v>758.66666666666697</v>
      </c>
      <c r="FQ391" s="16">
        <f t="shared" si="451"/>
        <v>774</v>
      </c>
      <c r="FS391" s="4">
        <f t="shared" si="419"/>
        <v>1106</v>
      </c>
      <c r="FT391" s="4">
        <f t="shared" si="420"/>
        <v>1075</v>
      </c>
      <c r="FU391" s="4"/>
      <c r="FV391" s="4">
        <f t="shared" si="421"/>
        <v>1140</v>
      </c>
      <c r="FW391" s="4">
        <f t="shared" si="422"/>
        <v>1141.5555555555602</v>
      </c>
      <c r="FX391" s="4">
        <f t="shared" si="423"/>
        <v>1152</v>
      </c>
      <c r="FY391" s="4"/>
      <c r="FZ391" s="4">
        <f t="shared" si="424"/>
        <v>1233.13333333333</v>
      </c>
      <c r="GA391" s="4">
        <f t="shared" si="425"/>
        <v>1234.2777777777801</v>
      </c>
      <c r="GB391" s="4">
        <f t="shared" si="426"/>
        <v>1232.2142857142899</v>
      </c>
      <c r="GC391" s="4"/>
      <c r="GD391" s="4">
        <f t="shared" si="427"/>
        <v>1318.6666666666702</v>
      </c>
      <c r="GE391" s="4">
        <f t="shared" si="428"/>
        <v>1328</v>
      </c>
      <c r="GF391" s="4">
        <f t="shared" si="429"/>
        <v>1314.6923076923101</v>
      </c>
      <c r="GH391" s="16">
        <f t="shared" si="452"/>
        <v>1106</v>
      </c>
      <c r="GI391" s="16">
        <f t="shared" si="430"/>
        <v>1075</v>
      </c>
      <c r="GJ391" s="16"/>
      <c r="GK391" s="16">
        <f t="shared" si="453"/>
        <v>1140</v>
      </c>
      <c r="GL391" s="16">
        <f t="shared" si="454"/>
        <v>1141.5555555555602</v>
      </c>
      <c r="GM391" s="16">
        <f t="shared" si="455"/>
        <v>1152</v>
      </c>
      <c r="GN391" s="16"/>
      <c r="GO391" s="16">
        <f t="shared" si="431"/>
        <v>1233.13333333333</v>
      </c>
      <c r="GP391" s="16">
        <f t="shared" si="432"/>
        <v>1234.2777777777801</v>
      </c>
      <c r="GQ391" s="16">
        <f t="shared" si="456"/>
        <v>1232.2142857142899</v>
      </c>
    </row>
    <row r="392" spans="2:199" ht="14.45" customHeight="1" x14ac:dyDescent="0.25">
      <c r="B392" s="28" t="s">
        <v>289</v>
      </c>
      <c r="C392" s="28" t="s">
        <v>841</v>
      </c>
      <c r="D392" s="23" t="str">
        <f>IFERROR(IF(MATCH($B392,Compounders!$A:$A,0),"yes"),"")</f>
        <v>yes</v>
      </c>
      <c r="F392" s="66"/>
      <c r="G392" s="66"/>
      <c r="H392" s="66"/>
      <c r="I392" s="66"/>
      <c r="J392" s="121" t="str">
        <f t="shared" si="433"/>
        <v>yes</v>
      </c>
      <c r="K392" s="70">
        <f t="shared" si="457"/>
        <v>6</v>
      </c>
      <c r="L392" s="70">
        <f t="shared" si="458"/>
        <v>47</v>
      </c>
      <c r="M392" s="70">
        <f t="shared" si="459"/>
        <v>7</v>
      </c>
      <c r="N392" s="70">
        <f t="shared" si="460"/>
        <v>8</v>
      </c>
      <c r="O392" s="66"/>
      <c r="P392" s="83"/>
      <c r="Q392" s="70">
        <f t="shared" si="476"/>
        <v>5</v>
      </c>
      <c r="R392" s="70">
        <f t="shared" si="476"/>
        <v>4</v>
      </c>
      <c r="S392" s="70">
        <f t="shared" si="476"/>
        <v>5</v>
      </c>
      <c r="T392" s="70">
        <f t="shared" si="476"/>
        <v>5</v>
      </c>
      <c r="U392" s="70">
        <f t="shared" si="476"/>
        <v>5</v>
      </c>
      <c r="V392" s="70">
        <f t="shared" si="476"/>
        <v>8</v>
      </c>
      <c r="W392" s="70">
        <f t="shared" si="476"/>
        <v>9</v>
      </c>
      <c r="X392" s="70">
        <f t="shared" si="476"/>
        <v>4</v>
      </c>
      <c r="Y392" s="70">
        <f t="shared" si="476"/>
        <v>2</v>
      </c>
      <c r="AA392" s="39">
        <v>26.557058148259998</v>
      </c>
      <c r="AB392" s="39">
        <v>21.722671881789999</v>
      </c>
      <c r="AC392" s="40">
        <v>19.741014688109995</v>
      </c>
      <c r="AE392" s="4">
        <f t="shared" si="400"/>
        <v>-6.8160434601500022</v>
      </c>
      <c r="AF392" s="4">
        <f t="shared" si="401"/>
        <v>-1.9816571936800038</v>
      </c>
      <c r="AH392" s="11">
        <f t="shared" si="402"/>
        <v>-0.25665657024577415</v>
      </c>
      <c r="AI392" s="11">
        <f t="shared" si="403"/>
        <v>-9.1225296982974546E-2</v>
      </c>
      <c r="AK392" s="3">
        <v>604.1</v>
      </c>
      <c r="AL392" s="7">
        <v>660.3</v>
      </c>
      <c r="AM392" s="7"/>
      <c r="AN392" s="3">
        <v>863.25</v>
      </c>
      <c r="AO392" s="3">
        <v>803.82352941176498</v>
      </c>
      <c r="AP392" s="7">
        <v>830.5</v>
      </c>
      <c r="AQ392" s="113"/>
      <c r="AR392" s="3">
        <v>1053.44444444444</v>
      </c>
      <c r="AS392" s="3">
        <v>1010.4285714285701</v>
      </c>
      <c r="AT392" s="7">
        <v>1010.38095238095</v>
      </c>
      <c r="AU392" s="7"/>
      <c r="AV392" s="3">
        <v>1313.1111111111099</v>
      </c>
      <c r="AW392" s="3">
        <v>1201.2</v>
      </c>
      <c r="AX392" s="7">
        <v>1207.2666666666701</v>
      </c>
      <c r="AY392" s="113"/>
      <c r="AZ392" s="3">
        <v>910.1</v>
      </c>
      <c r="BA392" s="7">
        <v>949.2</v>
      </c>
      <c r="BB392" s="7"/>
      <c r="BC392" s="3">
        <v>1074.3913043478301</v>
      </c>
      <c r="BD392" s="3">
        <v>1036.3636363636399</v>
      </c>
      <c r="BE392" s="7">
        <v>1029.95454545455</v>
      </c>
      <c r="BF392" s="113"/>
      <c r="BG392" s="3">
        <v>1263.5999999999999</v>
      </c>
      <c r="BH392" s="3">
        <v>1209.04545454545</v>
      </c>
      <c r="BI392" s="7">
        <v>1185.3636363636401</v>
      </c>
      <c r="BJ392" s="113"/>
      <c r="BK392" s="3">
        <v>1441</v>
      </c>
      <c r="BL392" s="3">
        <v>1417.4</v>
      </c>
      <c r="BM392" s="7">
        <v>1406.75</v>
      </c>
      <c r="BO392" s="2">
        <f t="shared" si="465"/>
        <v>910.1</v>
      </c>
      <c r="BP392" s="2">
        <f t="shared" si="466"/>
        <v>949.2</v>
      </c>
      <c r="BQ392" s="2"/>
      <c r="BR392" s="2">
        <f t="shared" si="467"/>
        <v>1074.3913043478301</v>
      </c>
      <c r="BS392" s="2">
        <f t="shared" si="468"/>
        <v>1036.3636363636399</v>
      </c>
      <c r="BT392" s="2">
        <f t="shared" si="469"/>
        <v>1029.95454545455</v>
      </c>
      <c r="BU392" s="2"/>
      <c r="BV392" s="2">
        <f t="shared" si="470"/>
        <v>1263.5999999999999</v>
      </c>
      <c r="BW392" s="2">
        <f t="shared" si="471"/>
        <v>1209.04545454545</v>
      </c>
      <c r="BX392" s="2">
        <f t="shared" si="472"/>
        <v>1185.3636363636401</v>
      </c>
      <c r="BZ392" s="16">
        <f t="shared" si="461"/>
        <v>39.100000000000023</v>
      </c>
      <c r="CA392" s="16">
        <f t="shared" si="462"/>
        <v>80.754545454549998</v>
      </c>
      <c r="CB392" s="16">
        <f t="shared" si="463"/>
        <v>155.40909090909008</v>
      </c>
      <c r="CD392" s="5">
        <f t="shared" si="404"/>
        <v>4.2962311833864453E-2</v>
      </c>
      <c r="CE392" s="5">
        <f t="shared" si="405"/>
        <v>8.507642799678683E-2</v>
      </c>
      <c r="CF392" s="5">
        <f t="shared" si="406"/>
        <v>0.15088927137119756</v>
      </c>
      <c r="CH392" s="11">
        <f t="shared" si="435"/>
        <v>-3.5394616309998406E-2</v>
      </c>
      <c r="CI392" s="11">
        <f t="shared" si="436"/>
        <v>-4.1359939077553975E-2</v>
      </c>
      <c r="CK392" s="11">
        <f t="shared" si="437"/>
        <v>-4.3173904285018994E-2</v>
      </c>
      <c r="CL392" s="11">
        <f t="shared" si="438"/>
        <v>-6.1915450804336691E-2</v>
      </c>
      <c r="CN392" s="16">
        <f t="shared" si="407"/>
        <v>-38.027667984190202</v>
      </c>
      <c r="CO392" s="16">
        <f t="shared" si="408"/>
        <v>-44.436758893280057</v>
      </c>
      <c r="CP392" s="11"/>
      <c r="CQ392" s="16">
        <f t="shared" si="409"/>
        <v>-54.554545454549952</v>
      </c>
      <c r="CR392" s="16">
        <f t="shared" si="410"/>
        <v>-78.236363636359783</v>
      </c>
      <c r="CT392" s="106">
        <v>1055.743697478991</v>
      </c>
      <c r="CU392" s="104">
        <v>1036.3636363636399</v>
      </c>
      <c r="CV392" s="104">
        <v>1024.588235294118</v>
      </c>
      <c r="CW392" s="104">
        <v>1010.5125</v>
      </c>
      <c r="CX392" s="104">
        <v>984.01923076923094</v>
      </c>
      <c r="CY392" s="104">
        <v>937.23809523809507</v>
      </c>
      <c r="CZ392" s="104">
        <v>1066.266666666666</v>
      </c>
      <c r="DA392" s="104">
        <v>1039.7500000000009</v>
      </c>
      <c r="DB392" s="104">
        <v>968.61538461538498</v>
      </c>
      <c r="DC392" s="104">
        <v>936.42105263157907</v>
      </c>
      <c r="DD392" s="104">
        <v>938.42857142857099</v>
      </c>
      <c r="DE392" s="104">
        <v>966.31200466200619</v>
      </c>
      <c r="DF392" s="104">
        <v>949.06785714285695</v>
      </c>
      <c r="DG392" s="104">
        <v>884.11764705882399</v>
      </c>
      <c r="DH392" s="104">
        <v>864.62637362637304</v>
      </c>
      <c r="DI392" s="104">
        <v>925.67582417582503</v>
      </c>
      <c r="DJ392" s="104">
        <v>999.55411255411195</v>
      </c>
      <c r="DK392" s="104">
        <v>1076.8</v>
      </c>
      <c r="DL392" s="104">
        <v>1039.333333333333</v>
      </c>
      <c r="DM392" s="104">
        <v>984.49166666666599</v>
      </c>
      <c r="DN392" s="104">
        <v>897.73333333333301</v>
      </c>
      <c r="DO392" s="104">
        <v>797.21428571428601</v>
      </c>
      <c r="DP392" s="104">
        <v>815.34545454545503</v>
      </c>
      <c r="DR392" s="4">
        <f t="shared" si="439"/>
        <v>19.741014688109995</v>
      </c>
      <c r="DS392" s="39">
        <v>21.722671881789999</v>
      </c>
      <c r="DT392" s="39">
        <v>26.557058148259998</v>
      </c>
      <c r="DU392" s="39">
        <v>31.757741891399998</v>
      </c>
      <c r="DV392" s="39">
        <v>32.213505264169996</v>
      </c>
      <c r="DW392" s="39">
        <v>30.39596942352</v>
      </c>
      <c r="DX392" s="39">
        <v>31.589171022750001</v>
      </c>
      <c r="DY392" s="39">
        <v>36.361179091720004</v>
      </c>
      <c r="DZ392" s="39">
        <v>29.970798222600003</v>
      </c>
      <c r="EA392" s="39">
        <v>33.2343092224</v>
      </c>
      <c r="EB392" s="39">
        <v>30.470276537039997</v>
      </c>
      <c r="EC392" s="39">
        <v>22.479866818919998</v>
      </c>
      <c r="ED392" s="39">
        <v>28.858075316200001</v>
      </c>
      <c r="EE392" s="39">
        <v>24.995428777439997</v>
      </c>
      <c r="EF392" s="39">
        <v>23.798104860440002</v>
      </c>
      <c r="EG392" s="39">
        <v>20.983069543170004</v>
      </c>
      <c r="EH392" s="39">
        <v>22.36041305082</v>
      </c>
      <c r="EI392" s="39">
        <v>29.141767526399999</v>
      </c>
      <c r="EJ392" s="39">
        <v>35.720824748010003</v>
      </c>
      <c r="EK392" s="39">
        <v>30.876002737339995</v>
      </c>
      <c r="EL392" s="39">
        <v>29.148972002260003</v>
      </c>
      <c r="EM392" s="39">
        <v>22.17452707623</v>
      </c>
      <c r="EN392" s="39">
        <v>23.457627442199996</v>
      </c>
      <c r="EP392" s="111">
        <v>46022</v>
      </c>
      <c r="EQ392" s="114">
        <f t="shared" si="464"/>
        <v>0</v>
      </c>
      <c r="ER392" s="114"/>
      <c r="ES392" s="4">
        <f t="shared" si="440"/>
        <v>604.1</v>
      </c>
      <c r="ET392" s="4">
        <f t="shared" si="441"/>
        <v>660.3</v>
      </c>
      <c r="EU392" s="4"/>
      <c r="EV392" s="4">
        <f t="shared" si="411"/>
        <v>863.25</v>
      </c>
      <c r="EW392" s="4">
        <f t="shared" si="412"/>
        <v>803.82352941176498</v>
      </c>
      <c r="EX392" s="4">
        <f t="shared" si="413"/>
        <v>830.5</v>
      </c>
      <c r="EY392" s="4"/>
      <c r="EZ392" s="4">
        <f t="shared" si="414"/>
        <v>1053.44444444444</v>
      </c>
      <c r="FA392" s="4">
        <f t="shared" si="415"/>
        <v>1010.4285714285701</v>
      </c>
      <c r="FB392" s="4">
        <f t="shared" si="416"/>
        <v>1010.38095238095</v>
      </c>
      <c r="FC392" s="4"/>
      <c r="FD392" s="4">
        <f t="shared" si="475"/>
        <v>1313.1111111111099</v>
      </c>
      <c r="FE392" s="4">
        <f t="shared" si="443"/>
        <v>1201.2</v>
      </c>
      <c r="FF392" s="4">
        <f t="shared" si="444"/>
        <v>1207.2666666666701</v>
      </c>
      <c r="FH392" s="16">
        <f t="shared" si="445"/>
        <v>604.1</v>
      </c>
      <c r="FI392" s="16">
        <f t="shared" si="418"/>
        <v>660.3</v>
      </c>
      <c r="FJ392" s="16"/>
      <c r="FK392" s="16">
        <f t="shared" si="446"/>
        <v>863.25</v>
      </c>
      <c r="FL392" s="16">
        <f t="shared" si="447"/>
        <v>803.82352941176498</v>
      </c>
      <c r="FM392" s="16">
        <f t="shared" si="448"/>
        <v>830.5</v>
      </c>
      <c r="FN392" s="16"/>
      <c r="FO392" s="16">
        <f t="shared" si="449"/>
        <v>1053.44444444444</v>
      </c>
      <c r="FP392" s="16">
        <f t="shared" si="450"/>
        <v>1010.4285714285701</v>
      </c>
      <c r="FQ392" s="16">
        <f t="shared" si="451"/>
        <v>1010.38095238095</v>
      </c>
      <c r="FS392" s="4">
        <f t="shared" si="419"/>
        <v>910.1</v>
      </c>
      <c r="FT392" s="4">
        <f t="shared" si="420"/>
        <v>949.2</v>
      </c>
      <c r="FU392" s="4"/>
      <c r="FV392" s="4">
        <f t="shared" si="421"/>
        <v>1074.3913043478301</v>
      </c>
      <c r="FW392" s="4">
        <f t="shared" si="422"/>
        <v>1036.3636363636399</v>
      </c>
      <c r="FX392" s="4">
        <f t="shared" si="423"/>
        <v>1029.95454545455</v>
      </c>
      <c r="FY392" s="4"/>
      <c r="FZ392" s="4">
        <f t="shared" si="424"/>
        <v>1263.5999999999999</v>
      </c>
      <c r="GA392" s="4">
        <f t="shared" si="425"/>
        <v>1209.04545454545</v>
      </c>
      <c r="GB392" s="4">
        <f t="shared" si="426"/>
        <v>1185.3636363636401</v>
      </c>
      <c r="GC392" s="4"/>
      <c r="GD392" s="4">
        <f t="shared" si="427"/>
        <v>1441</v>
      </c>
      <c r="GE392" s="4">
        <f t="shared" si="428"/>
        <v>1417.4</v>
      </c>
      <c r="GF392" s="4">
        <f t="shared" si="429"/>
        <v>1406.75</v>
      </c>
      <c r="GH392" s="16">
        <f t="shared" si="452"/>
        <v>910.1</v>
      </c>
      <c r="GI392" s="16">
        <f t="shared" si="430"/>
        <v>949.2</v>
      </c>
      <c r="GJ392" s="16"/>
      <c r="GK392" s="16">
        <f t="shared" si="453"/>
        <v>1074.3913043478301</v>
      </c>
      <c r="GL392" s="16">
        <f t="shared" si="454"/>
        <v>1036.3636363636399</v>
      </c>
      <c r="GM392" s="16">
        <f t="shared" si="455"/>
        <v>1029.95454545455</v>
      </c>
      <c r="GN392" s="16"/>
      <c r="GO392" s="16">
        <f t="shared" si="431"/>
        <v>1263.5999999999999</v>
      </c>
      <c r="GP392" s="16">
        <f t="shared" si="432"/>
        <v>1209.04545454545</v>
      </c>
      <c r="GQ392" s="16">
        <f t="shared" si="456"/>
        <v>1185.3636363636401</v>
      </c>
    </row>
    <row r="393" spans="2:199" ht="14.45" customHeight="1" x14ac:dyDescent="0.25">
      <c r="B393" s="28" t="s">
        <v>443</v>
      </c>
      <c r="C393" s="28" t="s">
        <v>842</v>
      </c>
      <c r="D393" s="23" t="str">
        <f>IFERROR(IF(MATCH($B393,Compounders!$A:$A,0),"yes"),"")</f>
        <v/>
      </c>
      <c r="F393" s="66"/>
      <c r="G393" s="66"/>
      <c r="H393" s="66"/>
      <c r="I393" s="66"/>
      <c r="J393" s="121" t="str">
        <f t="shared" si="433"/>
        <v>yes</v>
      </c>
      <c r="K393" s="70">
        <f t="shared" si="457"/>
        <v>6</v>
      </c>
      <c r="L393" s="70">
        <f t="shared" si="458"/>
        <v>47</v>
      </c>
      <c r="M393" s="70">
        <f t="shared" si="459"/>
        <v>7</v>
      </c>
      <c r="N393" s="70">
        <f t="shared" si="460"/>
        <v>8</v>
      </c>
      <c r="O393" s="66"/>
      <c r="P393" s="83"/>
      <c r="Q393" s="70">
        <f t="shared" si="476"/>
        <v>5</v>
      </c>
      <c r="R393" s="70">
        <f t="shared" si="476"/>
        <v>4</v>
      </c>
      <c r="S393" s="70">
        <f t="shared" si="476"/>
        <v>5</v>
      </c>
      <c r="T393" s="70">
        <f t="shared" si="476"/>
        <v>5</v>
      </c>
      <c r="U393" s="70">
        <f t="shared" si="476"/>
        <v>5</v>
      </c>
      <c r="V393" s="70">
        <f t="shared" si="476"/>
        <v>8</v>
      </c>
      <c r="W393" s="70">
        <f t="shared" si="476"/>
        <v>9</v>
      </c>
      <c r="X393" s="70">
        <f t="shared" si="476"/>
        <v>4</v>
      </c>
      <c r="Y393" s="70">
        <f t="shared" si="476"/>
        <v>2</v>
      </c>
      <c r="AA393" s="39">
        <v>16.65428340807</v>
      </c>
      <c r="AB393" s="39">
        <v>18.82078765056</v>
      </c>
      <c r="AC393" s="40">
        <v>18.848357163720006</v>
      </c>
      <c r="AE393" s="4">
        <f t="shared" si="400"/>
        <v>2.1940737556500061</v>
      </c>
      <c r="AF393" s="4">
        <f t="shared" si="401"/>
        <v>2.7569513160006665E-2</v>
      </c>
      <c r="AH393" s="11">
        <f t="shared" si="402"/>
        <v>0.13174230928403952</v>
      </c>
      <c r="AI393" s="11">
        <f t="shared" si="403"/>
        <v>1.4648437500004441E-3</v>
      </c>
      <c r="AK393" s="3">
        <v>873.5</v>
      </c>
      <c r="AL393" s="7">
        <v>855.6</v>
      </c>
      <c r="AM393" s="7"/>
      <c r="AN393" s="3">
        <v>1005</v>
      </c>
      <c r="AO393" s="3">
        <v>1006.8571428571399</v>
      </c>
      <c r="AP393" s="7">
        <v>1012.72727272727</v>
      </c>
      <c r="AQ393" s="113"/>
      <c r="AR393" s="3">
        <v>1106.2</v>
      </c>
      <c r="AS393" s="3">
        <v>1116</v>
      </c>
      <c r="AT393" s="7">
        <v>1126.9090909090901</v>
      </c>
      <c r="AU393" s="7"/>
      <c r="AV393" s="3">
        <v>1212</v>
      </c>
      <c r="AW393" s="3">
        <v>1238.5</v>
      </c>
      <c r="AX393" s="7">
        <v>1270.0999999999999</v>
      </c>
      <c r="AY393" s="113"/>
      <c r="AZ393" s="3">
        <v>877.9</v>
      </c>
      <c r="BA393" s="7">
        <v>893.8</v>
      </c>
      <c r="BB393" s="7"/>
      <c r="BC393" s="3">
        <v>1006</v>
      </c>
      <c r="BD393" s="3">
        <v>1008.8888888888901</v>
      </c>
      <c r="BE393" s="7">
        <v>1010</v>
      </c>
      <c r="BF393" s="113"/>
      <c r="BG393" s="3">
        <v>1102.1666666666702</v>
      </c>
      <c r="BH393" s="3">
        <v>1120.3333333333298</v>
      </c>
      <c r="BI393" s="7">
        <v>1126.4615384615399</v>
      </c>
      <c r="BJ393" s="113"/>
      <c r="BK393" s="3">
        <v>1209.5999999999999</v>
      </c>
      <c r="BL393" s="3">
        <v>1248.25</v>
      </c>
      <c r="BM393" s="7">
        <v>1269.6666666666702</v>
      </c>
      <c r="BO393" s="2">
        <f t="shared" si="465"/>
        <v>877.9</v>
      </c>
      <c r="BP393" s="2">
        <f t="shared" si="466"/>
        <v>893.8</v>
      </c>
      <c r="BQ393" s="2"/>
      <c r="BR393" s="2">
        <f t="shared" si="467"/>
        <v>1006</v>
      </c>
      <c r="BS393" s="2">
        <f t="shared" si="468"/>
        <v>1008.8888888888901</v>
      </c>
      <c r="BT393" s="2">
        <f t="shared" si="469"/>
        <v>1010</v>
      </c>
      <c r="BU393" s="2"/>
      <c r="BV393" s="2">
        <f t="shared" si="470"/>
        <v>1102.1666666666702</v>
      </c>
      <c r="BW393" s="2">
        <f t="shared" si="471"/>
        <v>1120.3333333333298</v>
      </c>
      <c r="BX393" s="2">
        <f t="shared" si="472"/>
        <v>1126.4615384615399</v>
      </c>
      <c r="BZ393" s="16">
        <f t="shared" si="461"/>
        <v>15.899999999999977</v>
      </c>
      <c r="CA393" s="16">
        <f t="shared" si="462"/>
        <v>116.20000000000005</v>
      </c>
      <c r="CB393" s="16">
        <f t="shared" si="463"/>
        <v>116.46153846153993</v>
      </c>
      <c r="CD393" s="5">
        <f t="shared" si="404"/>
        <v>1.8111402209818772E-2</v>
      </c>
      <c r="CE393" s="5">
        <f t="shared" si="405"/>
        <v>0.13000671291116594</v>
      </c>
      <c r="CF393" s="5">
        <f t="shared" si="406"/>
        <v>0.11530845392231681</v>
      </c>
      <c r="CH393" s="11">
        <f t="shared" si="435"/>
        <v>2.8716589352784094E-3</v>
      </c>
      <c r="CI393" s="11">
        <f t="shared" si="436"/>
        <v>3.9761431411531323E-3</v>
      </c>
      <c r="CK393" s="11">
        <f t="shared" si="437"/>
        <v>1.6482685619228388E-2</v>
      </c>
      <c r="CL393" s="11">
        <f t="shared" si="438"/>
        <v>2.2042829391988317E-2</v>
      </c>
      <c r="CN393" s="16">
        <f t="shared" si="407"/>
        <v>2.888888888890051</v>
      </c>
      <c r="CO393" s="16">
        <f t="shared" si="408"/>
        <v>4</v>
      </c>
      <c r="CP393" s="11"/>
      <c r="CQ393" s="16">
        <f t="shared" si="409"/>
        <v>18.166666666659694</v>
      </c>
      <c r="CR393" s="16">
        <f t="shared" si="410"/>
        <v>24.294871794869778</v>
      </c>
      <c r="CT393" s="106">
        <v>1034.893333333333</v>
      </c>
      <c r="CU393" s="104">
        <v>1008.8888888888901</v>
      </c>
      <c r="CV393" s="104">
        <v>983.13</v>
      </c>
      <c r="CW393" s="104">
        <v>895.7</v>
      </c>
      <c r="CX393" s="104">
        <v>960.77499999999998</v>
      </c>
      <c r="CY393" s="104">
        <v>938.25</v>
      </c>
      <c r="CZ393" s="104">
        <v>884.25</v>
      </c>
      <c r="DA393" s="104">
        <v>924.33333333333303</v>
      </c>
      <c r="DB393" s="104">
        <v>884.21666666666704</v>
      </c>
      <c r="DC393" s="104">
        <v>885</v>
      </c>
      <c r="DD393" s="104">
        <v>857.90833333333399</v>
      </c>
      <c r="DE393" s="104">
        <v>1143.9333333333329</v>
      </c>
      <c r="DF393" s="104">
        <v>849.85</v>
      </c>
      <c r="DG393" s="104">
        <v>838.66666666666697</v>
      </c>
      <c r="DH393" s="104">
        <v>851.5</v>
      </c>
      <c r="DI393" s="104">
        <v>850.73333333333392</v>
      </c>
      <c r="DJ393" s="104">
        <v>834.65</v>
      </c>
      <c r="DK393" s="104">
        <v>814</v>
      </c>
      <c r="DL393" s="104">
        <v>740.63333333333298</v>
      </c>
      <c r="DM393" s="104">
        <v>730.03333333333296</v>
      </c>
      <c r="DN393" s="104">
        <v>709.15</v>
      </c>
      <c r="DO393" s="104">
        <v>740.66666666666697</v>
      </c>
      <c r="DP393" s="104">
        <v>748.2</v>
      </c>
      <c r="DR393" s="4">
        <f t="shared" si="439"/>
        <v>18.848357163720006</v>
      </c>
      <c r="DS393" s="39">
        <v>18.82078765056</v>
      </c>
      <c r="DT393" s="39">
        <v>16.65428340807</v>
      </c>
      <c r="DU393" s="39">
        <v>17.465286586859996</v>
      </c>
      <c r="DV393" s="39">
        <v>15.836387850990002</v>
      </c>
      <c r="DW393" s="39">
        <v>15.840982769850001</v>
      </c>
      <c r="DX393" s="39">
        <v>14.140862791650001</v>
      </c>
      <c r="DY393" s="39">
        <v>14.24654592543</v>
      </c>
      <c r="DZ393" s="39">
        <v>12.169642600709999</v>
      </c>
      <c r="EA393" s="39">
        <v>12.25514769292</v>
      </c>
      <c r="EB393" s="39">
        <v>11.984239594800002</v>
      </c>
      <c r="EC393" s="39">
        <v>11.6398648938</v>
      </c>
      <c r="ED393" s="39">
        <v>13.412246688280002</v>
      </c>
      <c r="EE393" s="39">
        <v>14.03212115008</v>
      </c>
      <c r="EF393" s="39">
        <v>14.441067908679999</v>
      </c>
      <c r="EG393" s="39">
        <v>13.631009594399998</v>
      </c>
      <c r="EH393" s="39">
        <v>14.973457508999999</v>
      </c>
      <c r="EI393" s="39">
        <v>15.512714604600001</v>
      </c>
      <c r="EJ393" s="39">
        <v>15.574002765900001</v>
      </c>
      <c r="EK393" s="39">
        <v>14.118976418000001</v>
      </c>
      <c r="EL393" s="39">
        <v>13.7171984717</v>
      </c>
      <c r="EM393" s="39">
        <v>13.512904600699999</v>
      </c>
      <c r="EN393" s="39">
        <v>12.581841811629998</v>
      </c>
      <c r="EP393" s="111">
        <v>46022</v>
      </c>
      <c r="EQ393" s="114">
        <f t="shared" si="464"/>
        <v>0</v>
      </c>
      <c r="ER393" s="114"/>
      <c r="ES393" s="4">
        <f t="shared" si="440"/>
        <v>873.5</v>
      </c>
      <c r="ET393" s="4">
        <f t="shared" si="441"/>
        <v>855.6</v>
      </c>
      <c r="EU393" s="4"/>
      <c r="EV393" s="4">
        <f t="shared" si="411"/>
        <v>1005</v>
      </c>
      <c r="EW393" s="4">
        <f t="shared" si="412"/>
        <v>1006.8571428571399</v>
      </c>
      <c r="EX393" s="4">
        <f t="shared" si="413"/>
        <v>1012.72727272727</v>
      </c>
      <c r="EY393" s="4"/>
      <c r="EZ393" s="4">
        <f t="shared" si="414"/>
        <v>1106.2</v>
      </c>
      <c r="FA393" s="4">
        <f t="shared" si="415"/>
        <v>1116</v>
      </c>
      <c r="FB393" s="4">
        <f t="shared" si="416"/>
        <v>1126.9090909090901</v>
      </c>
      <c r="FC393" s="4"/>
      <c r="FD393" s="4">
        <f t="shared" si="475"/>
        <v>1212</v>
      </c>
      <c r="FE393" s="4">
        <f t="shared" si="443"/>
        <v>1238.5</v>
      </c>
      <c r="FF393" s="4">
        <f t="shared" si="444"/>
        <v>1270.0999999999999</v>
      </c>
      <c r="FH393" s="16">
        <f t="shared" si="445"/>
        <v>873.5</v>
      </c>
      <c r="FI393" s="16">
        <f t="shared" si="418"/>
        <v>855.6</v>
      </c>
      <c r="FJ393" s="16"/>
      <c r="FK393" s="16">
        <f t="shared" si="446"/>
        <v>1005</v>
      </c>
      <c r="FL393" s="16">
        <f t="shared" si="447"/>
        <v>1006.8571428571399</v>
      </c>
      <c r="FM393" s="16">
        <f t="shared" si="448"/>
        <v>1012.72727272727</v>
      </c>
      <c r="FN393" s="16"/>
      <c r="FO393" s="16">
        <f t="shared" si="449"/>
        <v>1106.2</v>
      </c>
      <c r="FP393" s="16">
        <f t="shared" si="450"/>
        <v>1116</v>
      </c>
      <c r="FQ393" s="16">
        <f t="shared" si="451"/>
        <v>1126.9090909090901</v>
      </c>
      <c r="FS393" s="4">
        <f t="shared" si="419"/>
        <v>877.9</v>
      </c>
      <c r="FT393" s="4">
        <f t="shared" si="420"/>
        <v>893.8</v>
      </c>
      <c r="FU393" s="4"/>
      <c r="FV393" s="4">
        <f t="shared" si="421"/>
        <v>1006</v>
      </c>
      <c r="FW393" s="4">
        <f t="shared" si="422"/>
        <v>1008.8888888888901</v>
      </c>
      <c r="FX393" s="4">
        <f t="shared" si="423"/>
        <v>1010</v>
      </c>
      <c r="FY393" s="4"/>
      <c r="FZ393" s="4">
        <f t="shared" si="424"/>
        <v>1102.1666666666702</v>
      </c>
      <c r="GA393" s="4">
        <f t="shared" si="425"/>
        <v>1120.3333333333298</v>
      </c>
      <c r="GB393" s="4">
        <f t="shared" si="426"/>
        <v>1126.4615384615399</v>
      </c>
      <c r="GC393" s="4"/>
      <c r="GD393" s="4">
        <f t="shared" si="427"/>
        <v>1209.5999999999999</v>
      </c>
      <c r="GE393" s="4">
        <f t="shared" si="428"/>
        <v>1248.25</v>
      </c>
      <c r="GF393" s="4">
        <f t="shared" si="429"/>
        <v>1269.6666666666702</v>
      </c>
      <c r="GH393" s="16">
        <f t="shared" si="452"/>
        <v>877.9</v>
      </c>
      <c r="GI393" s="16">
        <f t="shared" si="430"/>
        <v>893.8</v>
      </c>
      <c r="GJ393" s="16"/>
      <c r="GK393" s="16">
        <f t="shared" si="453"/>
        <v>1006</v>
      </c>
      <c r="GL393" s="16">
        <f t="shared" si="454"/>
        <v>1008.8888888888901</v>
      </c>
      <c r="GM393" s="16">
        <f t="shared" si="455"/>
        <v>1010</v>
      </c>
      <c r="GN393" s="16"/>
      <c r="GO393" s="16">
        <f t="shared" si="431"/>
        <v>1102.1666666666702</v>
      </c>
      <c r="GP393" s="16">
        <f t="shared" si="432"/>
        <v>1120.3333333333298</v>
      </c>
      <c r="GQ393" s="16">
        <f t="shared" si="456"/>
        <v>1126.4615384615399</v>
      </c>
    </row>
    <row r="394" spans="2:199" ht="14.45" customHeight="1" x14ac:dyDescent="0.25">
      <c r="B394" s="28" t="s">
        <v>415</v>
      </c>
      <c r="C394" s="28" t="s">
        <v>1042</v>
      </c>
      <c r="D394" s="23" t="str">
        <f>IFERROR(IF(MATCH($B394,Compounders!$A:$A,0),"yes"),"")</f>
        <v/>
      </c>
      <c r="F394" s="66"/>
      <c r="G394" s="66"/>
      <c r="H394" s="66"/>
      <c r="I394" s="66"/>
      <c r="J394" s="121" t="str">
        <f t="shared" si="433"/>
        <v>yes</v>
      </c>
      <c r="K394" s="70">
        <f t="shared" si="457"/>
        <v>6</v>
      </c>
      <c r="L394" s="70">
        <f t="shared" si="458"/>
        <v>47</v>
      </c>
      <c r="M394" s="70">
        <f t="shared" si="459"/>
        <v>7</v>
      </c>
      <c r="N394" s="70">
        <f t="shared" si="460"/>
        <v>8</v>
      </c>
      <c r="O394" s="66"/>
      <c r="P394" s="83"/>
      <c r="Q394" s="70">
        <f t="shared" si="476"/>
        <v>5</v>
      </c>
      <c r="R394" s="70">
        <f t="shared" si="476"/>
        <v>4</v>
      </c>
      <c r="S394" s="70">
        <f t="shared" si="476"/>
        <v>5</v>
      </c>
      <c r="T394" s="70">
        <f t="shared" si="476"/>
        <v>5</v>
      </c>
      <c r="U394" s="70">
        <f t="shared" si="476"/>
        <v>5</v>
      </c>
      <c r="V394" s="70">
        <f t="shared" si="476"/>
        <v>8</v>
      </c>
      <c r="W394" s="70">
        <f t="shared" si="476"/>
        <v>9</v>
      </c>
      <c r="X394" s="70">
        <f t="shared" si="476"/>
        <v>4</v>
      </c>
      <c r="Y394" s="70">
        <f t="shared" si="476"/>
        <v>2</v>
      </c>
      <c r="AA394" s="39">
        <v>18.55597052741</v>
      </c>
      <c r="AB394" s="39">
        <v>18.893512397880002</v>
      </c>
      <c r="AC394" s="40">
        <v>19.504584814769995</v>
      </c>
      <c r="AE394" s="4">
        <f t="shared" si="400"/>
        <v>0.94861428735999453</v>
      </c>
      <c r="AF394" s="4">
        <f t="shared" si="401"/>
        <v>0.61107241688999281</v>
      </c>
      <c r="AH394" s="11">
        <f t="shared" si="402"/>
        <v>5.112178239121179E-2</v>
      </c>
      <c r="AI394" s="11">
        <f t="shared" si="403"/>
        <v>3.2342975939114504E-2</v>
      </c>
      <c r="AK394" s="3">
        <v>799.5</v>
      </c>
      <c r="AL394" s="7">
        <v>768.9</v>
      </c>
      <c r="AM394" s="7"/>
      <c r="AN394" s="3">
        <v>1035.1111111111099</v>
      </c>
      <c r="AO394" s="3">
        <v>970.71428571428601</v>
      </c>
      <c r="AP394" s="7">
        <v>879.33333333333303</v>
      </c>
      <c r="AQ394" s="113"/>
      <c r="AR394" s="3">
        <v>1129.2857142857101</v>
      </c>
      <c r="AS394" s="3">
        <v>1140.2857142857101</v>
      </c>
      <c r="AT394" s="7">
        <v>1109.5</v>
      </c>
      <c r="AU394" s="7"/>
      <c r="AV394" s="3">
        <v>1229.3333333333298</v>
      </c>
      <c r="AW394" s="3">
        <v>1210</v>
      </c>
      <c r="AX394" s="7">
        <v>1164.75</v>
      </c>
      <c r="AY394" s="113"/>
      <c r="AZ394" s="3">
        <v>814.4</v>
      </c>
      <c r="BA394" s="7">
        <v>888</v>
      </c>
      <c r="BB394" s="7"/>
      <c r="BC394" s="3">
        <v>1029.0909090909099</v>
      </c>
      <c r="BD394" s="3">
        <v>984.1</v>
      </c>
      <c r="BE394" s="7">
        <v>923</v>
      </c>
      <c r="BF394" s="113"/>
      <c r="BG394" s="3">
        <v>1111.3333333333298</v>
      </c>
      <c r="BH394" s="3">
        <v>1131.4000000000001</v>
      </c>
      <c r="BI394" s="7">
        <v>1092.9000000000001</v>
      </c>
      <c r="BJ394" s="113"/>
      <c r="BK394" s="3">
        <v>1231.3333333333298</v>
      </c>
      <c r="BL394" s="3">
        <v>1222.8571428571402</v>
      </c>
      <c r="BM394" s="7">
        <v>1168.57142857143</v>
      </c>
      <c r="BO394" s="2">
        <f t="shared" si="465"/>
        <v>814.4</v>
      </c>
      <c r="BP394" s="2">
        <f t="shared" si="466"/>
        <v>888</v>
      </c>
      <c r="BQ394" s="2"/>
      <c r="BR394" s="2">
        <f t="shared" si="467"/>
        <v>1029.0909090909099</v>
      </c>
      <c r="BS394" s="2">
        <f t="shared" si="468"/>
        <v>984.1</v>
      </c>
      <c r="BT394" s="2">
        <f t="shared" si="469"/>
        <v>923</v>
      </c>
      <c r="BU394" s="2"/>
      <c r="BV394" s="2">
        <f t="shared" si="470"/>
        <v>1111.3333333333298</v>
      </c>
      <c r="BW394" s="2">
        <f t="shared" si="471"/>
        <v>1131.4000000000001</v>
      </c>
      <c r="BX394" s="2">
        <f t="shared" si="472"/>
        <v>1092.9000000000001</v>
      </c>
      <c r="BZ394" s="16">
        <f t="shared" si="461"/>
        <v>73.600000000000023</v>
      </c>
      <c r="CA394" s="16">
        <f t="shared" si="462"/>
        <v>35</v>
      </c>
      <c r="CB394" s="16">
        <f t="shared" si="463"/>
        <v>169.90000000000009</v>
      </c>
      <c r="CD394" s="5">
        <f t="shared" si="404"/>
        <v>9.0373280943025547E-2</v>
      </c>
      <c r="CE394" s="5">
        <f t="shared" si="405"/>
        <v>3.94144144144144E-2</v>
      </c>
      <c r="CF394" s="5">
        <f t="shared" si="406"/>
        <v>0.18407367280606723</v>
      </c>
      <c r="CH394" s="11">
        <f t="shared" si="435"/>
        <v>-4.3719081272085569E-2</v>
      </c>
      <c r="CI394" s="11">
        <f t="shared" si="436"/>
        <v>-0.1030918727915201</v>
      </c>
      <c r="CK394" s="11">
        <f t="shared" si="437"/>
        <v>1.8056388722258898E-2</v>
      </c>
      <c r="CL394" s="11">
        <f t="shared" si="438"/>
        <v>-1.6586682663464192E-2</v>
      </c>
      <c r="CN394" s="16">
        <f t="shared" si="407"/>
        <v>-44.990909090909895</v>
      </c>
      <c r="CO394" s="16">
        <f t="shared" si="408"/>
        <v>-106.09090909090992</v>
      </c>
      <c r="CP394" s="11"/>
      <c r="CQ394" s="16">
        <f t="shared" si="409"/>
        <v>20.066666666670244</v>
      </c>
      <c r="CR394" s="16">
        <f t="shared" si="410"/>
        <v>-18.433333333329756</v>
      </c>
      <c r="CT394" s="106">
        <v>959.44444444444389</v>
      </c>
      <c r="CU394" s="104">
        <v>984.1</v>
      </c>
      <c r="CV394" s="104">
        <v>965.50714285714298</v>
      </c>
      <c r="CW394" s="104">
        <v>981.67499999999995</v>
      </c>
      <c r="CX394" s="104">
        <v>935.23611111111211</v>
      </c>
      <c r="CY394" s="104">
        <v>964.66666666666697</v>
      </c>
      <c r="CZ394" s="104">
        <v>988.71428571428601</v>
      </c>
      <c r="DA394" s="104">
        <v>879.57142857142901</v>
      </c>
      <c r="DB394" s="104">
        <v>793.5</v>
      </c>
      <c r="DC394" s="104">
        <v>776.55555555555611</v>
      </c>
      <c r="DD394" s="104">
        <v>729.82142857142901</v>
      </c>
      <c r="DE394" s="104">
        <v>691.33333333333405</v>
      </c>
      <c r="DF394" s="104">
        <v>690.25</v>
      </c>
      <c r="DG394" s="104">
        <v>827.22222222222194</v>
      </c>
      <c r="DH394" s="104">
        <v>884.73333333333392</v>
      </c>
      <c r="DI394" s="104">
        <v>1038.333333333333</v>
      </c>
      <c r="DJ394" s="104">
        <v>1094.3611111111109</v>
      </c>
      <c r="DK394" s="104">
        <v>978.11111111111109</v>
      </c>
      <c r="DL394" s="104">
        <v>858.87301587301613</v>
      </c>
      <c r="DM394" s="104">
        <v>891.09523809523705</v>
      </c>
      <c r="DN394" s="104">
        <v>746</v>
      </c>
      <c r="DO394" s="104">
        <v>622.9</v>
      </c>
      <c r="DP394" s="104">
        <v>619.33333333333303</v>
      </c>
      <c r="DR394" s="4">
        <f t="shared" si="439"/>
        <v>19.504584814769995</v>
      </c>
      <c r="DS394" s="39">
        <v>18.893512397880002</v>
      </c>
      <c r="DT394" s="39">
        <v>18.55597052741</v>
      </c>
      <c r="DU394" s="39">
        <v>19.609076179189998</v>
      </c>
      <c r="DV394" s="39">
        <v>16.9567317538</v>
      </c>
      <c r="DW394" s="39">
        <v>17.807565530319998</v>
      </c>
      <c r="DX394" s="39">
        <v>20.217786592459998</v>
      </c>
      <c r="DY394" s="39">
        <v>19.345463874</v>
      </c>
      <c r="DZ394" s="39">
        <v>16.393519046239998</v>
      </c>
      <c r="EA394" s="39">
        <v>17.008865303819999</v>
      </c>
      <c r="EB394" s="39">
        <v>14.600694224269999</v>
      </c>
      <c r="EC394" s="39">
        <v>13.80646068755</v>
      </c>
      <c r="ED394" s="39">
        <v>11.885437569600001</v>
      </c>
      <c r="EE394" s="39">
        <v>12.478541576300001</v>
      </c>
      <c r="EF394" s="39">
        <v>11.836085336800002</v>
      </c>
      <c r="EG394" s="39">
        <v>10.52605662741</v>
      </c>
      <c r="EH394" s="39">
        <v>12.883911149999999</v>
      </c>
      <c r="EI394" s="39">
        <v>14.628102559650001</v>
      </c>
      <c r="EJ394" s="39">
        <v>12.9329927909</v>
      </c>
      <c r="EK394" s="39">
        <v>13.055726593599999</v>
      </c>
      <c r="EL394" s="39">
        <v>12.864096417719999</v>
      </c>
      <c r="EM394" s="39">
        <v>12.774992553839999</v>
      </c>
      <c r="EN394" s="39">
        <v>13.078116593369998</v>
      </c>
      <c r="EP394" s="111">
        <v>46022</v>
      </c>
      <c r="EQ394" s="114">
        <f t="shared" si="464"/>
        <v>0</v>
      </c>
      <c r="ER394" s="114"/>
      <c r="ES394" s="4">
        <f t="shared" si="440"/>
        <v>799.5</v>
      </c>
      <c r="ET394" s="4">
        <f t="shared" si="441"/>
        <v>768.9</v>
      </c>
      <c r="EU394" s="4"/>
      <c r="EV394" s="4">
        <f t="shared" si="411"/>
        <v>1035.1111111111099</v>
      </c>
      <c r="EW394" s="4">
        <f t="shared" si="412"/>
        <v>970.71428571428601</v>
      </c>
      <c r="EX394" s="4">
        <f t="shared" si="413"/>
        <v>879.33333333333303</v>
      </c>
      <c r="EY394" s="4"/>
      <c r="EZ394" s="4">
        <f t="shared" si="414"/>
        <v>1129.2857142857101</v>
      </c>
      <c r="FA394" s="4">
        <f t="shared" si="415"/>
        <v>1140.2857142857101</v>
      </c>
      <c r="FB394" s="4">
        <f t="shared" si="416"/>
        <v>1109.5</v>
      </c>
      <c r="FC394" s="4"/>
      <c r="FD394" s="4">
        <f t="shared" si="475"/>
        <v>1229.3333333333298</v>
      </c>
      <c r="FE394" s="4">
        <f t="shared" si="443"/>
        <v>1210</v>
      </c>
      <c r="FF394" s="4">
        <f t="shared" si="444"/>
        <v>1164.75</v>
      </c>
      <c r="FH394" s="16">
        <f t="shared" si="445"/>
        <v>799.5</v>
      </c>
      <c r="FI394" s="16">
        <f t="shared" si="418"/>
        <v>768.9</v>
      </c>
      <c r="FJ394" s="16"/>
      <c r="FK394" s="16">
        <f t="shared" si="446"/>
        <v>1035.1111111111099</v>
      </c>
      <c r="FL394" s="16">
        <f t="shared" si="447"/>
        <v>970.71428571428601</v>
      </c>
      <c r="FM394" s="16">
        <f t="shared" si="448"/>
        <v>879.33333333333303</v>
      </c>
      <c r="FN394" s="16"/>
      <c r="FO394" s="16">
        <f t="shared" si="449"/>
        <v>1129.2857142857101</v>
      </c>
      <c r="FP394" s="16">
        <f t="shared" si="450"/>
        <v>1140.2857142857101</v>
      </c>
      <c r="FQ394" s="16">
        <f t="shared" si="451"/>
        <v>1109.5</v>
      </c>
      <c r="FS394" s="4">
        <f t="shared" si="419"/>
        <v>814.4</v>
      </c>
      <c r="FT394" s="4">
        <f t="shared" si="420"/>
        <v>888</v>
      </c>
      <c r="FU394" s="4"/>
      <c r="FV394" s="4">
        <f t="shared" si="421"/>
        <v>1029.0909090909099</v>
      </c>
      <c r="FW394" s="4">
        <f t="shared" si="422"/>
        <v>984.1</v>
      </c>
      <c r="FX394" s="4">
        <f t="shared" si="423"/>
        <v>923</v>
      </c>
      <c r="FY394" s="4"/>
      <c r="FZ394" s="4">
        <f t="shared" si="424"/>
        <v>1111.3333333333298</v>
      </c>
      <c r="GA394" s="4">
        <f t="shared" si="425"/>
        <v>1131.4000000000001</v>
      </c>
      <c r="GB394" s="4">
        <f t="shared" si="426"/>
        <v>1092.9000000000001</v>
      </c>
      <c r="GC394" s="4"/>
      <c r="GD394" s="4">
        <f t="shared" si="427"/>
        <v>1231.3333333333298</v>
      </c>
      <c r="GE394" s="4">
        <f t="shared" si="428"/>
        <v>1222.8571428571402</v>
      </c>
      <c r="GF394" s="4">
        <f t="shared" si="429"/>
        <v>1168.57142857143</v>
      </c>
      <c r="GH394" s="16">
        <f t="shared" si="452"/>
        <v>814.4</v>
      </c>
      <c r="GI394" s="16">
        <f t="shared" si="430"/>
        <v>888</v>
      </c>
      <c r="GJ394" s="16"/>
      <c r="GK394" s="16">
        <f t="shared" si="453"/>
        <v>1029.0909090909099</v>
      </c>
      <c r="GL394" s="16">
        <f t="shared" si="454"/>
        <v>984.1</v>
      </c>
      <c r="GM394" s="16">
        <f t="shared" si="455"/>
        <v>923</v>
      </c>
      <c r="GN394" s="16"/>
      <c r="GO394" s="16">
        <f t="shared" si="431"/>
        <v>1111.3333333333298</v>
      </c>
      <c r="GP394" s="16">
        <f t="shared" si="432"/>
        <v>1131.4000000000001</v>
      </c>
      <c r="GQ394" s="16">
        <f t="shared" si="456"/>
        <v>1092.9000000000001</v>
      </c>
    </row>
    <row r="395" spans="2:199" ht="14.45" customHeight="1" x14ac:dyDescent="0.25">
      <c r="B395" s="28" t="s">
        <v>344</v>
      </c>
      <c r="C395" s="28" t="s">
        <v>1043</v>
      </c>
      <c r="D395" s="23" t="str">
        <f>IFERROR(IF(MATCH($B395,Compounders!$A:$A,0),"yes"),"")</f>
        <v/>
      </c>
      <c r="F395" s="66"/>
      <c r="G395" s="66"/>
      <c r="H395" s="66"/>
      <c r="I395" s="66"/>
      <c r="J395" s="121" t="str">
        <f t="shared" si="433"/>
        <v>yes</v>
      </c>
      <c r="K395" s="70">
        <f t="shared" si="457"/>
        <v>6</v>
      </c>
      <c r="L395" s="70">
        <f t="shared" si="458"/>
        <v>47</v>
      </c>
      <c r="M395" s="70">
        <f t="shared" si="459"/>
        <v>7</v>
      </c>
      <c r="N395" s="70">
        <f t="shared" si="460"/>
        <v>8</v>
      </c>
      <c r="O395" s="66"/>
      <c r="P395" s="83"/>
      <c r="Q395" s="70">
        <f t="shared" si="476"/>
        <v>5</v>
      </c>
      <c r="R395" s="70">
        <f t="shared" si="476"/>
        <v>4</v>
      </c>
      <c r="S395" s="70">
        <f t="shared" si="476"/>
        <v>5</v>
      </c>
      <c r="T395" s="70">
        <f t="shared" si="476"/>
        <v>5</v>
      </c>
      <c r="U395" s="70">
        <f t="shared" si="476"/>
        <v>5</v>
      </c>
      <c r="V395" s="70">
        <f t="shared" si="476"/>
        <v>8</v>
      </c>
      <c r="W395" s="70">
        <f t="shared" si="476"/>
        <v>9</v>
      </c>
      <c r="X395" s="70">
        <f t="shared" si="476"/>
        <v>4</v>
      </c>
      <c r="Y395" s="70">
        <f t="shared" si="476"/>
        <v>2</v>
      </c>
      <c r="AA395" s="39">
        <v>16.8428080248</v>
      </c>
      <c r="AB395" s="39">
        <v>18.771325657599998</v>
      </c>
      <c r="AC395" s="40">
        <v>19.84838963652</v>
      </c>
      <c r="AE395" s="4">
        <f t="shared" ref="AE395:AE458" si="477">$AC395-AA395</f>
        <v>3.0055816117200003</v>
      </c>
      <c r="AF395" s="4">
        <f t="shared" ref="AF395:AF458" si="478">$AC395-AB395</f>
        <v>1.0770639789200018</v>
      </c>
      <c r="AH395" s="11">
        <f t="shared" ref="AH395:AH458" si="479">$AC395/AA395-1</f>
        <v>0.17844896215016326</v>
      </c>
      <c r="AI395" s="11">
        <f t="shared" ref="AI395:AI458" si="480">$AC395/AB395-1</f>
        <v>5.7378152111698499E-2</v>
      </c>
      <c r="AK395" s="3">
        <v>778</v>
      </c>
      <c r="AL395" s="7">
        <v>-738</v>
      </c>
      <c r="AM395" s="7"/>
      <c r="AN395" s="3">
        <v>752</v>
      </c>
      <c r="AO395" s="3">
        <v>808.9</v>
      </c>
      <c r="AP395" s="7">
        <v>859.88888888888891</v>
      </c>
      <c r="AQ395" s="113"/>
      <c r="AR395" s="3">
        <v>784.375</v>
      </c>
      <c r="AS395" s="3">
        <v>892.4</v>
      </c>
      <c r="AT395" s="7">
        <v>929</v>
      </c>
      <c r="AU395" s="7"/>
      <c r="AV395" s="3">
        <v>900</v>
      </c>
      <c r="AW395" s="3">
        <v>961.875</v>
      </c>
      <c r="AX395" s="7">
        <v>989.875</v>
      </c>
      <c r="AY395" s="113"/>
      <c r="AZ395" s="3">
        <v>1712</v>
      </c>
      <c r="BA395" s="7">
        <v>704</v>
      </c>
      <c r="BB395" s="7"/>
      <c r="BC395" s="3">
        <v>902.36363636363603</v>
      </c>
      <c r="BD395" s="3">
        <v>944.76923076923094</v>
      </c>
      <c r="BE395" s="7">
        <v>978.6</v>
      </c>
      <c r="BF395" s="113"/>
      <c r="BG395" s="3">
        <v>928.90909090909099</v>
      </c>
      <c r="BH395" s="3">
        <v>1026.07142857143</v>
      </c>
      <c r="BI395" s="7">
        <v>1047.2</v>
      </c>
      <c r="BJ395" s="113"/>
      <c r="BK395" s="3">
        <v>1036.25</v>
      </c>
      <c r="BL395" s="3">
        <v>1103.1818181818198</v>
      </c>
      <c r="BM395" s="7">
        <v>1122.25</v>
      </c>
      <c r="BO395" s="2">
        <f t="shared" si="465"/>
        <v>1712</v>
      </c>
      <c r="BP395" s="2">
        <f t="shared" si="466"/>
        <v>704</v>
      </c>
      <c r="BQ395" s="2"/>
      <c r="BR395" s="2">
        <f t="shared" si="467"/>
        <v>902.36363636363603</v>
      </c>
      <c r="BS395" s="2">
        <f t="shared" si="468"/>
        <v>944.76923076923094</v>
      </c>
      <c r="BT395" s="2">
        <f t="shared" si="469"/>
        <v>978.6</v>
      </c>
      <c r="BU395" s="2"/>
      <c r="BV395" s="2">
        <f t="shared" si="470"/>
        <v>928.90909090909099</v>
      </c>
      <c r="BW395" s="2">
        <f t="shared" si="471"/>
        <v>1026.07142857143</v>
      </c>
      <c r="BX395" s="2">
        <f t="shared" si="472"/>
        <v>1047.2</v>
      </c>
      <c r="BZ395" s="16">
        <f t="shared" si="461"/>
        <v>-1008</v>
      </c>
      <c r="CA395" s="16">
        <f t="shared" si="462"/>
        <v>274.60000000000002</v>
      </c>
      <c r="CB395" s="16">
        <f t="shared" si="463"/>
        <v>68.600000000000023</v>
      </c>
      <c r="CD395" s="5">
        <f t="shared" ref="CD395:CD458" si="481">BP395/BO395-1</f>
        <v>-0.58878504672897192</v>
      </c>
      <c r="CE395" s="5">
        <f t="shared" ref="CE395:CE458" si="482">BT395/BP395-1</f>
        <v>0.39005681818181825</v>
      </c>
      <c r="CF395" s="5">
        <f t="shared" ref="CF395:CF458" si="483">BX395/BT395-1</f>
        <v>7.0100143061516462E-2</v>
      </c>
      <c r="CH395" s="11">
        <f t="shared" si="435"/>
        <v>4.6993908771060244E-2</v>
      </c>
      <c r="CI395" s="11">
        <f t="shared" si="436"/>
        <v>8.4485190409027133E-2</v>
      </c>
      <c r="CK395" s="11">
        <f t="shared" si="437"/>
        <v>0.10459832788077206</v>
      </c>
      <c r="CL395" s="11">
        <f t="shared" si="438"/>
        <v>0.12734390291642206</v>
      </c>
      <c r="CN395" s="16">
        <f t="shared" ref="CN395:CN458" si="484">IFERROR(BS395-$BR395,"")</f>
        <v>42.405594405594911</v>
      </c>
      <c r="CO395" s="16">
        <f t="shared" ref="CO395:CO458" si="485">IFERROR(BT395-$BR395,"")</f>
        <v>76.23636363636399</v>
      </c>
      <c r="CP395" s="11"/>
      <c r="CQ395" s="16">
        <f t="shared" ref="CQ395:CQ458" si="486">IFERROR(BW395-$BV395,"")</f>
        <v>97.162337662339041</v>
      </c>
      <c r="CR395" s="16">
        <f t="shared" ref="CR395:CR458" si="487">IFERROR(BX395-$BV395,"")</f>
        <v>118.29090909090905</v>
      </c>
      <c r="CT395" s="106">
        <v>995</v>
      </c>
      <c r="CU395" s="104">
        <v>944.76923076923094</v>
      </c>
      <c r="CV395" s="104">
        <v>842.64285714285711</v>
      </c>
      <c r="CW395" s="104">
        <v>1851.2380952380961</v>
      </c>
      <c r="CX395" s="104">
        <v>1806.5076923076917</v>
      </c>
      <c r="CY395" s="104">
        <v>1834.375</v>
      </c>
      <c r="CZ395" s="104">
        <v>1794.5000000000009</v>
      </c>
      <c r="DA395" s="104">
        <v>1687.3047619047611</v>
      </c>
      <c r="DB395" s="104">
        <v>1579.6285714285709</v>
      </c>
      <c r="DC395" s="104">
        <v>1400.5882352941201</v>
      </c>
      <c r="DD395" s="104">
        <v>1616.6811965811971</v>
      </c>
      <c r="DE395" s="104">
        <v>1678.820512820512</v>
      </c>
      <c r="DF395" s="104">
        <v>1683.325757575758</v>
      </c>
      <c r="DG395" s="104">
        <v>1710.4615384615399</v>
      </c>
      <c r="DH395" s="104">
        <v>1738.1428571428571</v>
      </c>
      <c r="DI395" s="104">
        <v>1741.272727272727</v>
      </c>
      <c r="DJ395" s="104">
        <v>1801.8461538461543</v>
      </c>
      <c r="DK395" s="104">
        <v>2075.8888888888901</v>
      </c>
      <c r="DL395" s="104">
        <v>2455.636363636364</v>
      </c>
      <c r="DM395" s="104">
        <v>2462.0555555555547</v>
      </c>
      <c r="DN395" s="104">
        <v>2073.8000000000002</v>
      </c>
      <c r="DO395" s="104">
        <v>1888.375</v>
      </c>
      <c r="DP395" s="104">
        <v>2475.9333333333329</v>
      </c>
      <c r="DR395" s="4">
        <f t="shared" si="439"/>
        <v>19.84838963652</v>
      </c>
      <c r="DS395" s="39">
        <v>18.771325657599998</v>
      </c>
      <c r="DT395" s="39">
        <v>16.8428080248</v>
      </c>
      <c r="DU395" s="39">
        <v>32.618029761499997</v>
      </c>
      <c r="DV395" s="39">
        <v>28.704826175949997</v>
      </c>
      <c r="DW395" s="39">
        <v>31.219908804359999</v>
      </c>
      <c r="DX395" s="39">
        <v>31.869100088749999</v>
      </c>
      <c r="DY395" s="39">
        <v>37.202989519429998</v>
      </c>
      <c r="DZ395" s="39">
        <v>33.653222351099991</v>
      </c>
      <c r="EA395" s="39">
        <v>32.016078182880001</v>
      </c>
      <c r="EB395" s="39">
        <v>33.083168909560001</v>
      </c>
      <c r="EC395" s="39">
        <v>34.241361258030004</v>
      </c>
      <c r="ED395" s="39">
        <v>32.792158191680002</v>
      </c>
      <c r="EE395" s="39">
        <v>32.894921992040004</v>
      </c>
      <c r="EF395" s="39">
        <v>34.094625501239996</v>
      </c>
      <c r="EG395" s="39">
        <v>25.245456415199996</v>
      </c>
      <c r="EH395" s="39">
        <v>28.263905593419999</v>
      </c>
      <c r="EI395" s="39">
        <v>37.739732672720002</v>
      </c>
      <c r="EJ395" s="39">
        <v>41.852428356760001</v>
      </c>
      <c r="EK395" s="39">
        <v>35.562624489080001</v>
      </c>
      <c r="EL395" s="39">
        <v>41.193138229760002</v>
      </c>
      <c r="EM395" s="39">
        <v>41.30811224736</v>
      </c>
      <c r="EN395" s="39">
        <v>52.184045411549995</v>
      </c>
      <c r="EP395" s="111">
        <v>46022</v>
      </c>
      <c r="EQ395" s="114">
        <f t="shared" si="464"/>
        <v>0</v>
      </c>
      <c r="ER395" s="114"/>
      <c r="ES395" s="4">
        <f t="shared" si="440"/>
        <v>778</v>
      </c>
      <c r="ET395" s="4">
        <f t="shared" si="441"/>
        <v>-738</v>
      </c>
      <c r="EU395" s="4"/>
      <c r="EV395" s="4">
        <f t="shared" ref="EV395:EV458" si="488">AN395</f>
        <v>752</v>
      </c>
      <c r="EW395" s="4">
        <f t="shared" ref="EW395:EW458" si="489">AO395</f>
        <v>808.9</v>
      </c>
      <c r="EX395" s="4">
        <f t="shared" ref="EX395:EX458" si="490">AP395</f>
        <v>859.88888888888891</v>
      </c>
      <c r="EY395" s="4"/>
      <c r="EZ395" s="4">
        <f t="shared" ref="EZ395:EZ458" si="491">AR395</f>
        <v>784.375</v>
      </c>
      <c r="FA395" s="4">
        <f t="shared" ref="FA395:FA458" si="492">AS395</f>
        <v>892.4</v>
      </c>
      <c r="FB395" s="4">
        <f t="shared" ref="FB395:FB458" si="493">AT395</f>
        <v>929</v>
      </c>
      <c r="FC395" s="4"/>
      <c r="FD395" s="4">
        <f t="shared" ref="FD395" si="494">AV395</f>
        <v>900</v>
      </c>
      <c r="FE395" s="4">
        <f t="shared" si="443"/>
        <v>961.875</v>
      </c>
      <c r="FF395" s="4">
        <f t="shared" si="444"/>
        <v>989.875</v>
      </c>
      <c r="FH395" s="16">
        <f t="shared" si="445"/>
        <v>778</v>
      </c>
      <c r="FI395" s="16">
        <f t="shared" ref="FI395:FI458" si="495">IFERROR(IF($EQ395&lt;0,ET395*-$EQ395+EX395*(1+$EQ395),ET395*(1-$EQ395)+EX395*$EQ395),"")</f>
        <v>-738</v>
      </c>
      <c r="FJ395" s="16"/>
      <c r="FK395" s="16">
        <f t="shared" si="446"/>
        <v>752</v>
      </c>
      <c r="FL395" s="16">
        <f t="shared" si="447"/>
        <v>808.9</v>
      </c>
      <c r="FM395" s="16">
        <f t="shared" si="448"/>
        <v>859.88888888888891</v>
      </c>
      <c r="FN395" s="16"/>
      <c r="FO395" s="16">
        <f t="shared" si="449"/>
        <v>784.375</v>
      </c>
      <c r="FP395" s="16">
        <f t="shared" si="450"/>
        <v>892.4</v>
      </c>
      <c r="FQ395" s="16">
        <f t="shared" si="451"/>
        <v>929</v>
      </c>
      <c r="FS395" s="4">
        <f t="shared" ref="FS395:FS458" si="496">AZ395</f>
        <v>1712</v>
      </c>
      <c r="FT395" s="4">
        <f t="shared" ref="FT395:FT458" si="497">BA395</f>
        <v>704</v>
      </c>
      <c r="FU395" s="4"/>
      <c r="FV395" s="4">
        <f t="shared" ref="FV395:FV458" si="498">BC395</f>
        <v>902.36363636363603</v>
      </c>
      <c r="FW395" s="4">
        <f t="shared" ref="FW395:FW458" si="499">BD395</f>
        <v>944.76923076923094</v>
      </c>
      <c r="FX395" s="4">
        <f t="shared" ref="FX395:FX458" si="500">BE395</f>
        <v>978.6</v>
      </c>
      <c r="FY395" s="4"/>
      <c r="FZ395" s="4">
        <f t="shared" ref="FZ395:FZ458" si="501">BG395</f>
        <v>928.90909090909099</v>
      </c>
      <c r="GA395" s="4">
        <f t="shared" ref="GA395:GA458" si="502">BH395</f>
        <v>1026.07142857143</v>
      </c>
      <c r="GB395" s="4">
        <f t="shared" ref="GB395:GB458" si="503">BI395</f>
        <v>1047.2</v>
      </c>
      <c r="GC395" s="4"/>
      <c r="GD395" s="4">
        <f t="shared" ref="GD395:GD458" si="504">BK395</f>
        <v>1036.25</v>
      </c>
      <c r="GE395" s="4">
        <f t="shared" ref="GE395:GE458" si="505">BL395</f>
        <v>1103.1818181818198</v>
      </c>
      <c r="GF395" s="4">
        <f t="shared" ref="GF395:GF458" si="506">BM395</f>
        <v>1122.25</v>
      </c>
      <c r="GH395" s="16">
        <f t="shared" si="452"/>
        <v>1712</v>
      </c>
      <c r="GI395" s="16">
        <f t="shared" ref="GI395:GI458" si="507">IFERROR(IF($EQ395&lt;0,FT395*-$EQ395+FX395*(1+$EQ395),FT395*(1-$EQ395)+FX395*$EQ395),"")</f>
        <v>704</v>
      </c>
      <c r="GJ395" s="16"/>
      <c r="GK395" s="16">
        <f t="shared" si="453"/>
        <v>902.36363636363603</v>
      </c>
      <c r="GL395" s="16">
        <f t="shared" si="454"/>
        <v>944.76923076923094</v>
      </c>
      <c r="GM395" s="16">
        <f t="shared" si="455"/>
        <v>978.6</v>
      </c>
      <c r="GN395" s="16"/>
      <c r="GO395" s="16">
        <f t="shared" ref="GO395:GO458" si="508">IFERROR(IF($EQ395&lt;0,FZ395*-$EQ395+GD395*(1+$EQ395),FZ395*(1-$EQ395)+GD395*$EQ395),"")</f>
        <v>928.90909090909099</v>
      </c>
      <c r="GP395" s="16">
        <f t="shared" ref="GP395:GP458" si="509">IFERROR(IF($EQ395&lt;0,GA395*-$EQ395+GE395*(1+$EQ395),GA395*(1-$EQ395)+GE395*$EQ395),"")</f>
        <v>1026.07142857143</v>
      </c>
      <c r="GQ395" s="16">
        <f t="shared" si="456"/>
        <v>1047.2</v>
      </c>
    </row>
    <row r="396" spans="2:199" ht="14.45" customHeight="1" x14ac:dyDescent="0.25">
      <c r="B396" s="28" t="s">
        <v>481</v>
      </c>
      <c r="C396" s="28" t="s">
        <v>1044</v>
      </c>
      <c r="D396" s="23" t="str">
        <f>IFERROR(IF(MATCH($B396,Compounders!$A:$A,0),"yes"),"")</f>
        <v/>
      </c>
      <c r="F396" s="66"/>
      <c r="G396" s="66"/>
      <c r="H396" s="66"/>
      <c r="I396" s="66"/>
      <c r="J396" s="121" t="str">
        <f t="shared" ref="J396:J459" si="510">IF(AND(F396="",G396="",H396="",I396=""),"yes","")</f>
        <v>yes</v>
      </c>
      <c r="K396" s="70">
        <f t="shared" si="457"/>
        <v>6</v>
      </c>
      <c r="L396" s="70">
        <f t="shared" si="458"/>
        <v>47</v>
      </c>
      <c r="M396" s="70">
        <f t="shared" si="459"/>
        <v>7</v>
      </c>
      <c r="N396" s="70">
        <f t="shared" si="460"/>
        <v>8</v>
      </c>
      <c r="O396" s="66"/>
      <c r="P396" s="83"/>
      <c r="Q396" s="70">
        <f t="shared" ref="Q396:Y411" si="511">Q395+IF(Q$10=$P396,1)</f>
        <v>5</v>
      </c>
      <c r="R396" s="70">
        <f t="shared" si="511"/>
        <v>4</v>
      </c>
      <c r="S396" s="70">
        <f t="shared" si="511"/>
        <v>5</v>
      </c>
      <c r="T396" s="70">
        <f t="shared" si="511"/>
        <v>5</v>
      </c>
      <c r="U396" s="70">
        <f t="shared" si="511"/>
        <v>5</v>
      </c>
      <c r="V396" s="70">
        <f t="shared" si="511"/>
        <v>8</v>
      </c>
      <c r="W396" s="70">
        <f t="shared" si="511"/>
        <v>9</v>
      </c>
      <c r="X396" s="70">
        <f t="shared" si="511"/>
        <v>4</v>
      </c>
      <c r="Y396" s="70">
        <f t="shared" si="511"/>
        <v>2</v>
      </c>
      <c r="AA396" s="39">
        <v>17.921804142199999</v>
      </c>
      <c r="AB396" s="39">
        <v>18.908268124460005</v>
      </c>
      <c r="AC396" s="40">
        <v>19.22938923836</v>
      </c>
      <c r="AE396" s="4">
        <f t="shared" si="477"/>
        <v>1.3075850961600004</v>
      </c>
      <c r="AF396" s="4">
        <f t="shared" si="478"/>
        <v>0.32112111389999498</v>
      </c>
      <c r="AH396" s="11">
        <f t="shared" si="479"/>
        <v>7.2960572818729919E-2</v>
      </c>
      <c r="AI396" s="11">
        <f t="shared" si="480"/>
        <v>1.6983105580388402E-2</v>
      </c>
      <c r="AK396" s="3">
        <v>1043.9000000000001</v>
      </c>
      <c r="AL396" s="7">
        <v>1016.9</v>
      </c>
      <c r="AM396" s="7"/>
      <c r="AN396" s="3">
        <v>1078.2857142857101</v>
      </c>
      <c r="AO396" s="3">
        <v>1056</v>
      </c>
      <c r="AP396" s="7">
        <v>1048.75</v>
      </c>
      <c r="AQ396" s="113"/>
      <c r="AR396" s="3">
        <v>1144</v>
      </c>
      <c r="AS396" s="3">
        <v>1119.7142857142899</v>
      </c>
      <c r="AT396" s="7">
        <v>1113.5</v>
      </c>
      <c r="AU396" s="7"/>
      <c r="AV396" s="3">
        <v>1283</v>
      </c>
      <c r="AW396" s="3">
        <v>1236</v>
      </c>
      <c r="AX396" s="7">
        <v>1208</v>
      </c>
      <c r="AY396" s="113"/>
      <c r="AZ396" s="3">
        <v>1043.9000000000001</v>
      </c>
      <c r="BA396" s="7">
        <v>1016.9</v>
      </c>
      <c r="BB396" s="7"/>
      <c r="BC396" s="3">
        <v>1075.75</v>
      </c>
      <c r="BD396" s="3">
        <v>1054.6666666666699</v>
      </c>
      <c r="BE396" s="7">
        <v>1046.7777777777801</v>
      </c>
      <c r="BF396" s="113"/>
      <c r="BG396" s="3">
        <v>1146.4000000000001</v>
      </c>
      <c r="BH396" s="3">
        <v>1116</v>
      </c>
      <c r="BI396" s="7">
        <v>1110.1111111111099</v>
      </c>
      <c r="BJ396" s="113"/>
      <c r="BK396" s="3">
        <v>1283</v>
      </c>
      <c r="BL396" s="3">
        <v>1236</v>
      </c>
      <c r="BM396" s="7">
        <v>1208</v>
      </c>
      <c r="BO396" s="2">
        <f t="shared" si="465"/>
        <v>1017.1219178082192</v>
      </c>
      <c r="BP396" s="2">
        <f t="shared" si="466"/>
        <v>1046.5322070015243</v>
      </c>
      <c r="BQ396" s="2"/>
      <c r="BR396" s="2">
        <f t="shared" si="467"/>
        <v>1145.8193150684933</v>
      </c>
      <c r="BS396" s="2">
        <f t="shared" si="468"/>
        <v>1115.495890410959</v>
      </c>
      <c r="BT396" s="2">
        <f t="shared" si="469"/>
        <v>1109.5905631659045</v>
      </c>
      <c r="BU396" s="2"/>
      <c r="BV396" s="2">
        <f t="shared" si="470"/>
        <v>1281.8772602739725</v>
      </c>
      <c r="BW396" s="2">
        <f t="shared" si="471"/>
        <v>1235.013698630137</v>
      </c>
      <c r="BX396" s="2">
        <f t="shared" si="472"/>
        <v>1207.1954337899544</v>
      </c>
      <c r="BZ396" s="16">
        <f t="shared" si="461"/>
        <v>29.410289193305061</v>
      </c>
      <c r="CA396" s="16">
        <f t="shared" si="462"/>
        <v>63.058356164380257</v>
      </c>
      <c r="CB396" s="16">
        <f t="shared" si="463"/>
        <v>97.604870624049909</v>
      </c>
      <c r="CD396" s="5">
        <f t="shared" si="481"/>
        <v>2.8915205422650692E-2</v>
      </c>
      <c r="CE396" s="5">
        <f t="shared" si="482"/>
        <v>6.0254577682852251E-2</v>
      </c>
      <c r="CF396" s="5">
        <f t="shared" si="483"/>
        <v>8.7964762736952196E-2</v>
      </c>
      <c r="CH396" s="11">
        <f t="shared" ref="CH396:CH459" si="512">BS396/$BR396-1</f>
        <v>-2.6464403469862674E-2</v>
      </c>
      <c r="CI396" s="11">
        <f t="shared" ref="CI396:CI459" si="513">BT396/$BR396-1</f>
        <v>-3.161820666325843E-2</v>
      </c>
      <c r="CK396" s="11">
        <f t="shared" ref="CK396:CK459" si="514">BW396/$BV396-1</f>
        <v>-3.6558540428292985E-2</v>
      </c>
      <c r="CL396" s="11">
        <f t="shared" ref="CL396:CL459" si="515">BX396/$BV396-1</f>
        <v>-5.8259732658067831E-2</v>
      </c>
      <c r="CN396" s="16">
        <f t="shared" si="484"/>
        <v>-30.32342465753436</v>
      </c>
      <c r="CO396" s="16">
        <f t="shared" si="485"/>
        <v>-36.228751902588783</v>
      </c>
      <c r="CP396" s="11"/>
      <c r="CQ396" s="16">
        <f t="shared" si="486"/>
        <v>-46.86356164383551</v>
      </c>
      <c r="CR396" s="16">
        <f t="shared" si="487"/>
        <v>-74.681826484018075</v>
      </c>
      <c r="CT396" s="106">
        <v>1061.5</v>
      </c>
      <c r="CU396" s="104">
        <v>1054.6666666666699</v>
      </c>
      <c r="CV396" s="104">
        <v>1055.8571428571431</v>
      </c>
      <c r="CW396" s="104">
        <v>1038.1527777777781</v>
      </c>
      <c r="CX396" s="104">
        <v>1013.6</v>
      </c>
      <c r="CY396" s="104">
        <v>1060.6363636363601</v>
      </c>
      <c r="CZ396" s="104">
        <v>1070.041666666667</v>
      </c>
      <c r="DA396" s="104">
        <v>1043.7222222222219</v>
      </c>
      <c r="DB396" s="104">
        <v>1044.039682539682</v>
      </c>
      <c r="DC396" s="104">
        <v>1024.5</v>
      </c>
      <c r="DD396" s="104">
        <v>1026.9749999999999</v>
      </c>
      <c r="DE396" s="104">
        <v>1008.233333333333</v>
      </c>
      <c r="DF396" s="104">
        <v>949.33333333333303</v>
      </c>
      <c r="DG396" s="104">
        <v>910.1</v>
      </c>
      <c r="DH396" s="104">
        <v>899.74285714285691</v>
      </c>
      <c r="DI396" s="104">
        <v>885.7</v>
      </c>
      <c r="DJ396" s="104">
        <v>852.96428571428601</v>
      </c>
      <c r="DK396" s="104">
        <v>821.75</v>
      </c>
      <c r="DL396" s="104">
        <v>816.82142857142901</v>
      </c>
      <c r="DM396" s="104">
        <v>783.07142857142901</v>
      </c>
      <c r="DN396" s="104">
        <v>741.76190476190402</v>
      </c>
      <c r="DO396" s="104">
        <v>676.125</v>
      </c>
      <c r="DP396" s="104">
        <v>616.18928571428614</v>
      </c>
      <c r="DR396" s="4">
        <f t="shared" ref="DR396:DR459" si="516">AC396</f>
        <v>19.22938923836</v>
      </c>
      <c r="DS396" s="39">
        <v>18.908268124460005</v>
      </c>
      <c r="DT396" s="39">
        <v>17.921804142199999</v>
      </c>
      <c r="DU396" s="39">
        <v>18.076172952629996</v>
      </c>
      <c r="DV396" s="39">
        <v>16.271920848320001</v>
      </c>
      <c r="DW396" s="39">
        <v>17.66531233069</v>
      </c>
      <c r="DX396" s="39">
        <v>17.825212830960002</v>
      </c>
      <c r="DY396" s="39">
        <v>15.262692559469999</v>
      </c>
      <c r="DZ396" s="39">
        <v>13.78010152311</v>
      </c>
      <c r="EA396" s="39">
        <v>15.651783442500001</v>
      </c>
      <c r="EB396" s="39">
        <v>15.244963357559998</v>
      </c>
      <c r="EC396" s="39">
        <v>13.496894732880001</v>
      </c>
      <c r="ED396" s="39">
        <v>15.25442149399</v>
      </c>
      <c r="EE396" s="39">
        <v>13.116974863579998</v>
      </c>
      <c r="EF396" s="39">
        <v>12.14530346511</v>
      </c>
      <c r="EG396" s="39">
        <v>10.725489450149997</v>
      </c>
      <c r="EH396" s="39">
        <v>10.516328083440001</v>
      </c>
      <c r="EI396" s="39">
        <v>10.976101529800001</v>
      </c>
      <c r="EJ396" s="39">
        <v>11.530363346259998</v>
      </c>
      <c r="EK396" s="39">
        <v>11.277138064499997</v>
      </c>
      <c r="EL396" s="39">
        <v>12.083090825120001</v>
      </c>
      <c r="EM396" s="39">
        <v>12.56095674392</v>
      </c>
      <c r="EN396" s="39">
        <v>9.27827928498</v>
      </c>
      <c r="EP396" s="111">
        <v>46025</v>
      </c>
      <c r="EQ396" s="114">
        <f t="shared" si="464"/>
        <v>-8.21917808219178E-3</v>
      </c>
      <c r="ER396" s="114"/>
      <c r="ES396" s="4">
        <f t="shared" ref="ES396:ES459" si="517">AK396</f>
        <v>1043.9000000000001</v>
      </c>
      <c r="ET396" s="4">
        <f t="shared" ref="ET396:ET459" si="518">AL396</f>
        <v>1016.9</v>
      </c>
      <c r="EU396" s="4"/>
      <c r="EV396" s="4">
        <f t="shared" si="488"/>
        <v>1078.2857142857101</v>
      </c>
      <c r="EW396" s="4">
        <f t="shared" si="489"/>
        <v>1056</v>
      </c>
      <c r="EX396" s="4">
        <f t="shared" si="490"/>
        <v>1048.75</v>
      </c>
      <c r="EY396" s="4"/>
      <c r="EZ396" s="4">
        <f t="shared" si="491"/>
        <v>1144</v>
      </c>
      <c r="FA396" s="4">
        <f t="shared" si="492"/>
        <v>1119.7142857142899</v>
      </c>
      <c r="FB396" s="4">
        <f t="shared" si="493"/>
        <v>1113.5</v>
      </c>
      <c r="FC396" s="4"/>
      <c r="FD396" s="4">
        <f t="shared" ref="FD396:FD427" si="519">AV396</f>
        <v>1283</v>
      </c>
      <c r="FE396" s="4">
        <f t="shared" ref="FE396:FE459" si="520">AW396</f>
        <v>1236</v>
      </c>
      <c r="FF396" s="4">
        <f t="shared" ref="FF396:FF459" si="521">AX396</f>
        <v>1208</v>
      </c>
      <c r="FH396" s="16">
        <f t="shared" ref="FH396:FH459" si="522">IFERROR(IF($EQ396&lt;0,ES396*-$EQ396+ET396*(1+$EQ396),ES396*(1-$EQ396)+ET396*$EQ396),"")</f>
        <v>1017.1219178082192</v>
      </c>
      <c r="FI396" s="16">
        <f t="shared" si="495"/>
        <v>1048.4882191780821</v>
      </c>
      <c r="FJ396" s="16"/>
      <c r="FK396" s="16">
        <f t="shared" ref="FK396:FK459" si="523">IFERROR(IF($EQ396&lt;0,EV396*-$EQ396+EZ396*(1+$EQ396),EV396*(1-$EQ396)+EZ396*$EQ396),"")</f>
        <v>1143.4598825831702</v>
      </c>
      <c r="FL396" s="16">
        <f t="shared" ref="FL396:FL459" si="524">IFERROR(IF($EQ396&lt;0,EW396*-$EQ396+FA396*(1+$EQ396),EW396*(1-$EQ396)+FA396*$EQ396),"")</f>
        <v>1119.1906066536244</v>
      </c>
      <c r="FM396" s="16">
        <f t="shared" ref="FM396:FM459" si="525">IFERROR(IF($EQ396&lt;0,EX396*-$EQ396+FB396*(1+$EQ396),EX396*(1-$EQ396)+FB396*$EQ396),"")</f>
        <v>1112.9678082191781</v>
      </c>
      <c r="FN396" s="16"/>
      <c r="FO396" s="16">
        <f t="shared" ref="FO396:FO459" si="526">IFERROR(IF($EQ396&lt;0,EZ396*-$EQ396+FD396*(1+$EQ396),EZ396*(1-$EQ396)+FD396*$EQ396),"")</f>
        <v>1281.8575342465754</v>
      </c>
      <c r="FP396" s="16">
        <f t="shared" ref="FP396:FP459" si="527">IFERROR(IF($EQ396&lt;0,FA396*-$EQ396+FE396*(1+$EQ396),FA396*(1-$EQ396)+FE396*$EQ396),"")</f>
        <v>1235.0442270058709</v>
      </c>
      <c r="FQ396" s="16">
        <f t="shared" ref="FQ396:FQ459" si="528">IFERROR(IF($EQ396&lt;0,FB396*-$EQ396+FF396*(1+$EQ396),FB396*(1-$EQ396)+FF396*$EQ396),"")</f>
        <v>1207.223287671233</v>
      </c>
      <c r="FS396" s="4">
        <f t="shared" si="496"/>
        <v>1043.9000000000001</v>
      </c>
      <c r="FT396" s="4">
        <f t="shared" si="497"/>
        <v>1016.9</v>
      </c>
      <c r="FU396" s="4"/>
      <c r="FV396" s="4">
        <f t="shared" si="498"/>
        <v>1075.75</v>
      </c>
      <c r="FW396" s="4">
        <f t="shared" si="499"/>
        <v>1054.6666666666699</v>
      </c>
      <c r="FX396" s="4">
        <f t="shared" si="500"/>
        <v>1046.7777777777801</v>
      </c>
      <c r="FY396" s="4"/>
      <c r="FZ396" s="4">
        <f t="shared" si="501"/>
        <v>1146.4000000000001</v>
      </c>
      <c r="GA396" s="4">
        <f t="shared" si="502"/>
        <v>1116</v>
      </c>
      <c r="GB396" s="4">
        <f t="shared" si="503"/>
        <v>1110.1111111111099</v>
      </c>
      <c r="GC396" s="4"/>
      <c r="GD396" s="4">
        <f t="shared" si="504"/>
        <v>1283</v>
      </c>
      <c r="GE396" s="4">
        <f t="shared" si="505"/>
        <v>1236</v>
      </c>
      <c r="GF396" s="4">
        <f t="shared" si="506"/>
        <v>1208</v>
      </c>
      <c r="GH396" s="16">
        <f t="shared" ref="GH396:GH459" si="529">IFERROR(IF($EQ396&lt;0,FS396*-$EQ396+FT396*(1+$EQ396),FS396*(1-$EQ396)+FT396*$EQ396),"")</f>
        <v>1017.1219178082192</v>
      </c>
      <c r="GI396" s="16">
        <f t="shared" si="507"/>
        <v>1046.5322070015243</v>
      </c>
      <c r="GJ396" s="16"/>
      <c r="GK396" s="16">
        <f t="shared" ref="GK396:GK459" si="530">IFERROR(IF($EQ396&lt;0,FV396*-$EQ396+FZ396*(1+$EQ396),FV396*(1-$EQ396)+FZ396*$EQ396),"")</f>
        <v>1145.8193150684933</v>
      </c>
      <c r="GL396" s="16">
        <f t="shared" ref="GL396:GL459" si="531">IFERROR(IF($EQ396&lt;0,FW396*-$EQ396+GA396*(1+$EQ396),FW396*(1-$EQ396)+GA396*$EQ396),"")</f>
        <v>1115.495890410959</v>
      </c>
      <c r="GM396" s="16">
        <f t="shared" ref="GM396:GM459" si="532">IFERROR(IF($EQ396&lt;0,FX396*-$EQ396+GB396*(1+$EQ396),FX396*(1-$EQ396)+GB396*$EQ396),"")</f>
        <v>1109.5905631659045</v>
      </c>
      <c r="GN396" s="16"/>
      <c r="GO396" s="16">
        <f t="shared" si="508"/>
        <v>1281.8772602739725</v>
      </c>
      <c r="GP396" s="16">
        <f t="shared" si="509"/>
        <v>1235.013698630137</v>
      </c>
      <c r="GQ396" s="16">
        <f t="shared" ref="GQ396:GQ459" si="533">IFERROR(IF($EQ396&lt;0,GB396*-$EQ396+GF396*(1+$EQ396),GB396*(1-$EQ396)+GF396*$EQ396),"")</f>
        <v>1207.1954337899544</v>
      </c>
    </row>
    <row r="397" spans="2:199" ht="14.45" customHeight="1" x14ac:dyDescent="0.25">
      <c r="B397" s="28" t="s">
        <v>409</v>
      </c>
      <c r="C397" s="28" t="s">
        <v>843</v>
      </c>
      <c r="D397" s="23" t="str">
        <f>IFERROR(IF(MATCH($B397,Compounders!$A:$A,0),"yes"),"")</f>
        <v/>
      </c>
      <c r="F397" s="66"/>
      <c r="G397" s="66"/>
      <c r="H397" s="66"/>
      <c r="I397" s="66"/>
      <c r="J397" s="121" t="str">
        <f t="shared" si="510"/>
        <v>yes</v>
      </c>
      <c r="K397" s="70">
        <f t="shared" ref="K397:K460" si="534">K396+IF(F397="yes",1)</f>
        <v>6</v>
      </c>
      <c r="L397" s="70">
        <f t="shared" ref="L397:L460" si="535">L396+IF(G397="yes",1)</f>
        <v>47</v>
      </c>
      <c r="M397" s="70">
        <f t="shared" ref="M397:M460" si="536">M396+IF(H397="yes",1)</f>
        <v>7</v>
      </c>
      <c r="N397" s="70">
        <f t="shared" ref="N397:N460" si="537">N396+IF(I397="yes",1)</f>
        <v>8</v>
      </c>
      <c r="O397" s="66"/>
      <c r="P397" s="83"/>
      <c r="Q397" s="70">
        <f t="shared" si="511"/>
        <v>5</v>
      </c>
      <c r="R397" s="70">
        <f t="shared" si="511"/>
        <v>4</v>
      </c>
      <c r="S397" s="70">
        <f t="shared" si="511"/>
        <v>5</v>
      </c>
      <c r="T397" s="70">
        <f t="shared" si="511"/>
        <v>5</v>
      </c>
      <c r="U397" s="70">
        <f t="shared" si="511"/>
        <v>5</v>
      </c>
      <c r="V397" s="70">
        <f t="shared" si="511"/>
        <v>8</v>
      </c>
      <c r="W397" s="70">
        <f t="shared" si="511"/>
        <v>9</v>
      </c>
      <c r="X397" s="70">
        <f t="shared" si="511"/>
        <v>4</v>
      </c>
      <c r="Y397" s="70">
        <f t="shared" si="511"/>
        <v>2</v>
      </c>
      <c r="AA397" s="39">
        <v>26.647084720880002</v>
      </c>
      <c r="AB397" s="39">
        <v>24.821253935680001</v>
      </c>
      <c r="AC397" s="40">
        <v>23.654463551279999</v>
      </c>
      <c r="AE397" s="4">
        <f t="shared" si="477"/>
        <v>-2.9926211696000031</v>
      </c>
      <c r="AF397" s="4">
        <f t="shared" si="478"/>
        <v>-1.1667903844000023</v>
      </c>
      <c r="AH397" s="11">
        <f t="shared" si="479"/>
        <v>-0.11230576256077496</v>
      </c>
      <c r="AI397" s="11">
        <f t="shared" si="480"/>
        <v>-4.700771312454799E-2</v>
      </c>
      <c r="AK397" s="3">
        <v>1756.115</v>
      </c>
      <c r="AL397" s="7">
        <v>1779.402</v>
      </c>
      <c r="AM397" s="7"/>
      <c r="AN397" s="3">
        <v>1890.3571428571402</v>
      </c>
      <c r="AO397" s="3">
        <v>1845.2857142857101</v>
      </c>
      <c r="AP397" s="7">
        <v>1864.2142857142899</v>
      </c>
      <c r="AQ397" s="113"/>
      <c r="AR397" s="3">
        <v>2020.45454545455</v>
      </c>
      <c r="AS397" s="3">
        <v>1946.7142857142899</v>
      </c>
      <c r="AT397" s="7">
        <v>1903.7857142857101</v>
      </c>
      <c r="AU397" s="7"/>
      <c r="AV397" s="3">
        <v>2124</v>
      </c>
      <c r="AW397" s="3">
        <v>2024.57142857143</v>
      </c>
      <c r="AX397" s="7">
        <v>1997.625</v>
      </c>
      <c r="AY397" s="113"/>
      <c r="AZ397" s="3">
        <v>1667.6120000000001</v>
      </c>
      <c r="BA397" s="7">
        <v>1729.4079999999999</v>
      </c>
      <c r="BB397" s="7"/>
      <c r="BC397" s="3">
        <v>1838.06666666667</v>
      </c>
      <c r="BD397" s="3">
        <v>1793.76470588235</v>
      </c>
      <c r="BE397" s="7">
        <v>1829.88235294118</v>
      </c>
      <c r="BF397" s="113"/>
      <c r="BG397" s="3">
        <v>1947</v>
      </c>
      <c r="BH397" s="3">
        <v>1887.4117647058799</v>
      </c>
      <c r="BI397" s="7">
        <v>1852.5882352941201</v>
      </c>
      <c r="BJ397" s="113"/>
      <c r="BK397" s="3">
        <v>1967.25</v>
      </c>
      <c r="BL397" s="3">
        <v>1961.4444444444398</v>
      </c>
      <c r="BM397" s="7">
        <v>1936.2</v>
      </c>
      <c r="BO397" s="2">
        <f t="shared" si="465"/>
        <v>1667.6120000000001</v>
      </c>
      <c r="BP397" s="2">
        <f t="shared" si="466"/>
        <v>1729.4079999999999</v>
      </c>
      <c r="BQ397" s="2"/>
      <c r="BR397" s="2">
        <f t="shared" si="467"/>
        <v>1838.06666666667</v>
      </c>
      <c r="BS397" s="2">
        <f t="shared" si="468"/>
        <v>1793.76470588235</v>
      </c>
      <c r="BT397" s="2">
        <f t="shared" si="469"/>
        <v>1829.88235294118</v>
      </c>
      <c r="BU397" s="2"/>
      <c r="BV397" s="2">
        <f t="shared" si="470"/>
        <v>1947</v>
      </c>
      <c r="BW397" s="2">
        <f t="shared" si="471"/>
        <v>1887.4117647058799</v>
      </c>
      <c r="BX397" s="2">
        <f t="shared" si="472"/>
        <v>1852.5882352941201</v>
      </c>
      <c r="BZ397" s="16">
        <f t="shared" ref="BZ397:BZ460" si="538">BP397-BO397</f>
        <v>61.795999999999822</v>
      </c>
      <c r="CA397" s="16">
        <f t="shared" ref="CA397:CA460" si="539">BT397-BP397</f>
        <v>100.47435294118009</v>
      </c>
      <c r="CB397" s="16">
        <f t="shared" ref="CB397:CB460" si="540">BX397-BT397</f>
        <v>22.70588235294008</v>
      </c>
      <c r="CD397" s="5">
        <f t="shared" si="481"/>
        <v>3.7056581506969222E-2</v>
      </c>
      <c r="CE397" s="5">
        <f t="shared" si="482"/>
        <v>5.8097541436826994E-2</v>
      </c>
      <c r="CF397" s="5">
        <f t="shared" si="483"/>
        <v>1.2408383695511782E-2</v>
      </c>
      <c r="CH397" s="11">
        <f t="shared" si="512"/>
        <v>-2.4102477667288125E-2</v>
      </c>
      <c r="CI397" s="11">
        <f t="shared" si="513"/>
        <v>-4.4526751253980423E-3</v>
      </c>
      <c r="CK397" s="11">
        <f t="shared" si="514"/>
        <v>-3.0605154234268128E-2</v>
      </c>
      <c r="CL397" s="11">
        <f t="shared" si="515"/>
        <v>-4.8490890963471922E-2</v>
      </c>
      <c r="CN397" s="16">
        <f t="shared" si="484"/>
        <v>-44.301960784320045</v>
      </c>
      <c r="CO397" s="16">
        <f t="shared" si="485"/>
        <v>-8.1843137254900284</v>
      </c>
      <c r="CP397" s="11"/>
      <c r="CQ397" s="16">
        <f t="shared" si="486"/>
        <v>-59.588235294120068</v>
      </c>
      <c r="CR397" s="16">
        <f t="shared" si="487"/>
        <v>-94.411764705879932</v>
      </c>
      <c r="CT397" s="106">
        <v>1777.3571428571431</v>
      </c>
      <c r="CU397" s="104">
        <v>1793.76470588235</v>
      </c>
      <c r="CV397" s="104">
        <v>1809.666666666667</v>
      </c>
      <c r="CW397" s="104">
        <v>1816.545454545454</v>
      </c>
      <c r="CX397" s="104">
        <v>1794.3035714285709</v>
      </c>
      <c r="CY397" s="104">
        <v>1743.8461538461499</v>
      </c>
      <c r="CZ397" s="104">
        <v>1679.844444444444</v>
      </c>
      <c r="DA397" s="104">
        <v>1652.2555555555562</v>
      </c>
      <c r="DB397" s="104">
        <v>1626.930555555555</v>
      </c>
      <c r="DC397" s="104">
        <v>1599.3636363636401</v>
      </c>
      <c r="DD397" s="104">
        <v>1505.1111111111099</v>
      </c>
      <c r="DE397" s="104">
        <v>1414.833333333333</v>
      </c>
      <c r="DF397" s="104">
        <v>1351.4722222222219</v>
      </c>
      <c r="DG397" s="104">
        <v>1397</v>
      </c>
      <c r="DH397" s="104">
        <v>1299.4000000000001</v>
      </c>
      <c r="DI397" s="104">
        <v>1163.8571428571429</v>
      </c>
      <c r="DJ397" s="104">
        <v>1095.125</v>
      </c>
      <c r="DK397" s="104">
        <v>1029.9000000000001</v>
      </c>
      <c r="DL397" s="104">
        <v>1043.4000000000001</v>
      </c>
      <c r="DM397" s="104">
        <v>947</v>
      </c>
      <c r="DN397" s="104">
        <v>896.25</v>
      </c>
      <c r="DO397" s="104">
        <v>708.857142857143</v>
      </c>
      <c r="DP397" s="104">
        <v>678.5</v>
      </c>
      <c r="DR397" s="4">
        <f t="shared" si="516"/>
        <v>23.654463551279999</v>
      </c>
      <c r="DS397" s="39">
        <v>24.821253935680001</v>
      </c>
      <c r="DT397" s="39">
        <v>26.647084720880002</v>
      </c>
      <c r="DU397" s="39">
        <v>29.061412267260003</v>
      </c>
      <c r="DV397" s="39">
        <v>27.871273638270001</v>
      </c>
      <c r="DW397" s="39">
        <v>26.985726144959997</v>
      </c>
      <c r="DX397" s="39">
        <v>22.300164902400002</v>
      </c>
      <c r="DY397" s="39">
        <v>21.588635537999998</v>
      </c>
      <c r="DZ397" s="39">
        <v>20.089941726660001</v>
      </c>
      <c r="EA397" s="39">
        <v>22.689164286360008</v>
      </c>
      <c r="EB397" s="39">
        <v>18.236710244480005</v>
      </c>
      <c r="EC397" s="39">
        <v>16.350153745589999</v>
      </c>
      <c r="ED397" s="39">
        <v>15.531740298159999</v>
      </c>
      <c r="EE397" s="39">
        <v>16.40216794546</v>
      </c>
      <c r="EF397" s="39">
        <v>19.265602100969996</v>
      </c>
      <c r="EG397" s="39">
        <v>17.131329048400005</v>
      </c>
      <c r="EH397" s="39">
        <v>18.102102303120002</v>
      </c>
      <c r="EI397" s="39">
        <v>17.658760444890007</v>
      </c>
      <c r="EJ397" s="39">
        <v>14.55340576921</v>
      </c>
      <c r="EK397" s="39">
        <v>12.991637277020002</v>
      </c>
      <c r="EL397" s="39">
        <v>13.202434187640005</v>
      </c>
      <c r="EM397" s="39">
        <v>13.364216753799999</v>
      </c>
      <c r="EN397" s="39">
        <v>11.837432377260001</v>
      </c>
      <c r="EP397" s="111">
        <v>46022</v>
      </c>
      <c r="EQ397" s="114">
        <f t="shared" ref="EQ397:EQ460" si="541">(DATE(2025,12,31)-EP397)/365</f>
        <v>0</v>
      </c>
      <c r="ER397" s="114"/>
      <c r="ES397" s="4">
        <f t="shared" si="517"/>
        <v>1756.115</v>
      </c>
      <c r="ET397" s="4">
        <f t="shared" si="518"/>
        <v>1779.402</v>
      </c>
      <c r="EU397" s="4"/>
      <c r="EV397" s="4">
        <f t="shared" si="488"/>
        <v>1890.3571428571402</v>
      </c>
      <c r="EW397" s="4">
        <f t="shared" si="489"/>
        <v>1845.2857142857101</v>
      </c>
      <c r="EX397" s="4">
        <f t="shared" si="490"/>
        <v>1864.2142857142899</v>
      </c>
      <c r="EY397" s="4"/>
      <c r="EZ397" s="4">
        <f t="shared" si="491"/>
        <v>2020.45454545455</v>
      </c>
      <c r="FA397" s="4">
        <f t="shared" si="492"/>
        <v>1946.7142857142899</v>
      </c>
      <c r="FB397" s="4">
        <f t="shared" si="493"/>
        <v>1903.7857142857101</v>
      </c>
      <c r="FC397" s="4"/>
      <c r="FD397" s="4">
        <f t="shared" si="519"/>
        <v>2124</v>
      </c>
      <c r="FE397" s="4">
        <f t="shared" si="520"/>
        <v>2024.57142857143</v>
      </c>
      <c r="FF397" s="4">
        <f t="shared" si="521"/>
        <v>1997.625</v>
      </c>
      <c r="FH397" s="16">
        <f t="shared" si="522"/>
        <v>1756.115</v>
      </c>
      <c r="FI397" s="16">
        <f t="shared" si="495"/>
        <v>1779.402</v>
      </c>
      <c r="FJ397" s="16"/>
      <c r="FK397" s="16">
        <f t="shared" si="523"/>
        <v>1890.3571428571402</v>
      </c>
      <c r="FL397" s="16">
        <f t="shared" si="524"/>
        <v>1845.2857142857101</v>
      </c>
      <c r="FM397" s="16">
        <f t="shared" si="525"/>
        <v>1864.2142857142899</v>
      </c>
      <c r="FN397" s="16"/>
      <c r="FO397" s="16">
        <f t="shared" si="526"/>
        <v>2020.45454545455</v>
      </c>
      <c r="FP397" s="16">
        <f t="shared" si="527"/>
        <v>1946.7142857142899</v>
      </c>
      <c r="FQ397" s="16">
        <f t="shared" si="528"/>
        <v>1903.7857142857101</v>
      </c>
      <c r="FS397" s="4">
        <f t="shared" si="496"/>
        <v>1667.6120000000001</v>
      </c>
      <c r="FT397" s="4">
        <f t="shared" si="497"/>
        <v>1729.4079999999999</v>
      </c>
      <c r="FU397" s="4"/>
      <c r="FV397" s="4">
        <f t="shared" si="498"/>
        <v>1838.06666666667</v>
      </c>
      <c r="FW397" s="4">
        <f t="shared" si="499"/>
        <v>1793.76470588235</v>
      </c>
      <c r="FX397" s="4">
        <f t="shared" si="500"/>
        <v>1829.88235294118</v>
      </c>
      <c r="FY397" s="4"/>
      <c r="FZ397" s="4">
        <f t="shared" si="501"/>
        <v>1947</v>
      </c>
      <c r="GA397" s="4">
        <f t="shared" si="502"/>
        <v>1887.4117647058799</v>
      </c>
      <c r="GB397" s="4">
        <f t="shared" si="503"/>
        <v>1852.5882352941201</v>
      </c>
      <c r="GC397" s="4"/>
      <c r="GD397" s="4">
        <f t="shared" si="504"/>
        <v>1967.25</v>
      </c>
      <c r="GE397" s="4">
        <f t="shared" si="505"/>
        <v>1961.4444444444398</v>
      </c>
      <c r="GF397" s="4">
        <f t="shared" si="506"/>
        <v>1936.2</v>
      </c>
      <c r="GH397" s="16">
        <f t="shared" si="529"/>
        <v>1667.6120000000001</v>
      </c>
      <c r="GI397" s="16">
        <f t="shared" si="507"/>
        <v>1729.4079999999999</v>
      </c>
      <c r="GJ397" s="16"/>
      <c r="GK397" s="16">
        <f t="shared" si="530"/>
        <v>1838.06666666667</v>
      </c>
      <c r="GL397" s="16">
        <f t="shared" si="531"/>
        <v>1793.76470588235</v>
      </c>
      <c r="GM397" s="16">
        <f t="shared" si="532"/>
        <v>1829.88235294118</v>
      </c>
      <c r="GN397" s="16"/>
      <c r="GO397" s="16">
        <f t="shared" si="508"/>
        <v>1947</v>
      </c>
      <c r="GP397" s="16">
        <f t="shared" si="509"/>
        <v>1887.4117647058799</v>
      </c>
      <c r="GQ397" s="16">
        <f t="shared" si="533"/>
        <v>1852.5882352941201</v>
      </c>
    </row>
    <row r="398" spans="2:199" ht="14.45" customHeight="1" x14ac:dyDescent="0.25">
      <c r="B398" s="28" t="s">
        <v>76</v>
      </c>
      <c r="C398" s="28" t="s">
        <v>844</v>
      </c>
      <c r="D398" s="23" t="str">
        <f>IFERROR(IF(MATCH($B398,Compounders!$A:$A,0),"yes"),"")</f>
        <v/>
      </c>
      <c r="F398" s="66"/>
      <c r="G398" s="66" t="s">
        <v>544</v>
      </c>
      <c r="H398" s="66"/>
      <c r="I398" s="66"/>
      <c r="J398" s="121" t="str">
        <f t="shared" si="510"/>
        <v/>
      </c>
      <c r="K398" s="70">
        <f t="shared" si="534"/>
        <v>6</v>
      </c>
      <c r="L398" s="70">
        <f t="shared" si="535"/>
        <v>48</v>
      </c>
      <c r="M398" s="70">
        <f t="shared" si="536"/>
        <v>7</v>
      </c>
      <c r="N398" s="70">
        <f t="shared" si="537"/>
        <v>8</v>
      </c>
      <c r="O398" s="66"/>
      <c r="P398" s="83" t="s">
        <v>940</v>
      </c>
      <c r="Q398" s="70">
        <f t="shared" si="511"/>
        <v>5</v>
      </c>
      <c r="R398" s="70">
        <f t="shared" si="511"/>
        <v>4</v>
      </c>
      <c r="S398" s="70">
        <f t="shared" si="511"/>
        <v>5</v>
      </c>
      <c r="T398" s="70">
        <f t="shared" si="511"/>
        <v>5</v>
      </c>
      <c r="U398" s="70">
        <f t="shared" si="511"/>
        <v>5</v>
      </c>
      <c r="V398" s="70">
        <f t="shared" si="511"/>
        <v>8</v>
      </c>
      <c r="W398" s="70">
        <f t="shared" si="511"/>
        <v>10</v>
      </c>
      <c r="X398" s="70">
        <f t="shared" si="511"/>
        <v>4</v>
      </c>
      <c r="Y398" s="70">
        <f t="shared" si="511"/>
        <v>2</v>
      </c>
      <c r="AA398" s="39">
        <v>17.473345062909999</v>
      </c>
      <c r="AB398" s="39">
        <v>13.672974047039999</v>
      </c>
      <c r="AC398" s="40">
        <v>27.719377835380005</v>
      </c>
      <c r="AE398" s="4">
        <f t="shared" si="477"/>
        <v>10.246032772470006</v>
      </c>
      <c r="AF398" s="4">
        <f t="shared" si="478"/>
        <v>14.046403788340006</v>
      </c>
      <c r="AH398" s="11">
        <f t="shared" si="479"/>
        <v>0.58638072650547413</v>
      </c>
      <c r="AI398" s="11">
        <f t="shared" si="480"/>
        <v>1.0273115227173895</v>
      </c>
      <c r="AK398" s="3">
        <v>1208.1489999999999</v>
      </c>
      <c r="AL398" s="7">
        <v>1048.854</v>
      </c>
      <c r="AM398" s="7"/>
      <c r="AN398" s="3">
        <v>1120.5384615384601</v>
      </c>
      <c r="AO398" s="3">
        <v>1295.8181818181802</v>
      </c>
      <c r="AP398" s="7">
        <v>1494.3076923076899</v>
      </c>
      <c r="AQ398" s="113"/>
      <c r="AR398" s="3">
        <v>1744.75</v>
      </c>
      <c r="AS398" s="3">
        <v>1808.45454545455</v>
      </c>
      <c r="AT398" s="7">
        <v>1991.6923076923101</v>
      </c>
      <c r="AU398" s="7"/>
      <c r="AV398" s="3">
        <v>2272.1666666666697</v>
      </c>
      <c r="AW398" s="3">
        <v>2269.4285714285697</v>
      </c>
      <c r="AX398" s="7">
        <v>244.5</v>
      </c>
      <c r="AY398" s="113"/>
      <c r="AZ398" s="3">
        <v>1345.02</v>
      </c>
      <c r="BA398" s="7">
        <v>1316.4480000000001</v>
      </c>
      <c r="BB398" s="7"/>
      <c r="BC398" s="3">
        <v>1389.6111111111099</v>
      </c>
      <c r="BD398" s="3">
        <v>1566.76470588235</v>
      </c>
      <c r="BE398" s="7">
        <v>1825</v>
      </c>
      <c r="BF398" s="113"/>
      <c r="BG398" s="3">
        <v>2067.1111111111099</v>
      </c>
      <c r="BH398" s="3">
        <v>2116.8125</v>
      </c>
      <c r="BI398" s="7">
        <v>2314.3529411764698</v>
      </c>
      <c r="BJ398" s="113"/>
      <c r="BK398" s="3">
        <v>2525.875</v>
      </c>
      <c r="BL398" s="3">
        <v>2558.1</v>
      </c>
      <c r="BM398" s="7">
        <v>1191.7142857142899</v>
      </c>
      <c r="BO398" s="2">
        <f t="shared" si="465"/>
        <v>1330.616580821918</v>
      </c>
      <c r="BP398" s="2">
        <f t="shared" si="466"/>
        <v>1572.8139397260275</v>
      </c>
      <c r="BQ398" s="2"/>
      <c r="BR398" s="2">
        <f t="shared" si="467"/>
        <v>1731.1453576864524</v>
      </c>
      <c r="BS398" s="2">
        <f t="shared" si="468"/>
        <v>1844.0490733279598</v>
      </c>
      <c r="BT398" s="2">
        <f t="shared" si="469"/>
        <v>2071.6875100725219</v>
      </c>
      <c r="BU398" s="2"/>
      <c r="BV398" s="2">
        <f t="shared" si="470"/>
        <v>2298.3783866057834</v>
      </c>
      <c r="BW398" s="2">
        <f t="shared" si="471"/>
        <v>2339.2697602739727</v>
      </c>
      <c r="BX398" s="2">
        <f t="shared" si="472"/>
        <v>1748.4200299297818</v>
      </c>
      <c r="BZ398" s="16">
        <f t="shared" si="538"/>
        <v>242.19735890410948</v>
      </c>
      <c r="CA398" s="16">
        <f t="shared" si="539"/>
        <v>498.87357034649449</v>
      </c>
      <c r="CB398" s="16">
        <f t="shared" si="540"/>
        <v>-323.26748014274017</v>
      </c>
      <c r="CD398" s="5">
        <f t="shared" si="481"/>
        <v>0.18201889439443542</v>
      </c>
      <c r="CE398" s="5">
        <f t="shared" si="482"/>
        <v>0.31718536932181229</v>
      </c>
      <c r="CF398" s="5">
        <f t="shared" si="483"/>
        <v>-0.1560406569866436</v>
      </c>
      <c r="CH398" s="11">
        <f t="shared" si="512"/>
        <v>6.5219084659877913E-2</v>
      </c>
      <c r="CI398" s="11">
        <f t="shared" si="513"/>
        <v>0.19671493839268295</v>
      </c>
      <c r="CK398" s="11">
        <f t="shared" si="514"/>
        <v>1.7791401932114814E-2</v>
      </c>
      <c r="CL398" s="11">
        <f t="shared" si="515"/>
        <v>-0.23928103391546995</v>
      </c>
      <c r="CN398" s="16">
        <f t="shared" si="484"/>
        <v>112.90371564150746</v>
      </c>
      <c r="CO398" s="16">
        <f t="shared" si="485"/>
        <v>340.54215238606957</v>
      </c>
      <c r="CP398" s="11"/>
      <c r="CQ398" s="16">
        <f t="shared" si="486"/>
        <v>40.891373668189317</v>
      </c>
      <c r="CR398" s="16">
        <f t="shared" si="487"/>
        <v>-549.95835667600159</v>
      </c>
      <c r="CT398" s="106">
        <v>2143.375</v>
      </c>
      <c r="CU398" s="104">
        <v>1759.8714285714291</v>
      </c>
      <c r="CV398" s="104">
        <v>1595.0178571428571</v>
      </c>
      <c r="CW398" s="104">
        <v>1664</v>
      </c>
      <c r="CX398" s="104">
        <v>1584.3076923076931</v>
      </c>
      <c r="CY398" s="104">
        <v>1953.955555555556</v>
      </c>
      <c r="CZ398" s="104">
        <v>1850.9090909090901</v>
      </c>
      <c r="DA398" s="104">
        <v>2241</v>
      </c>
      <c r="DB398" s="104">
        <v>2092.5512820512809</v>
      </c>
      <c r="DC398" s="104">
        <v>1686.6853146853152</v>
      </c>
      <c r="DD398" s="104">
        <v>1104.375</v>
      </c>
      <c r="DE398" s="104">
        <v>991.875</v>
      </c>
      <c r="DF398" s="104">
        <v>632.1</v>
      </c>
      <c r="DG398" s="104">
        <v>532.25</v>
      </c>
      <c r="DH398" s="104">
        <v>527</v>
      </c>
      <c r="DI398" s="104">
        <v>433</v>
      </c>
      <c r="DJ398" s="104">
        <v>323.90000000000032</v>
      </c>
      <c r="DK398" s="104">
        <v>207.016666666666</v>
      </c>
      <c r="DL398" s="104">
        <v>190.75</v>
      </c>
      <c r="DM398" s="104">
        <v>167.75</v>
      </c>
      <c r="DN398" s="104">
        <v>155.56666666666669</v>
      </c>
      <c r="DO398" s="104">
        <v>151.5</v>
      </c>
      <c r="DP398" s="104">
        <v>124.941666666667</v>
      </c>
      <c r="DR398" s="4">
        <f t="shared" si="516"/>
        <v>27.719377835380005</v>
      </c>
      <c r="DS398" s="39">
        <v>13.672974047039999</v>
      </c>
      <c r="DT398" s="39">
        <v>17.473345062909999</v>
      </c>
      <c r="DU398" s="39">
        <v>28.48946238552</v>
      </c>
      <c r="DV398" s="39">
        <v>29.250032830459997</v>
      </c>
      <c r="DW398" s="39">
        <v>20.320801492480001</v>
      </c>
      <c r="DX398" s="39">
        <v>17.848029429600004</v>
      </c>
      <c r="DY398" s="39">
        <v>24.382937842800001</v>
      </c>
      <c r="DZ398" s="39">
        <v>47.978290397449996</v>
      </c>
      <c r="EA398" s="39">
        <v>59.137701923230004</v>
      </c>
      <c r="EB398" s="39">
        <v>15.876836601459999</v>
      </c>
      <c r="EC398" s="39">
        <v>14.507868786339998</v>
      </c>
      <c r="ED398" s="39">
        <v>13.082757129500003</v>
      </c>
      <c r="EE398" s="39">
        <v>5.7150391848999984</v>
      </c>
      <c r="EF398" s="39">
        <v>4.3449689405999976</v>
      </c>
      <c r="EG398" s="39">
        <v>2.8827514377300005</v>
      </c>
      <c r="EH398" s="39">
        <v>2.0944423255500002</v>
      </c>
      <c r="EI398" s="39">
        <v>1.96301544012</v>
      </c>
      <c r="EJ398" s="39">
        <v>2.2447822011</v>
      </c>
      <c r="EK398" s="39">
        <v>1.8500933416200001</v>
      </c>
      <c r="EL398" s="39">
        <v>1.7566899756599996</v>
      </c>
      <c r="EM398" s="39">
        <v>1.9754716086000002</v>
      </c>
      <c r="EN398" s="39">
        <v>1.6394221724799998</v>
      </c>
      <c r="EP398" s="111">
        <v>45838</v>
      </c>
      <c r="EQ398" s="114">
        <f t="shared" si="541"/>
        <v>0.50410958904109593</v>
      </c>
      <c r="ER398" s="114"/>
      <c r="ES398" s="4">
        <f t="shared" si="517"/>
        <v>1208.1489999999999</v>
      </c>
      <c r="ET398" s="4">
        <f t="shared" si="518"/>
        <v>1048.854</v>
      </c>
      <c r="EU398" s="4"/>
      <c r="EV398" s="4">
        <f t="shared" si="488"/>
        <v>1120.5384615384601</v>
      </c>
      <c r="EW398" s="4">
        <f t="shared" si="489"/>
        <v>1295.8181818181802</v>
      </c>
      <c r="EX398" s="4">
        <f t="shared" si="490"/>
        <v>1494.3076923076899</v>
      </c>
      <c r="EY398" s="4"/>
      <c r="EZ398" s="4">
        <f t="shared" si="491"/>
        <v>1744.75</v>
      </c>
      <c r="FA398" s="4">
        <f t="shared" si="492"/>
        <v>1808.45454545455</v>
      </c>
      <c r="FB398" s="4">
        <f t="shared" si="493"/>
        <v>1991.6923076923101</v>
      </c>
      <c r="FC398" s="4"/>
      <c r="FD398" s="4">
        <f t="shared" si="519"/>
        <v>2272.1666666666697</v>
      </c>
      <c r="FE398" s="4">
        <f t="shared" si="520"/>
        <v>2269.4285714285697</v>
      </c>
      <c r="FF398" s="4">
        <f t="shared" si="521"/>
        <v>244.5</v>
      </c>
      <c r="FH398" s="16">
        <f t="shared" si="522"/>
        <v>1127.8468630136986</v>
      </c>
      <c r="FI398" s="16">
        <f t="shared" si="495"/>
        <v>1273.4114777660684</v>
      </c>
      <c r="FJ398" s="16"/>
      <c r="FK398" s="16">
        <f t="shared" si="523"/>
        <v>1435.2094836670171</v>
      </c>
      <c r="FL398" s="16">
        <f t="shared" si="524"/>
        <v>1554.2430884184323</v>
      </c>
      <c r="FM398" s="16">
        <f t="shared" si="525"/>
        <v>1745.0440463645944</v>
      </c>
      <c r="FN398" s="16"/>
      <c r="FO398" s="16">
        <f t="shared" si="526"/>
        <v>2010.6257990867596</v>
      </c>
      <c r="FP398" s="16">
        <f t="shared" si="527"/>
        <v>2040.8359722469327</v>
      </c>
      <c r="FQ398" s="16">
        <f t="shared" si="528"/>
        <v>1110.9159114857757</v>
      </c>
      <c r="FS398" s="4">
        <f t="shared" si="496"/>
        <v>1345.02</v>
      </c>
      <c r="FT398" s="4">
        <f t="shared" si="497"/>
        <v>1316.4480000000001</v>
      </c>
      <c r="FU398" s="4"/>
      <c r="FV398" s="4">
        <f t="shared" si="498"/>
        <v>1389.6111111111099</v>
      </c>
      <c r="FW398" s="4">
        <f t="shared" si="499"/>
        <v>1566.76470588235</v>
      </c>
      <c r="FX398" s="4">
        <f t="shared" si="500"/>
        <v>1825</v>
      </c>
      <c r="FY398" s="4"/>
      <c r="FZ398" s="4">
        <f t="shared" si="501"/>
        <v>2067.1111111111099</v>
      </c>
      <c r="GA398" s="4">
        <f t="shared" si="502"/>
        <v>2116.8125</v>
      </c>
      <c r="GB398" s="4">
        <f t="shared" si="503"/>
        <v>2314.3529411764698</v>
      </c>
      <c r="GC398" s="4"/>
      <c r="GD398" s="4">
        <f t="shared" si="504"/>
        <v>2525.875</v>
      </c>
      <c r="GE398" s="4">
        <f t="shared" si="505"/>
        <v>2558.1</v>
      </c>
      <c r="GF398" s="4">
        <f t="shared" si="506"/>
        <v>1191.7142857142899</v>
      </c>
      <c r="GH398" s="16">
        <f t="shared" si="529"/>
        <v>1330.616580821918</v>
      </c>
      <c r="GI398" s="16">
        <f t="shared" si="507"/>
        <v>1572.8139397260275</v>
      </c>
      <c r="GJ398" s="16"/>
      <c r="GK398" s="16">
        <f t="shared" si="530"/>
        <v>1731.1453576864524</v>
      </c>
      <c r="GL398" s="16">
        <f t="shared" si="531"/>
        <v>1844.0490733279598</v>
      </c>
      <c r="GM398" s="16">
        <f t="shared" si="532"/>
        <v>2071.6875100725219</v>
      </c>
      <c r="GN398" s="16"/>
      <c r="GO398" s="16">
        <f t="shared" si="508"/>
        <v>2298.3783866057834</v>
      </c>
      <c r="GP398" s="16">
        <f t="shared" si="509"/>
        <v>2339.2697602739727</v>
      </c>
      <c r="GQ398" s="16">
        <f t="shared" si="533"/>
        <v>1748.4200299297818</v>
      </c>
    </row>
    <row r="399" spans="2:199" ht="14.45" customHeight="1" x14ac:dyDescent="0.25">
      <c r="B399" s="28" t="s">
        <v>483</v>
      </c>
      <c r="C399" s="28" t="s">
        <v>845</v>
      </c>
      <c r="D399" s="23" t="str">
        <f>IFERROR(IF(MATCH($B399,Compounders!$A:$A,0),"yes"),"")</f>
        <v/>
      </c>
      <c r="F399" s="66"/>
      <c r="G399" s="66"/>
      <c r="H399" s="66"/>
      <c r="I399" s="66"/>
      <c r="J399" s="121" t="str">
        <f t="shared" si="510"/>
        <v>yes</v>
      </c>
      <c r="K399" s="70">
        <f t="shared" si="534"/>
        <v>6</v>
      </c>
      <c r="L399" s="70">
        <f t="shared" si="535"/>
        <v>48</v>
      </c>
      <c r="M399" s="70">
        <f t="shared" si="536"/>
        <v>7</v>
      </c>
      <c r="N399" s="70">
        <f t="shared" si="537"/>
        <v>8</v>
      </c>
      <c r="O399" s="66"/>
      <c r="P399" s="83"/>
      <c r="Q399" s="70">
        <f t="shared" si="511"/>
        <v>5</v>
      </c>
      <c r="R399" s="70">
        <f t="shared" si="511"/>
        <v>4</v>
      </c>
      <c r="S399" s="70">
        <f t="shared" si="511"/>
        <v>5</v>
      </c>
      <c r="T399" s="70">
        <f t="shared" si="511"/>
        <v>5</v>
      </c>
      <c r="U399" s="70">
        <f t="shared" si="511"/>
        <v>5</v>
      </c>
      <c r="V399" s="70">
        <f t="shared" si="511"/>
        <v>8</v>
      </c>
      <c r="W399" s="70">
        <f t="shared" si="511"/>
        <v>10</v>
      </c>
      <c r="X399" s="70">
        <f t="shared" si="511"/>
        <v>4</v>
      </c>
      <c r="Y399" s="70">
        <f t="shared" si="511"/>
        <v>2</v>
      </c>
      <c r="AA399" s="39">
        <v>14.339534906399999</v>
      </c>
      <c r="AB399" s="39">
        <v>15.555318376220001</v>
      </c>
      <c r="AC399" s="40">
        <v>18.935626154040005</v>
      </c>
      <c r="AE399" s="4">
        <f t="shared" si="477"/>
        <v>4.5960912476400058</v>
      </c>
      <c r="AF399" s="4">
        <f t="shared" si="478"/>
        <v>3.3803077778200041</v>
      </c>
      <c r="AH399" s="11">
        <f t="shared" si="479"/>
        <v>0.32051885069080477</v>
      </c>
      <c r="AI399" s="11">
        <f t="shared" si="480"/>
        <v>0.2173088133629979</v>
      </c>
      <c r="AK399" s="3">
        <v>-634.20000000000005</v>
      </c>
      <c r="AL399" s="7">
        <v>-3514.9</v>
      </c>
      <c r="AM399" s="7"/>
      <c r="AN399" s="3">
        <v>1508.5250000000001</v>
      </c>
      <c r="AO399" s="3">
        <v>1270.44</v>
      </c>
      <c r="AP399" s="7">
        <v>1214.4000000000001</v>
      </c>
      <c r="AQ399" s="113"/>
      <c r="AR399" s="3">
        <v>1247.25</v>
      </c>
      <c r="AS399" s="3">
        <v>1574.2</v>
      </c>
      <c r="AT399" s="7">
        <v>1481.96</v>
      </c>
      <c r="AU399" s="7"/>
      <c r="AV399" s="3">
        <v>899</v>
      </c>
      <c r="AW399" s="3">
        <v>1582.25</v>
      </c>
      <c r="AX399" s="7">
        <v>1808.4</v>
      </c>
      <c r="AY399" s="113"/>
      <c r="AZ399" s="3">
        <v>3192.4</v>
      </c>
      <c r="BA399" s="7">
        <v>2769.3</v>
      </c>
      <c r="BB399" s="7"/>
      <c r="BC399" s="3">
        <v>2848.875</v>
      </c>
      <c r="BD399" s="3">
        <v>2846.8888888888896</v>
      </c>
      <c r="BE399" s="7">
        <v>2885.8888888888896</v>
      </c>
      <c r="BF399" s="113"/>
      <c r="BG399" s="3">
        <v>3026.5714285714303</v>
      </c>
      <c r="BH399" s="3">
        <v>2828.4444444444398</v>
      </c>
      <c r="BI399" s="7">
        <v>3127.5555555555602</v>
      </c>
      <c r="BJ399" s="113"/>
      <c r="BK399" s="3">
        <v>3182</v>
      </c>
      <c r="BL399" s="3">
        <v>3360.8333333333303</v>
      </c>
      <c r="BM399" s="7">
        <v>3302.1428571428601</v>
      </c>
      <c r="BO399" s="2">
        <f t="shared" si="465"/>
        <v>3192.4</v>
      </c>
      <c r="BP399" s="2">
        <f t="shared" si="466"/>
        <v>2769.3</v>
      </c>
      <c r="BQ399" s="2"/>
      <c r="BR399" s="2">
        <f t="shared" si="467"/>
        <v>2848.875</v>
      </c>
      <c r="BS399" s="2">
        <f t="shared" si="468"/>
        <v>2846.8888888888896</v>
      </c>
      <c r="BT399" s="2">
        <f t="shared" si="469"/>
        <v>2885.8888888888896</v>
      </c>
      <c r="BU399" s="2"/>
      <c r="BV399" s="2">
        <f t="shared" si="470"/>
        <v>3026.5714285714303</v>
      </c>
      <c r="BW399" s="2">
        <f t="shared" si="471"/>
        <v>2828.4444444444398</v>
      </c>
      <c r="BX399" s="2">
        <f t="shared" si="472"/>
        <v>3127.5555555555602</v>
      </c>
      <c r="BZ399" s="16">
        <f t="shared" si="538"/>
        <v>-423.09999999999991</v>
      </c>
      <c r="CA399" s="16">
        <f t="shared" si="539"/>
        <v>116.58888888888941</v>
      </c>
      <c r="CB399" s="16">
        <f t="shared" si="540"/>
        <v>241.66666666667061</v>
      </c>
      <c r="CD399" s="5">
        <f t="shared" si="481"/>
        <v>-0.13253351710311989</v>
      </c>
      <c r="CE399" s="5">
        <f t="shared" si="482"/>
        <v>4.2100490697609239E-2</v>
      </c>
      <c r="CF399" s="5">
        <f t="shared" si="483"/>
        <v>8.3740807761907954E-2</v>
      </c>
      <c r="CH399" s="11">
        <f t="shared" si="512"/>
        <v>-6.9715628488808967E-4</v>
      </c>
      <c r="CI399" s="11">
        <f t="shared" si="513"/>
        <v>1.2992458036554577E-2</v>
      </c>
      <c r="CK399" s="11">
        <f t="shared" si="514"/>
        <v>-6.5462517175914892E-2</v>
      </c>
      <c r="CL399" s="11">
        <f t="shared" si="515"/>
        <v>3.3365849565227368E-2</v>
      </c>
      <c r="CN399" s="16">
        <f t="shared" si="484"/>
        <v>-1.9861111111104037</v>
      </c>
      <c r="CO399" s="16">
        <f t="shared" si="485"/>
        <v>37.013888888889596</v>
      </c>
      <c r="CP399" s="11"/>
      <c r="CQ399" s="16">
        <f t="shared" si="486"/>
        <v>-198.12698412699046</v>
      </c>
      <c r="CR399" s="16">
        <f t="shared" si="487"/>
        <v>100.98412698412994</v>
      </c>
      <c r="CT399" s="106">
        <v>2923</v>
      </c>
      <c r="CU399" s="104">
        <v>2846.8888888888896</v>
      </c>
      <c r="CV399" s="104">
        <v>2812.5</v>
      </c>
      <c r="CW399" s="104">
        <v>2728.6</v>
      </c>
      <c r="CX399" s="104">
        <v>2645.25</v>
      </c>
      <c r="CY399" s="104">
        <v>2653.6</v>
      </c>
      <c r="CZ399" s="104">
        <v>2914.5</v>
      </c>
      <c r="DA399" s="104">
        <v>2963.3809523809527</v>
      </c>
      <c r="DB399" s="104">
        <v>3301.25</v>
      </c>
      <c r="DC399" s="104">
        <v>3352.5</v>
      </c>
      <c r="DD399" s="104">
        <v>3376</v>
      </c>
      <c r="DE399" s="104">
        <v>3418.9</v>
      </c>
      <c r="DF399" s="104">
        <v>3524.166666666667</v>
      </c>
      <c r="DG399" s="104">
        <v>3563.2</v>
      </c>
      <c r="DH399" s="104">
        <v>4145.2500000000109</v>
      </c>
      <c r="DI399" s="104">
        <v>4191.5</v>
      </c>
      <c r="DJ399" s="104">
        <v>4238.3392857142899</v>
      </c>
      <c r="DK399" s="104">
        <v>4212.8333333333303</v>
      </c>
      <c r="DL399" s="104">
        <v>4477.3111111111093</v>
      </c>
      <c r="DM399" s="104">
        <v>4498</v>
      </c>
      <c r="DN399" s="104">
        <v>4165.6666666666697</v>
      </c>
      <c r="DO399" s="104">
        <v>4204.7142857142899</v>
      </c>
      <c r="DP399" s="104">
        <v>4340.3666666666695</v>
      </c>
      <c r="DR399" s="4">
        <f t="shared" si="516"/>
        <v>18.935626154040005</v>
      </c>
      <c r="DS399" s="39">
        <v>15.555318376220001</v>
      </c>
      <c r="DT399" s="39">
        <v>14.339534906399999</v>
      </c>
      <c r="DU399" s="39">
        <v>11.542134057300002</v>
      </c>
      <c r="DV399" s="39">
        <v>10.480979938520001</v>
      </c>
      <c r="DW399" s="39">
        <v>10.397029003789999</v>
      </c>
      <c r="DX399" s="39">
        <v>14.860231629899999</v>
      </c>
      <c r="DY399" s="39">
        <v>13.85677257543</v>
      </c>
      <c r="DZ399" s="39">
        <v>12.656883955970001</v>
      </c>
      <c r="EA399" s="39">
        <v>14.179575639059998</v>
      </c>
      <c r="EB399" s="39">
        <v>12.99243693</v>
      </c>
      <c r="EC399" s="39">
        <v>11.827390400699999</v>
      </c>
      <c r="ED399" s="39">
        <v>11.966319240320001</v>
      </c>
      <c r="EE399" s="39">
        <v>11.51335028558</v>
      </c>
      <c r="EF399" s="39">
        <v>13.497179575740002</v>
      </c>
      <c r="EG399" s="39">
        <v>10.331189608799999</v>
      </c>
      <c r="EH399" s="39">
        <v>12.693062726760001</v>
      </c>
      <c r="EI399" s="39">
        <v>13.160189926399999</v>
      </c>
      <c r="EJ399" s="39">
        <v>16.363092918479996</v>
      </c>
      <c r="EK399" s="39">
        <v>16.385885732999999</v>
      </c>
      <c r="EL399" s="39">
        <v>17.27168713787</v>
      </c>
      <c r="EM399" s="39">
        <v>16.862944257280002</v>
      </c>
      <c r="EN399" s="39">
        <v>22.779766114619999</v>
      </c>
      <c r="EP399" s="111">
        <v>46022</v>
      </c>
      <c r="EQ399" s="114">
        <f t="shared" si="541"/>
        <v>0</v>
      </c>
      <c r="ER399" s="114"/>
      <c r="ES399" s="4">
        <f t="shared" si="517"/>
        <v>-634.20000000000005</v>
      </c>
      <c r="ET399" s="4">
        <f t="shared" si="518"/>
        <v>-3514.9</v>
      </c>
      <c r="EU399" s="4"/>
      <c r="EV399" s="4">
        <f t="shared" si="488"/>
        <v>1508.5250000000001</v>
      </c>
      <c r="EW399" s="4">
        <f t="shared" si="489"/>
        <v>1270.44</v>
      </c>
      <c r="EX399" s="4">
        <f t="shared" si="490"/>
        <v>1214.4000000000001</v>
      </c>
      <c r="EY399" s="4"/>
      <c r="EZ399" s="4">
        <f t="shared" si="491"/>
        <v>1247.25</v>
      </c>
      <c r="FA399" s="4">
        <f t="shared" si="492"/>
        <v>1574.2</v>
      </c>
      <c r="FB399" s="4">
        <f t="shared" si="493"/>
        <v>1481.96</v>
      </c>
      <c r="FC399" s="4"/>
      <c r="FD399" s="4">
        <f t="shared" si="519"/>
        <v>899</v>
      </c>
      <c r="FE399" s="4">
        <f t="shared" si="520"/>
        <v>1582.25</v>
      </c>
      <c r="FF399" s="4">
        <f t="shared" si="521"/>
        <v>1808.4</v>
      </c>
      <c r="FH399" s="16">
        <f t="shared" si="522"/>
        <v>-634.20000000000005</v>
      </c>
      <c r="FI399" s="16">
        <f t="shared" si="495"/>
        <v>-3514.9</v>
      </c>
      <c r="FJ399" s="16"/>
      <c r="FK399" s="16">
        <f t="shared" si="523"/>
        <v>1508.5250000000001</v>
      </c>
      <c r="FL399" s="16">
        <f t="shared" si="524"/>
        <v>1270.44</v>
      </c>
      <c r="FM399" s="16">
        <f t="shared" si="525"/>
        <v>1214.4000000000001</v>
      </c>
      <c r="FN399" s="16"/>
      <c r="FO399" s="16">
        <f t="shared" si="526"/>
        <v>1247.25</v>
      </c>
      <c r="FP399" s="16">
        <f t="shared" si="527"/>
        <v>1574.2</v>
      </c>
      <c r="FQ399" s="16">
        <f t="shared" si="528"/>
        <v>1481.96</v>
      </c>
      <c r="FS399" s="4">
        <f t="shared" si="496"/>
        <v>3192.4</v>
      </c>
      <c r="FT399" s="4">
        <f t="shared" si="497"/>
        <v>2769.3</v>
      </c>
      <c r="FU399" s="4"/>
      <c r="FV399" s="4">
        <f t="shared" si="498"/>
        <v>2848.875</v>
      </c>
      <c r="FW399" s="4">
        <f t="shared" si="499"/>
        <v>2846.8888888888896</v>
      </c>
      <c r="FX399" s="4">
        <f t="shared" si="500"/>
        <v>2885.8888888888896</v>
      </c>
      <c r="FY399" s="4"/>
      <c r="FZ399" s="4">
        <f t="shared" si="501"/>
        <v>3026.5714285714303</v>
      </c>
      <c r="GA399" s="4">
        <f t="shared" si="502"/>
        <v>2828.4444444444398</v>
      </c>
      <c r="GB399" s="4">
        <f t="shared" si="503"/>
        <v>3127.5555555555602</v>
      </c>
      <c r="GC399" s="4"/>
      <c r="GD399" s="4">
        <f t="shared" si="504"/>
        <v>3182</v>
      </c>
      <c r="GE399" s="4">
        <f t="shared" si="505"/>
        <v>3360.8333333333303</v>
      </c>
      <c r="GF399" s="4">
        <f t="shared" si="506"/>
        <v>3302.1428571428601</v>
      </c>
      <c r="GH399" s="16">
        <f t="shared" si="529"/>
        <v>3192.4</v>
      </c>
      <c r="GI399" s="16">
        <f t="shared" si="507"/>
        <v>2769.3</v>
      </c>
      <c r="GJ399" s="16"/>
      <c r="GK399" s="16">
        <f t="shared" si="530"/>
        <v>2848.875</v>
      </c>
      <c r="GL399" s="16">
        <f t="shared" si="531"/>
        <v>2846.8888888888896</v>
      </c>
      <c r="GM399" s="16">
        <f t="shared" si="532"/>
        <v>2885.8888888888896</v>
      </c>
      <c r="GN399" s="16"/>
      <c r="GO399" s="16">
        <f t="shared" si="508"/>
        <v>3026.5714285714303</v>
      </c>
      <c r="GP399" s="16">
        <f t="shared" si="509"/>
        <v>2828.4444444444398</v>
      </c>
      <c r="GQ399" s="16">
        <f t="shared" si="533"/>
        <v>3127.5555555555602</v>
      </c>
    </row>
    <row r="400" spans="2:199" ht="14.45" customHeight="1" x14ac:dyDescent="0.25">
      <c r="B400" s="28" t="s">
        <v>452</v>
      </c>
      <c r="C400" s="28" t="s">
        <v>846</v>
      </c>
      <c r="D400" s="23" t="str">
        <f>IFERROR(IF(MATCH($B400,Compounders!$A:$A,0),"yes"),"")</f>
        <v/>
      </c>
      <c r="F400" s="66"/>
      <c r="G400" s="66"/>
      <c r="H400" s="66"/>
      <c r="I400" s="66"/>
      <c r="J400" s="121" t="str">
        <f t="shared" si="510"/>
        <v>yes</v>
      </c>
      <c r="K400" s="70">
        <f t="shared" si="534"/>
        <v>6</v>
      </c>
      <c r="L400" s="70">
        <f t="shared" si="535"/>
        <v>48</v>
      </c>
      <c r="M400" s="70">
        <f t="shared" si="536"/>
        <v>7</v>
      </c>
      <c r="N400" s="70">
        <f t="shared" si="537"/>
        <v>8</v>
      </c>
      <c r="O400" s="66"/>
      <c r="P400" s="83"/>
      <c r="Q400" s="70">
        <f t="shared" si="511"/>
        <v>5</v>
      </c>
      <c r="R400" s="70">
        <f t="shared" si="511"/>
        <v>4</v>
      </c>
      <c r="S400" s="70">
        <f t="shared" si="511"/>
        <v>5</v>
      </c>
      <c r="T400" s="70">
        <f t="shared" si="511"/>
        <v>5</v>
      </c>
      <c r="U400" s="70">
        <f t="shared" si="511"/>
        <v>5</v>
      </c>
      <c r="V400" s="70">
        <f t="shared" si="511"/>
        <v>8</v>
      </c>
      <c r="W400" s="70">
        <f t="shared" si="511"/>
        <v>10</v>
      </c>
      <c r="X400" s="70">
        <f t="shared" si="511"/>
        <v>4</v>
      </c>
      <c r="Y400" s="70">
        <f t="shared" si="511"/>
        <v>2</v>
      </c>
      <c r="AA400" s="39">
        <v>16.711060321890002</v>
      </c>
      <c r="AB400" s="39">
        <v>18.533920420080001</v>
      </c>
      <c r="AC400" s="40">
        <v>18.49521861957</v>
      </c>
      <c r="AE400" s="4">
        <f t="shared" si="477"/>
        <v>1.7841582976799977</v>
      </c>
      <c r="AF400" s="4">
        <f t="shared" si="478"/>
        <v>-3.870180051000105E-2</v>
      </c>
      <c r="AH400" s="11">
        <f t="shared" si="479"/>
        <v>0.10676511623519835</v>
      </c>
      <c r="AI400" s="11">
        <f t="shared" si="480"/>
        <v>-2.0881604988478575E-3</v>
      </c>
      <c r="AK400" s="3">
        <v>690</v>
      </c>
      <c r="AL400" s="7">
        <v>810</v>
      </c>
      <c r="AM400" s="7"/>
      <c r="AN400" s="3">
        <v>904</v>
      </c>
      <c r="AO400" s="3">
        <v>904.4</v>
      </c>
      <c r="AP400" s="7">
        <v>901.44444444444389</v>
      </c>
      <c r="AQ400" s="113"/>
      <c r="AR400" s="3">
        <v>1010.71428571429</v>
      </c>
      <c r="AS400" s="3">
        <v>1012.6666666666699</v>
      </c>
      <c r="AT400" s="7">
        <v>1009.25</v>
      </c>
      <c r="AU400" s="7"/>
      <c r="AV400" s="3">
        <v>1122.6666666666702</v>
      </c>
      <c r="AW400" s="3">
        <v>1135.1111111111099</v>
      </c>
      <c r="AX400" s="7">
        <v>1138.8888888888901</v>
      </c>
      <c r="AY400" s="113"/>
      <c r="AZ400" s="3">
        <v>781</v>
      </c>
      <c r="BA400" s="7">
        <v>830</v>
      </c>
      <c r="BB400" s="7"/>
      <c r="BC400" s="3">
        <v>904</v>
      </c>
      <c r="BD400" s="3">
        <v>904.4</v>
      </c>
      <c r="BE400" s="7">
        <v>901.44444444444389</v>
      </c>
      <c r="BF400" s="113"/>
      <c r="BG400" s="3">
        <v>1010.71428571429</v>
      </c>
      <c r="BH400" s="3">
        <v>1012.6666666666699</v>
      </c>
      <c r="BI400" s="7">
        <v>1009.25</v>
      </c>
      <c r="BJ400" s="113"/>
      <c r="BK400" s="3">
        <v>1122.6666666666702</v>
      </c>
      <c r="BL400" s="3">
        <v>1135.1111111111099</v>
      </c>
      <c r="BM400" s="7">
        <v>1138.8888888888901</v>
      </c>
      <c r="BO400" s="2">
        <f t="shared" si="465"/>
        <v>781</v>
      </c>
      <c r="BP400" s="2">
        <f t="shared" si="466"/>
        <v>830</v>
      </c>
      <c r="BQ400" s="2"/>
      <c r="BR400" s="2">
        <f t="shared" si="467"/>
        <v>904</v>
      </c>
      <c r="BS400" s="2">
        <f t="shared" si="468"/>
        <v>904.4</v>
      </c>
      <c r="BT400" s="2">
        <f t="shared" si="469"/>
        <v>901.44444444444389</v>
      </c>
      <c r="BU400" s="2"/>
      <c r="BV400" s="2">
        <f t="shared" si="470"/>
        <v>1010.71428571429</v>
      </c>
      <c r="BW400" s="2">
        <f t="shared" si="471"/>
        <v>1012.6666666666699</v>
      </c>
      <c r="BX400" s="2">
        <f t="shared" si="472"/>
        <v>1009.25</v>
      </c>
      <c r="BZ400" s="16">
        <f t="shared" si="538"/>
        <v>49</v>
      </c>
      <c r="CA400" s="16">
        <f t="shared" si="539"/>
        <v>71.444444444443889</v>
      </c>
      <c r="CB400" s="16">
        <f t="shared" si="540"/>
        <v>107.80555555555611</v>
      </c>
      <c r="CD400" s="5">
        <f t="shared" si="481"/>
        <v>6.2740076824583824E-2</v>
      </c>
      <c r="CE400" s="5">
        <f t="shared" si="482"/>
        <v>8.6077643908968549E-2</v>
      </c>
      <c r="CF400" s="5">
        <f t="shared" si="483"/>
        <v>0.11959201281893317</v>
      </c>
      <c r="CH400" s="11">
        <f t="shared" si="512"/>
        <v>4.4247787610607325E-4</v>
      </c>
      <c r="CI400" s="11">
        <f t="shared" si="513"/>
        <v>-2.8269419862346767E-3</v>
      </c>
      <c r="CK400" s="11">
        <f t="shared" si="514"/>
        <v>1.9316843345100754E-3</v>
      </c>
      <c r="CL400" s="11">
        <f t="shared" si="515"/>
        <v>-1.448763250887608E-3</v>
      </c>
      <c r="CN400" s="16">
        <f t="shared" si="484"/>
        <v>0.39999999999997726</v>
      </c>
      <c r="CO400" s="16">
        <f t="shared" si="485"/>
        <v>-2.5555555555561114</v>
      </c>
      <c r="CP400" s="11"/>
      <c r="CQ400" s="16">
        <f t="shared" si="486"/>
        <v>1.95238095237994</v>
      </c>
      <c r="CR400" s="16">
        <f t="shared" si="487"/>
        <v>-1.4642857142899857</v>
      </c>
      <c r="CT400" s="106">
        <v>895.66666666666606</v>
      </c>
      <c r="CU400" s="104">
        <v>904.4</v>
      </c>
      <c r="CV400" s="104">
        <v>801.5</v>
      </c>
      <c r="CW400" s="104">
        <v>786.30250000000001</v>
      </c>
      <c r="CX400" s="104">
        <v>809.34133333333307</v>
      </c>
      <c r="CY400" s="104">
        <v>824.44444444444389</v>
      </c>
      <c r="CZ400" s="104">
        <v>761.23333333333301</v>
      </c>
      <c r="DA400" s="104">
        <v>845.5</v>
      </c>
      <c r="DB400" s="104">
        <v>808</v>
      </c>
      <c r="DC400" s="104">
        <v>786.625</v>
      </c>
      <c r="DD400" s="104">
        <v>712.04333333333307</v>
      </c>
      <c r="DE400" s="104">
        <v>720.875</v>
      </c>
      <c r="DF400" s="104">
        <v>732.46666666666601</v>
      </c>
      <c r="DG400" s="104">
        <v>735.375</v>
      </c>
      <c r="DH400" s="104">
        <v>712.23333333333301</v>
      </c>
      <c r="DI400" s="104">
        <v>639.99166666666702</v>
      </c>
      <c r="DJ400" s="104">
        <v>604.6</v>
      </c>
      <c r="DK400" s="104">
        <v>689.33333333333303</v>
      </c>
      <c r="DL400" s="104">
        <v>571.91666666666697</v>
      </c>
      <c r="DM400" s="104">
        <v>619.29166666666697</v>
      </c>
      <c r="DN400" s="104">
        <v>625.76666666666699</v>
      </c>
      <c r="DO400" s="104">
        <v>645.16666666666697</v>
      </c>
      <c r="DP400" s="104">
        <v>573.61666666666702</v>
      </c>
      <c r="DR400" s="4">
        <f t="shared" si="516"/>
        <v>18.49521861957</v>
      </c>
      <c r="DS400" s="39">
        <v>18.533920420080001</v>
      </c>
      <c r="DT400" s="39">
        <v>16.711060321890002</v>
      </c>
      <c r="DU400" s="39">
        <v>17.322295592069995</v>
      </c>
      <c r="DV400" s="39">
        <v>15.533309800530001</v>
      </c>
      <c r="DW400" s="39">
        <v>16.518154717350001</v>
      </c>
      <c r="DX400" s="39">
        <v>15.175276806280001</v>
      </c>
      <c r="DY400" s="39">
        <v>15.566959206750001</v>
      </c>
      <c r="DZ400" s="39">
        <v>13.049692728799998</v>
      </c>
      <c r="EA400" s="39">
        <v>12.737042236799999</v>
      </c>
      <c r="EB400" s="39">
        <v>12.964489419599998</v>
      </c>
      <c r="EC400" s="39">
        <v>12.2442400074</v>
      </c>
      <c r="ED400" s="39">
        <v>13.192831114240001</v>
      </c>
      <c r="EE400" s="39">
        <v>13.410743674799999</v>
      </c>
      <c r="EF400" s="39">
        <v>13.858915234300001</v>
      </c>
      <c r="EG400" s="39">
        <v>13.296581033680001</v>
      </c>
      <c r="EH400" s="39">
        <v>14.700192598079999</v>
      </c>
      <c r="EI400" s="39">
        <v>15.649907988879999</v>
      </c>
      <c r="EJ400" s="39">
        <v>15.38967757689</v>
      </c>
      <c r="EK400" s="39">
        <v>14.009434778879999</v>
      </c>
      <c r="EL400" s="39">
        <v>13.94750261952</v>
      </c>
      <c r="EM400" s="39">
        <v>13.533557667999998</v>
      </c>
      <c r="EN400" s="39">
        <v>12.870166964390002</v>
      </c>
      <c r="EP400" s="111">
        <v>46022</v>
      </c>
      <c r="EQ400" s="114">
        <f t="shared" si="541"/>
        <v>0</v>
      </c>
      <c r="ER400" s="114"/>
      <c r="ES400" s="4">
        <f t="shared" si="517"/>
        <v>690</v>
      </c>
      <c r="ET400" s="4">
        <f t="shared" si="518"/>
        <v>810</v>
      </c>
      <c r="EU400" s="4"/>
      <c r="EV400" s="4">
        <f t="shared" si="488"/>
        <v>904</v>
      </c>
      <c r="EW400" s="4">
        <f t="shared" si="489"/>
        <v>904.4</v>
      </c>
      <c r="EX400" s="4">
        <f t="shared" si="490"/>
        <v>901.44444444444389</v>
      </c>
      <c r="EY400" s="4"/>
      <c r="EZ400" s="4">
        <f t="shared" si="491"/>
        <v>1010.71428571429</v>
      </c>
      <c r="FA400" s="4">
        <f t="shared" si="492"/>
        <v>1012.6666666666699</v>
      </c>
      <c r="FB400" s="4">
        <f t="shared" si="493"/>
        <v>1009.25</v>
      </c>
      <c r="FC400" s="4"/>
      <c r="FD400" s="4">
        <f t="shared" si="519"/>
        <v>1122.6666666666702</v>
      </c>
      <c r="FE400" s="4">
        <f t="shared" si="520"/>
        <v>1135.1111111111099</v>
      </c>
      <c r="FF400" s="4">
        <f t="shared" si="521"/>
        <v>1138.8888888888901</v>
      </c>
      <c r="FH400" s="16">
        <f t="shared" si="522"/>
        <v>690</v>
      </c>
      <c r="FI400" s="16">
        <f t="shared" si="495"/>
        <v>810</v>
      </c>
      <c r="FJ400" s="16"/>
      <c r="FK400" s="16">
        <f t="shared" si="523"/>
        <v>904</v>
      </c>
      <c r="FL400" s="16">
        <f t="shared" si="524"/>
        <v>904.4</v>
      </c>
      <c r="FM400" s="16">
        <f t="shared" si="525"/>
        <v>901.44444444444389</v>
      </c>
      <c r="FN400" s="16"/>
      <c r="FO400" s="16">
        <f t="shared" si="526"/>
        <v>1010.71428571429</v>
      </c>
      <c r="FP400" s="16">
        <f t="shared" si="527"/>
        <v>1012.6666666666699</v>
      </c>
      <c r="FQ400" s="16">
        <f t="shared" si="528"/>
        <v>1009.25</v>
      </c>
      <c r="FS400" s="4">
        <f t="shared" si="496"/>
        <v>781</v>
      </c>
      <c r="FT400" s="4">
        <f t="shared" si="497"/>
        <v>830</v>
      </c>
      <c r="FU400" s="4"/>
      <c r="FV400" s="4">
        <f t="shared" si="498"/>
        <v>904</v>
      </c>
      <c r="FW400" s="4">
        <f t="shared" si="499"/>
        <v>904.4</v>
      </c>
      <c r="FX400" s="4">
        <f t="shared" si="500"/>
        <v>901.44444444444389</v>
      </c>
      <c r="FY400" s="4"/>
      <c r="FZ400" s="4">
        <f t="shared" si="501"/>
        <v>1010.71428571429</v>
      </c>
      <c r="GA400" s="4">
        <f t="shared" si="502"/>
        <v>1012.6666666666699</v>
      </c>
      <c r="GB400" s="4">
        <f t="shared" si="503"/>
        <v>1009.25</v>
      </c>
      <c r="GC400" s="4"/>
      <c r="GD400" s="4">
        <f t="shared" si="504"/>
        <v>1122.6666666666702</v>
      </c>
      <c r="GE400" s="4">
        <f t="shared" si="505"/>
        <v>1135.1111111111099</v>
      </c>
      <c r="GF400" s="4">
        <f t="shared" si="506"/>
        <v>1138.8888888888901</v>
      </c>
      <c r="GH400" s="16">
        <f t="shared" si="529"/>
        <v>781</v>
      </c>
      <c r="GI400" s="16">
        <f t="shared" si="507"/>
        <v>830</v>
      </c>
      <c r="GJ400" s="16"/>
      <c r="GK400" s="16">
        <f t="shared" si="530"/>
        <v>904</v>
      </c>
      <c r="GL400" s="16">
        <f t="shared" si="531"/>
        <v>904.4</v>
      </c>
      <c r="GM400" s="16">
        <f t="shared" si="532"/>
        <v>901.44444444444389</v>
      </c>
      <c r="GN400" s="16"/>
      <c r="GO400" s="16">
        <f t="shared" si="508"/>
        <v>1010.71428571429</v>
      </c>
      <c r="GP400" s="16">
        <f t="shared" si="509"/>
        <v>1012.6666666666699</v>
      </c>
      <c r="GQ400" s="16">
        <f t="shared" si="533"/>
        <v>1009.25</v>
      </c>
    </row>
    <row r="401" spans="2:199" ht="14.45" customHeight="1" x14ac:dyDescent="0.25">
      <c r="B401" s="28" t="s">
        <v>429</v>
      </c>
      <c r="C401" s="28" t="s">
        <v>847</v>
      </c>
      <c r="D401" s="23" t="str">
        <f>IFERROR(IF(MATCH($B401,Compounders!$A:$A,0),"yes"),"")</f>
        <v/>
      </c>
      <c r="F401" s="66"/>
      <c r="G401" s="66"/>
      <c r="H401" s="66"/>
      <c r="I401" s="66"/>
      <c r="J401" s="121" t="str">
        <f t="shared" si="510"/>
        <v>yes</v>
      </c>
      <c r="K401" s="70">
        <f t="shared" si="534"/>
        <v>6</v>
      </c>
      <c r="L401" s="70">
        <f t="shared" si="535"/>
        <v>48</v>
      </c>
      <c r="M401" s="70">
        <f t="shared" si="536"/>
        <v>7</v>
      </c>
      <c r="N401" s="70">
        <f t="shared" si="537"/>
        <v>8</v>
      </c>
      <c r="O401" s="66"/>
      <c r="P401" s="83"/>
      <c r="Q401" s="70">
        <f t="shared" si="511"/>
        <v>5</v>
      </c>
      <c r="R401" s="70">
        <f t="shared" si="511"/>
        <v>4</v>
      </c>
      <c r="S401" s="70">
        <f t="shared" si="511"/>
        <v>5</v>
      </c>
      <c r="T401" s="70">
        <f t="shared" si="511"/>
        <v>5</v>
      </c>
      <c r="U401" s="70">
        <f t="shared" si="511"/>
        <v>5</v>
      </c>
      <c r="V401" s="70">
        <f t="shared" si="511"/>
        <v>8</v>
      </c>
      <c r="W401" s="70">
        <f t="shared" si="511"/>
        <v>10</v>
      </c>
      <c r="X401" s="70">
        <f t="shared" si="511"/>
        <v>4</v>
      </c>
      <c r="Y401" s="70">
        <f t="shared" si="511"/>
        <v>2</v>
      </c>
      <c r="AA401" s="39">
        <v>20.696193250440004</v>
      </c>
      <c r="AB401" s="39">
        <v>22.557699351619995</v>
      </c>
      <c r="AC401" s="40">
        <v>21.486936110040006</v>
      </c>
      <c r="AE401" s="4">
        <f t="shared" si="477"/>
        <v>0.79074285960000168</v>
      </c>
      <c r="AF401" s="4">
        <f t="shared" si="478"/>
        <v>-1.0707632415799893</v>
      </c>
      <c r="AH401" s="11">
        <f t="shared" si="479"/>
        <v>3.8207164478578193E-2</v>
      </c>
      <c r="AI401" s="11">
        <f t="shared" si="480"/>
        <v>-4.7467750362719996E-2</v>
      </c>
      <c r="AK401" s="3">
        <v>800</v>
      </c>
      <c r="AL401" s="7">
        <v>474</v>
      </c>
      <c r="AM401" s="7"/>
      <c r="AN401" s="3">
        <v>1366</v>
      </c>
      <c r="AO401" s="3">
        <v>1131.4000000000001</v>
      </c>
      <c r="AP401" s="7">
        <v>1216.25</v>
      </c>
      <c r="AQ401" s="113"/>
      <c r="AR401" s="3">
        <v>1574.1666666666702</v>
      </c>
      <c r="AS401" s="3">
        <v>1556.5384615384601</v>
      </c>
      <c r="AT401" s="7">
        <v>1612.3333333333298</v>
      </c>
      <c r="AU401" s="7"/>
      <c r="AV401" s="3">
        <v>1920.875</v>
      </c>
      <c r="AW401" s="3">
        <v>1965.5</v>
      </c>
      <c r="AX401" s="7">
        <v>2022.8571428571402</v>
      </c>
      <c r="AY401" s="113"/>
      <c r="AZ401" s="3">
        <v>1103</v>
      </c>
      <c r="BA401" s="7">
        <v>1468.5</v>
      </c>
      <c r="BB401" s="7"/>
      <c r="BC401" s="3">
        <v>1366</v>
      </c>
      <c r="BD401" s="3">
        <v>1347.54545454545</v>
      </c>
      <c r="BE401" s="7">
        <v>1391</v>
      </c>
      <c r="BF401" s="113"/>
      <c r="BG401" s="3">
        <v>1574.1666666666702</v>
      </c>
      <c r="BH401" s="3">
        <v>1556.5384615384601</v>
      </c>
      <c r="BI401" s="7">
        <v>1612.3333333333298</v>
      </c>
      <c r="BJ401" s="113"/>
      <c r="BK401" s="3">
        <v>1920.875</v>
      </c>
      <c r="BL401" s="3">
        <v>1965.5</v>
      </c>
      <c r="BM401" s="7">
        <v>2022.8571428571402</v>
      </c>
      <c r="BO401" s="2">
        <f t="shared" ref="BO401:BO464" si="542">CHOOSE($AK$6,FH401,GH401)</f>
        <v>1198.1301369863013</v>
      </c>
      <c r="BP401" s="2">
        <f t="shared" ref="BP401:BP464" si="543">CHOOSE($AK$6,FI401,GI401)</f>
        <v>1448.3287671232879</v>
      </c>
      <c r="BQ401" s="2"/>
      <c r="BR401" s="2">
        <f t="shared" ref="BR401:BR464" si="544">CHOOSE($AK$6,FK401,GK401)</f>
        <v>1420.1803652968047</v>
      </c>
      <c r="BS401" s="2">
        <f t="shared" ref="BS401:BS464" si="545">CHOOSE($AK$6,FL401,GL401)</f>
        <v>1401.940894721713</v>
      </c>
      <c r="BT401" s="2">
        <f t="shared" ref="BT401:BT464" si="546">CHOOSE($AK$6,FM401,GM401)</f>
        <v>1448.6073059360724</v>
      </c>
      <c r="BU401" s="2"/>
      <c r="BV401" s="2">
        <f t="shared" ref="BV401:BV464" si="547">CHOOSE($AK$6,FO401,GO401)</f>
        <v>1664.405821917811</v>
      </c>
      <c r="BW401" s="2">
        <f t="shared" ref="BW401:BW464" si="548">CHOOSE($AK$6,FP401,GP401)</f>
        <v>1662.9805057955732</v>
      </c>
      <c r="BX401" s="2">
        <f t="shared" ref="BX401:BX464" si="549">CHOOSE($AK$6,FQ401,GQ401)</f>
        <v>1719.1819960861026</v>
      </c>
      <c r="BZ401" s="16">
        <f t="shared" si="538"/>
        <v>250.19863013698659</v>
      </c>
      <c r="CA401" s="16">
        <f t="shared" si="539"/>
        <v>0.27853881278451809</v>
      </c>
      <c r="CB401" s="16">
        <f t="shared" si="540"/>
        <v>270.57469015003016</v>
      </c>
      <c r="CD401" s="5">
        <f t="shared" si="481"/>
        <v>0.20882425240243108</v>
      </c>
      <c r="CE401" s="5">
        <f t="shared" si="482"/>
        <v>1.9231739305825002E-4</v>
      </c>
      <c r="CF401" s="5">
        <f t="shared" si="483"/>
        <v>0.1867826353224058</v>
      </c>
      <c r="CH401" s="11">
        <f t="shared" si="512"/>
        <v>-1.284306628987919E-2</v>
      </c>
      <c r="CI401" s="11">
        <f t="shared" si="513"/>
        <v>2.0016429837999228E-2</v>
      </c>
      <c r="CK401" s="11">
        <f t="shared" si="514"/>
        <v>-8.5635131977335188E-4</v>
      </c>
      <c r="CL401" s="11">
        <f t="shared" si="515"/>
        <v>3.2910347612925106E-2</v>
      </c>
      <c r="CN401" s="16">
        <f t="shared" si="484"/>
        <v>-18.239470575091673</v>
      </c>
      <c r="CO401" s="16">
        <f t="shared" si="485"/>
        <v>28.426940639267741</v>
      </c>
      <c r="CP401" s="11"/>
      <c r="CQ401" s="16">
        <f t="shared" si="486"/>
        <v>-1.4253161222377457</v>
      </c>
      <c r="CR401" s="16">
        <f t="shared" si="487"/>
        <v>54.776174168291618</v>
      </c>
      <c r="CT401" s="106">
        <v>1585.4857142857138</v>
      </c>
      <c r="CU401" s="104">
        <v>1444.491666666667</v>
      </c>
      <c r="CV401" s="104">
        <v>1365</v>
      </c>
      <c r="CW401" s="104">
        <v>1327.545454545455</v>
      </c>
      <c r="CX401" s="104">
        <v>1335.8</v>
      </c>
      <c r="CY401" s="104">
        <v>1270.5095238095241</v>
      </c>
      <c r="CZ401" s="104">
        <v>1213.6363636363599</v>
      </c>
      <c r="DA401" s="104">
        <v>1223.366666666667</v>
      </c>
      <c r="DB401" s="104">
        <v>1137.7</v>
      </c>
      <c r="DC401" s="104">
        <v>939.24642857142896</v>
      </c>
      <c r="DD401" s="104">
        <v>676.7</v>
      </c>
      <c r="DE401" s="104">
        <v>855.40476190476204</v>
      </c>
      <c r="DF401" s="104">
        <v>794.32857142857097</v>
      </c>
      <c r="DG401" s="104">
        <v>1624.25</v>
      </c>
      <c r="DH401" s="104">
        <v>2335.4545454545496</v>
      </c>
      <c r="DI401" s="104">
        <v>2624.8809523809527</v>
      </c>
      <c r="DJ401" s="104">
        <v>2813.8392857142858</v>
      </c>
      <c r="DK401" s="104">
        <v>2848.708333333333</v>
      </c>
      <c r="DL401" s="104">
        <v>2653.3636363636397</v>
      </c>
      <c r="DM401" s="104">
        <v>2451.625</v>
      </c>
      <c r="DN401" s="104">
        <v>2060.6964285714289</v>
      </c>
      <c r="DO401" s="104">
        <v>1993.5111111111109</v>
      </c>
      <c r="DP401" s="104">
        <v>2039.45454545455</v>
      </c>
      <c r="DR401" s="4">
        <f t="shared" si="516"/>
        <v>21.486936110040006</v>
      </c>
      <c r="DS401" s="39">
        <v>22.557699351619995</v>
      </c>
      <c r="DT401" s="39">
        <v>20.696193250440004</v>
      </c>
      <c r="DU401" s="39">
        <v>19.318277714099999</v>
      </c>
      <c r="DV401" s="39">
        <v>19.927751385019995</v>
      </c>
      <c r="DW401" s="39">
        <v>22.72876294113</v>
      </c>
      <c r="DX401" s="39">
        <v>20.458551501760002</v>
      </c>
      <c r="DY401" s="39">
        <v>21.193216812879999</v>
      </c>
      <c r="DZ401" s="39">
        <v>20.343261986039998</v>
      </c>
      <c r="EA401" s="39">
        <v>20.928337303439996</v>
      </c>
      <c r="EB401" s="39">
        <v>19.154336562499999</v>
      </c>
      <c r="EC401" s="39">
        <v>17.952241617089999</v>
      </c>
      <c r="ED401" s="39">
        <v>18.15036966864</v>
      </c>
      <c r="EE401" s="39">
        <v>21.09573176924</v>
      </c>
      <c r="EF401" s="39">
        <v>22.274679456000001</v>
      </c>
      <c r="EG401" s="39">
        <v>23.710229537250001</v>
      </c>
      <c r="EH401" s="39">
        <v>31.114938179780001</v>
      </c>
      <c r="EI401" s="39">
        <v>32.487807323619997</v>
      </c>
      <c r="EJ401" s="39">
        <v>31.64616410332</v>
      </c>
      <c r="EK401" s="39">
        <v>28.799370755200002</v>
      </c>
      <c r="EL401" s="39">
        <v>26.906411266080003</v>
      </c>
      <c r="EM401" s="39">
        <v>27.099634780500001</v>
      </c>
      <c r="EN401" s="39">
        <v>23.507911377359999</v>
      </c>
      <c r="EP401" s="111">
        <v>45927</v>
      </c>
      <c r="EQ401" s="114">
        <f t="shared" si="541"/>
        <v>0.26027397260273971</v>
      </c>
      <c r="ER401" s="114"/>
      <c r="ES401" s="4">
        <f t="shared" si="517"/>
        <v>800</v>
      </c>
      <c r="ET401" s="4">
        <f t="shared" si="518"/>
        <v>474</v>
      </c>
      <c r="EU401" s="4"/>
      <c r="EV401" s="4">
        <f t="shared" si="488"/>
        <v>1366</v>
      </c>
      <c r="EW401" s="4">
        <f t="shared" si="489"/>
        <v>1131.4000000000001</v>
      </c>
      <c r="EX401" s="4">
        <f t="shared" si="490"/>
        <v>1216.25</v>
      </c>
      <c r="EY401" s="4"/>
      <c r="EZ401" s="4">
        <f t="shared" si="491"/>
        <v>1574.1666666666702</v>
      </c>
      <c r="FA401" s="4">
        <f t="shared" si="492"/>
        <v>1556.5384615384601</v>
      </c>
      <c r="FB401" s="4">
        <f t="shared" si="493"/>
        <v>1612.3333333333298</v>
      </c>
      <c r="FC401" s="4"/>
      <c r="FD401" s="4">
        <f t="shared" si="519"/>
        <v>1920.875</v>
      </c>
      <c r="FE401" s="4">
        <f t="shared" si="520"/>
        <v>1965.5</v>
      </c>
      <c r="FF401" s="4">
        <f t="shared" si="521"/>
        <v>2022.8571428571402</v>
      </c>
      <c r="FH401" s="16">
        <f t="shared" si="522"/>
        <v>715.15068493150682</v>
      </c>
      <c r="FI401" s="16">
        <f t="shared" si="495"/>
        <v>667.18835616438355</v>
      </c>
      <c r="FJ401" s="16"/>
      <c r="FK401" s="16">
        <f t="shared" si="523"/>
        <v>1420.1803652968047</v>
      </c>
      <c r="FL401" s="16">
        <f t="shared" si="524"/>
        <v>1242.0524762908321</v>
      </c>
      <c r="FM401" s="16">
        <f t="shared" si="525"/>
        <v>1319.340182648401</v>
      </c>
      <c r="FN401" s="16"/>
      <c r="FO401" s="16">
        <f t="shared" si="526"/>
        <v>1664.405821917811</v>
      </c>
      <c r="FP401" s="16">
        <f t="shared" si="527"/>
        <v>1662.9805057955732</v>
      </c>
      <c r="FQ401" s="16">
        <f t="shared" si="528"/>
        <v>1719.1819960861026</v>
      </c>
      <c r="FS401" s="4">
        <f t="shared" si="496"/>
        <v>1103</v>
      </c>
      <c r="FT401" s="4">
        <f t="shared" si="497"/>
        <v>1468.5</v>
      </c>
      <c r="FU401" s="4"/>
      <c r="FV401" s="4">
        <f t="shared" si="498"/>
        <v>1366</v>
      </c>
      <c r="FW401" s="4">
        <f t="shared" si="499"/>
        <v>1347.54545454545</v>
      </c>
      <c r="FX401" s="4">
        <f t="shared" si="500"/>
        <v>1391</v>
      </c>
      <c r="FY401" s="4"/>
      <c r="FZ401" s="4">
        <f t="shared" si="501"/>
        <v>1574.1666666666702</v>
      </c>
      <c r="GA401" s="4">
        <f t="shared" si="502"/>
        <v>1556.5384615384601</v>
      </c>
      <c r="GB401" s="4">
        <f t="shared" si="503"/>
        <v>1612.3333333333298</v>
      </c>
      <c r="GC401" s="4"/>
      <c r="GD401" s="4">
        <f t="shared" si="504"/>
        <v>1920.875</v>
      </c>
      <c r="GE401" s="4">
        <f t="shared" si="505"/>
        <v>1965.5</v>
      </c>
      <c r="GF401" s="4">
        <f t="shared" si="506"/>
        <v>2022.8571428571402</v>
      </c>
      <c r="GH401" s="16">
        <f t="shared" si="529"/>
        <v>1198.1301369863013</v>
      </c>
      <c r="GI401" s="16">
        <f t="shared" si="507"/>
        <v>1448.3287671232879</v>
      </c>
      <c r="GJ401" s="16"/>
      <c r="GK401" s="16">
        <f t="shared" si="530"/>
        <v>1420.1803652968047</v>
      </c>
      <c r="GL401" s="16">
        <f t="shared" si="531"/>
        <v>1401.940894721713</v>
      </c>
      <c r="GM401" s="16">
        <f t="shared" si="532"/>
        <v>1448.6073059360724</v>
      </c>
      <c r="GN401" s="16"/>
      <c r="GO401" s="16">
        <f t="shared" si="508"/>
        <v>1664.405821917811</v>
      </c>
      <c r="GP401" s="16">
        <f t="shared" si="509"/>
        <v>1662.9805057955732</v>
      </c>
      <c r="GQ401" s="16">
        <f t="shared" si="533"/>
        <v>1719.1819960861026</v>
      </c>
    </row>
    <row r="402" spans="2:199" ht="14.45" customHeight="1" x14ac:dyDescent="0.25">
      <c r="B402" s="28" t="s">
        <v>413</v>
      </c>
      <c r="C402" s="28" t="s">
        <v>848</v>
      </c>
      <c r="D402" s="23" t="str">
        <f>IFERROR(IF(MATCH($B402,Compounders!$A:$A,0),"yes"),"")</f>
        <v/>
      </c>
      <c r="F402" s="66"/>
      <c r="G402" s="66"/>
      <c r="H402" s="66"/>
      <c r="I402" s="66"/>
      <c r="J402" s="121" t="str">
        <f t="shared" si="510"/>
        <v>yes</v>
      </c>
      <c r="K402" s="70">
        <f t="shared" si="534"/>
        <v>6</v>
      </c>
      <c r="L402" s="70">
        <f t="shared" si="535"/>
        <v>48</v>
      </c>
      <c r="M402" s="70">
        <f t="shared" si="536"/>
        <v>7</v>
      </c>
      <c r="N402" s="70">
        <f t="shared" si="537"/>
        <v>8</v>
      </c>
      <c r="O402" s="66"/>
      <c r="P402" s="83"/>
      <c r="Q402" s="70">
        <f t="shared" si="511"/>
        <v>5</v>
      </c>
      <c r="R402" s="70">
        <f t="shared" si="511"/>
        <v>4</v>
      </c>
      <c r="S402" s="70">
        <f t="shared" si="511"/>
        <v>5</v>
      </c>
      <c r="T402" s="70">
        <f t="shared" si="511"/>
        <v>5</v>
      </c>
      <c r="U402" s="70">
        <f t="shared" si="511"/>
        <v>5</v>
      </c>
      <c r="V402" s="70">
        <f t="shared" si="511"/>
        <v>8</v>
      </c>
      <c r="W402" s="70">
        <f t="shared" si="511"/>
        <v>10</v>
      </c>
      <c r="X402" s="70">
        <f t="shared" si="511"/>
        <v>4</v>
      </c>
      <c r="Y402" s="70">
        <f t="shared" si="511"/>
        <v>2</v>
      </c>
      <c r="AA402" s="39">
        <v>17.535338423559999</v>
      </c>
      <c r="AB402" s="39">
        <v>17.018456023200002</v>
      </c>
      <c r="AC402" s="40">
        <v>17.779494744719997</v>
      </c>
      <c r="AE402" s="4">
        <f t="shared" si="477"/>
        <v>0.24415632115999841</v>
      </c>
      <c r="AF402" s="4">
        <f t="shared" si="478"/>
        <v>0.76103872151999497</v>
      </c>
      <c r="AH402" s="11">
        <f t="shared" si="479"/>
        <v>1.3923673171426065E-2</v>
      </c>
      <c r="AI402" s="11">
        <f t="shared" si="480"/>
        <v>4.4718435120232325E-2</v>
      </c>
      <c r="AK402" s="3">
        <v>832.9</v>
      </c>
      <c r="AL402" s="7">
        <v>579.20000000000005</v>
      </c>
      <c r="AM402" s="7"/>
      <c r="AN402" s="3">
        <v>645.91666666666697</v>
      </c>
      <c r="AO402" s="3">
        <v>660.71428571428601</v>
      </c>
      <c r="AP402" s="7">
        <v>622.22222222222194</v>
      </c>
      <c r="AQ402" s="113"/>
      <c r="AR402" s="3">
        <v>651.55555555555611</v>
      </c>
      <c r="AS402" s="3">
        <v>705.55555555555611</v>
      </c>
      <c r="AT402" s="7">
        <v>682</v>
      </c>
      <c r="AU402" s="7"/>
      <c r="AV402" s="3">
        <v>710</v>
      </c>
      <c r="AW402" s="3">
        <v>719.83333333333303</v>
      </c>
      <c r="AX402" s="7">
        <v>704</v>
      </c>
      <c r="AY402" s="113"/>
      <c r="AZ402" s="3">
        <v>1372.3</v>
      </c>
      <c r="BA402" s="7">
        <v>906.1</v>
      </c>
      <c r="BB402" s="7"/>
      <c r="BC402" s="3">
        <v>900.4</v>
      </c>
      <c r="BD402" s="3">
        <v>936.3846153846149</v>
      </c>
      <c r="BE402" s="7">
        <v>910.9375</v>
      </c>
      <c r="BF402" s="113"/>
      <c r="BG402" s="3">
        <v>936.461538461538</v>
      </c>
      <c r="BH402" s="3">
        <v>945.06666666666695</v>
      </c>
      <c r="BI402" s="7">
        <v>967.0625</v>
      </c>
      <c r="BJ402" s="113"/>
      <c r="BK402" s="3">
        <v>1033.5999999999999</v>
      </c>
      <c r="BL402" s="3">
        <v>1059</v>
      </c>
      <c r="BM402" s="7">
        <v>1050.9090909090901</v>
      </c>
      <c r="BO402" s="2">
        <f t="shared" si="542"/>
        <v>1372.3</v>
      </c>
      <c r="BP402" s="2">
        <f t="shared" si="543"/>
        <v>906.1</v>
      </c>
      <c r="BQ402" s="2"/>
      <c r="BR402" s="2">
        <f t="shared" si="544"/>
        <v>900.4</v>
      </c>
      <c r="BS402" s="2">
        <f t="shared" si="545"/>
        <v>936.3846153846149</v>
      </c>
      <c r="BT402" s="2">
        <f t="shared" si="546"/>
        <v>910.9375</v>
      </c>
      <c r="BU402" s="2"/>
      <c r="BV402" s="2">
        <f t="shared" si="547"/>
        <v>936.461538461538</v>
      </c>
      <c r="BW402" s="2">
        <f t="shared" si="548"/>
        <v>945.06666666666695</v>
      </c>
      <c r="BX402" s="2">
        <f t="shared" si="549"/>
        <v>967.0625</v>
      </c>
      <c r="BZ402" s="16">
        <f t="shared" si="538"/>
        <v>-466.19999999999993</v>
      </c>
      <c r="CA402" s="16">
        <f t="shared" si="539"/>
        <v>4.8374999999999773</v>
      </c>
      <c r="CB402" s="16">
        <f t="shared" si="540"/>
        <v>56.125</v>
      </c>
      <c r="CD402" s="5">
        <f t="shared" si="481"/>
        <v>-0.33972163521095966</v>
      </c>
      <c r="CE402" s="5">
        <f t="shared" si="482"/>
        <v>5.3388147003641251E-3</v>
      </c>
      <c r="CF402" s="5">
        <f t="shared" si="483"/>
        <v>6.1612349914236697E-2</v>
      </c>
      <c r="CH402" s="11">
        <f t="shared" si="512"/>
        <v>3.9965143696818028E-2</v>
      </c>
      <c r="CI402" s="11">
        <f t="shared" si="513"/>
        <v>1.1703131941359413E-2</v>
      </c>
      <c r="CK402" s="11">
        <f t="shared" si="514"/>
        <v>9.1889819834627406E-3</v>
      </c>
      <c r="CL402" s="11">
        <f t="shared" si="515"/>
        <v>3.2677221948415269E-2</v>
      </c>
      <c r="CN402" s="16">
        <f t="shared" si="484"/>
        <v>35.984615384614926</v>
      </c>
      <c r="CO402" s="16">
        <f t="shared" si="485"/>
        <v>10.537500000000023</v>
      </c>
      <c r="CP402" s="11"/>
      <c r="CQ402" s="16">
        <f t="shared" si="486"/>
        <v>8.605128205128949</v>
      </c>
      <c r="CR402" s="16">
        <f t="shared" si="487"/>
        <v>30.600961538462002</v>
      </c>
      <c r="CT402" s="106">
        <v>938.78571428571502</v>
      </c>
      <c r="CU402" s="104">
        <v>912.857142857143</v>
      </c>
      <c r="CV402" s="104">
        <v>933.33333333333303</v>
      </c>
      <c r="CW402" s="104">
        <v>767.66331168831198</v>
      </c>
      <c r="CX402" s="104">
        <v>1238.5934523809531</v>
      </c>
      <c r="CY402" s="104">
        <v>1388.875</v>
      </c>
      <c r="CZ402" s="104">
        <v>1347.0779220779229</v>
      </c>
      <c r="DA402" s="104">
        <v>1340.4652777777769</v>
      </c>
      <c r="DB402" s="104">
        <v>1382.2727272727279</v>
      </c>
      <c r="DC402" s="104">
        <v>1319.7142857142899</v>
      </c>
      <c r="DD402" s="104">
        <v>1183.155555555556</v>
      </c>
      <c r="DE402" s="104">
        <v>1216.986263736263</v>
      </c>
      <c r="DF402" s="104">
        <v>1223.754545454545</v>
      </c>
      <c r="DG402" s="104">
        <v>1151.3571428571402</v>
      </c>
      <c r="DH402" s="104">
        <v>1148.846153846154</v>
      </c>
      <c r="DI402" s="104">
        <v>1120</v>
      </c>
      <c r="DJ402" s="104">
        <v>1124.713095238096</v>
      </c>
      <c r="DK402" s="104">
        <v>1081.7333333333299</v>
      </c>
      <c r="DL402" s="104">
        <v>1056.425</v>
      </c>
      <c r="DM402" s="104">
        <v>910.07738095238005</v>
      </c>
      <c r="DN402" s="104">
        <v>851.84848484848408</v>
      </c>
      <c r="DO402" s="104">
        <v>826.28571428571399</v>
      </c>
      <c r="DP402" s="104">
        <v>789.02727272727304</v>
      </c>
      <c r="DR402" s="4">
        <f t="shared" si="516"/>
        <v>17.779494744719997</v>
      </c>
      <c r="DS402" s="39">
        <v>17.018456023200002</v>
      </c>
      <c r="DT402" s="39">
        <v>17.535338423559999</v>
      </c>
      <c r="DU402" s="39">
        <v>16.575097541550001</v>
      </c>
      <c r="DV402" s="39">
        <v>17.718063204269999</v>
      </c>
      <c r="DW402" s="39">
        <v>24.902431786580003</v>
      </c>
      <c r="DX402" s="39">
        <v>26.021195550000002</v>
      </c>
      <c r="DY402" s="39">
        <v>27.652469197050003</v>
      </c>
      <c r="DZ402" s="39">
        <v>26.085323854199999</v>
      </c>
      <c r="EA402" s="39">
        <v>30.225684804699998</v>
      </c>
      <c r="EB402" s="39">
        <v>25.876053685469998</v>
      </c>
      <c r="EC402" s="39">
        <v>26.106127650000001</v>
      </c>
      <c r="ED402" s="39">
        <v>26.299763247219996</v>
      </c>
      <c r="EE402" s="39">
        <v>24.077561037110002</v>
      </c>
      <c r="EF402" s="39">
        <v>22.732180255249997</v>
      </c>
      <c r="EG402" s="39">
        <v>20.737136965599998</v>
      </c>
      <c r="EH402" s="39">
        <v>19.492396747620006</v>
      </c>
      <c r="EI402" s="39">
        <v>21.877915508279997</v>
      </c>
      <c r="EJ402" s="39">
        <v>27.355889071080004</v>
      </c>
      <c r="EK402" s="39">
        <v>25.291646024709994</v>
      </c>
      <c r="EL402" s="39">
        <v>23.608770810899998</v>
      </c>
      <c r="EM402" s="39">
        <v>23.8814601196</v>
      </c>
      <c r="EN402" s="39">
        <v>23.880207547479994</v>
      </c>
      <c r="EP402" s="111">
        <v>46022</v>
      </c>
      <c r="EQ402" s="114">
        <f t="shared" si="541"/>
        <v>0</v>
      </c>
      <c r="ER402" s="114"/>
      <c r="ES402" s="4">
        <f t="shared" si="517"/>
        <v>832.9</v>
      </c>
      <c r="ET402" s="4">
        <f t="shared" si="518"/>
        <v>579.20000000000005</v>
      </c>
      <c r="EU402" s="4"/>
      <c r="EV402" s="4">
        <f t="shared" si="488"/>
        <v>645.91666666666697</v>
      </c>
      <c r="EW402" s="4">
        <f t="shared" si="489"/>
        <v>660.71428571428601</v>
      </c>
      <c r="EX402" s="4">
        <f t="shared" si="490"/>
        <v>622.22222222222194</v>
      </c>
      <c r="EY402" s="4"/>
      <c r="EZ402" s="4">
        <f t="shared" si="491"/>
        <v>651.55555555555611</v>
      </c>
      <c r="FA402" s="4">
        <f t="shared" si="492"/>
        <v>705.55555555555611</v>
      </c>
      <c r="FB402" s="4">
        <f t="shared" si="493"/>
        <v>682</v>
      </c>
      <c r="FC402" s="4"/>
      <c r="FD402" s="4">
        <f t="shared" si="519"/>
        <v>710</v>
      </c>
      <c r="FE402" s="4">
        <f t="shared" si="520"/>
        <v>719.83333333333303</v>
      </c>
      <c r="FF402" s="4">
        <f t="shared" si="521"/>
        <v>704</v>
      </c>
      <c r="FH402" s="16">
        <f t="shared" si="522"/>
        <v>832.9</v>
      </c>
      <c r="FI402" s="16">
        <f t="shared" si="495"/>
        <v>579.20000000000005</v>
      </c>
      <c r="FJ402" s="16"/>
      <c r="FK402" s="16">
        <f t="shared" si="523"/>
        <v>645.91666666666697</v>
      </c>
      <c r="FL402" s="16">
        <f t="shared" si="524"/>
        <v>660.71428571428601</v>
      </c>
      <c r="FM402" s="16">
        <f t="shared" si="525"/>
        <v>622.22222222222194</v>
      </c>
      <c r="FN402" s="16"/>
      <c r="FO402" s="16">
        <f t="shared" si="526"/>
        <v>651.55555555555611</v>
      </c>
      <c r="FP402" s="16">
        <f t="shared" si="527"/>
        <v>705.55555555555611</v>
      </c>
      <c r="FQ402" s="16">
        <f t="shared" si="528"/>
        <v>682</v>
      </c>
      <c r="FS402" s="4">
        <f t="shared" si="496"/>
        <v>1372.3</v>
      </c>
      <c r="FT402" s="4">
        <f t="shared" si="497"/>
        <v>906.1</v>
      </c>
      <c r="FU402" s="4"/>
      <c r="FV402" s="4">
        <f t="shared" si="498"/>
        <v>900.4</v>
      </c>
      <c r="FW402" s="4">
        <f t="shared" si="499"/>
        <v>936.3846153846149</v>
      </c>
      <c r="FX402" s="4">
        <f t="shared" si="500"/>
        <v>910.9375</v>
      </c>
      <c r="FY402" s="4"/>
      <c r="FZ402" s="4">
        <f t="shared" si="501"/>
        <v>936.461538461538</v>
      </c>
      <c r="GA402" s="4">
        <f t="shared" si="502"/>
        <v>945.06666666666695</v>
      </c>
      <c r="GB402" s="4">
        <f t="shared" si="503"/>
        <v>967.0625</v>
      </c>
      <c r="GC402" s="4"/>
      <c r="GD402" s="4">
        <f t="shared" si="504"/>
        <v>1033.5999999999999</v>
      </c>
      <c r="GE402" s="4">
        <f t="shared" si="505"/>
        <v>1059</v>
      </c>
      <c r="GF402" s="4">
        <f t="shared" si="506"/>
        <v>1050.9090909090901</v>
      </c>
      <c r="GH402" s="16">
        <f t="shared" si="529"/>
        <v>1372.3</v>
      </c>
      <c r="GI402" s="16">
        <f t="shared" si="507"/>
        <v>906.1</v>
      </c>
      <c r="GJ402" s="16"/>
      <c r="GK402" s="16">
        <f t="shared" si="530"/>
        <v>900.4</v>
      </c>
      <c r="GL402" s="16">
        <f t="shared" si="531"/>
        <v>936.3846153846149</v>
      </c>
      <c r="GM402" s="16">
        <f t="shared" si="532"/>
        <v>910.9375</v>
      </c>
      <c r="GN402" s="16"/>
      <c r="GO402" s="16">
        <f t="shared" si="508"/>
        <v>936.461538461538</v>
      </c>
      <c r="GP402" s="16">
        <f t="shared" si="509"/>
        <v>945.06666666666695</v>
      </c>
      <c r="GQ402" s="16">
        <f t="shared" si="533"/>
        <v>967.0625</v>
      </c>
    </row>
    <row r="403" spans="2:199" ht="14.45" customHeight="1" x14ac:dyDescent="0.25">
      <c r="B403" s="28" t="s">
        <v>375</v>
      </c>
      <c r="C403" s="28" t="s">
        <v>1045</v>
      </c>
      <c r="D403" s="23" t="str">
        <f>IFERROR(IF(MATCH($B403,Compounders!$A:$A,0),"yes"),"")</f>
        <v/>
      </c>
      <c r="F403" s="66"/>
      <c r="G403" s="66"/>
      <c r="H403" s="66"/>
      <c r="I403" s="66"/>
      <c r="J403" s="121" t="str">
        <f t="shared" si="510"/>
        <v>yes</v>
      </c>
      <c r="K403" s="70">
        <f t="shared" si="534"/>
        <v>6</v>
      </c>
      <c r="L403" s="70">
        <f t="shared" si="535"/>
        <v>48</v>
      </c>
      <c r="M403" s="70">
        <f t="shared" si="536"/>
        <v>7</v>
      </c>
      <c r="N403" s="70">
        <f t="shared" si="537"/>
        <v>8</v>
      </c>
      <c r="O403" s="66"/>
      <c r="P403" s="83"/>
      <c r="Q403" s="70">
        <f t="shared" si="511"/>
        <v>5</v>
      </c>
      <c r="R403" s="70">
        <f t="shared" si="511"/>
        <v>4</v>
      </c>
      <c r="S403" s="70">
        <f t="shared" si="511"/>
        <v>5</v>
      </c>
      <c r="T403" s="70">
        <f t="shared" si="511"/>
        <v>5</v>
      </c>
      <c r="U403" s="70">
        <f t="shared" si="511"/>
        <v>5</v>
      </c>
      <c r="V403" s="70">
        <f t="shared" si="511"/>
        <v>8</v>
      </c>
      <c r="W403" s="70">
        <f t="shared" si="511"/>
        <v>10</v>
      </c>
      <c r="X403" s="70">
        <f t="shared" si="511"/>
        <v>4</v>
      </c>
      <c r="Y403" s="70">
        <f t="shared" si="511"/>
        <v>2</v>
      </c>
      <c r="AA403" s="39">
        <v>19.251721907940002</v>
      </c>
      <c r="AB403" s="39">
        <v>18.3663161775</v>
      </c>
      <c r="AC403" s="40">
        <v>17.9482596858</v>
      </c>
      <c r="AE403" s="4">
        <f t="shared" si="477"/>
        <v>-1.3034622221400021</v>
      </c>
      <c r="AF403" s="4">
        <f t="shared" si="478"/>
        <v>-0.41805649169999981</v>
      </c>
      <c r="AH403" s="11">
        <f t="shared" si="479"/>
        <v>-6.7706266918514668E-2</v>
      </c>
      <c r="AI403" s="11">
        <f t="shared" si="480"/>
        <v>-2.2762130830141558E-2</v>
      </c>
      <c r="AK403" s="3">
        <v>730</v>
      </c>
      <c r="AL403" s="7">
        <v>511</v>
      </c>
      <c r="AM403" s="7"/>
      <c r="AN403" s="3">
        <v>1324.4615384615399</v>
      </c>
      <c r="AO403" s="3">
        <v>1201</v>
      </c>
      <c r="AP403" s="7">
        <v>1145.38461538462</v>
      </c>
      <c r="AQ403" s="113"/>
      <c r="AR403" s="3">
        <v>1636.38461538462</v>
      </c>
      <c r="AS403" s="3">
        <v>1637</v>
      </c>
      <c r="AT403" s="7">
        <v>1600.38461538462</v>
      </c>
      <c r="AU403" s="7"/>
      <c r="AV403" s="3">
        <v>1784.2</v>
      </c>
      <c r="AW403" s="3">
        <v>1829.1</v>
      </c>
      <c r="AX403" s="7">
        <v>1770</v>
      </c>
      <c r="AY403" s="113"/>
      <c r="AZ403" s="3">
        <v>1015</v>
      </c>
      <c r="BA403" s="7">
        <v>1136</v>
      </c>
      <c r="BB403" s="7"/>
      <c r="BC403" s="3">
        <v>1861.15</v>
      </c>
      <c r="BD403" s="3">
        <v>1853.89473684211</v>
      </c>
      <c r="BE403" s="7">
        <v>1847.3684210526299</v>
      </c>
      <c r="BF403" s="113"/>
      <c r="BG403" s="3">
        <v>2033.57142857143</v>
      </c>
      <c r="BH403" s="3">
        <v>2044.6</v>
      </c>
      <c r="BI403" s="7">
        <v>1994.6315789473701</v>
      </c>
      <c r="BJ403" s="113"/>
      <c r="BK403" s="3">
        <v>2167.2777777777801</v>
      </c>
      <c r="BL403" s="3">
        <v>2202.0588235294099</v>
      </c>
      <c r="BM403" s="7">
        <v>2100.9444444444398</v>
      </c>
      <c r="BO403" s="2">
        <f t="shared" si="542"/>
        <v>1075.9972602739726</v>
      </c>
      <c r="BP403" s="2">
        <f t="shared" si="543"/>
        <v>1494.6076423936545</v>
      </c>
      <c r="BQ403" s="2"/>
      <c r="BR403" s="2">
        <f t="shared" si="544"/>
        <v>1948.0692954990222</v>
      </c>
      <c r="BS403" s="2">
        <f t="shared" si="545"/>
        <v>1950.031088680608</v>
      </c>
      <c r="BT403" s="2">
        <f t="shared" si="546"/>
        <v>1921.6051910598414</v>
      </c>
      <c r="BU403" s="2"/>
      <c r="BV403" s="2">
        <f t="shared" si="547"/>
        <v>2100.9740813220283</v>
      </c>
      <c r="BW403" s="2">
        <f t="shared" si="548"/>
        <v>2123.9765028203051</v>
      </c>
      <c r="BX403" s="2">
        <f t="shared" si="549"/>
        <v>2048.2249138828793</v>
      </c>
      <c r="BZ403" s="16">
        <f t="shared" si="538"/>
        <v>418.61038211968184</v>
      </c>
      <c r="CA403" s="16">
        <f t="shared" si="539"/>
        <v>426.99754866618696</v>
      </c>
      <c r="CB403" s="16">
        <f t="shared" si="540"/>
        <v>126.61972282303782</v>
      </c>
      <c r="CD403" s="5">
        <f t="shared" si="481"/>
        <v>0.38904409664862372</v>
      </c>
      <c r="CE403" s="5">
        <f t="shared" si="482"/>
        <v>0.28569206830920435</v>
      </c>
      <c r="CF403" s="5">
        <f t="shared" si="483"/>
        <v>6.5892683581481259E-2</v>
      </c>
      <c r="CH403" s="11">
        <f t="shared" si="512"/>
        <v>1.0070448654564412E-3</v>
      </c>
      <c r="CI403" s="11">
        <f t="shared" si="513"/>
        <v>-1.358478597261692E-2</v>
      </c>
      <c r="CK403" s="11">
        <f t="shared" si="514"/>
        <v>1.0948455624832265E-2</v>
      </c>
      <c r="CL403" s="11">
        <f t="shared" si="515"/>
        <v>-2.5107005321054143E-2</v>
      </c>
      <c r="CN403" s="16">
        <f t="shared" si="484"/>
        <v>1.9617931815857901</v>
      </c>
      <c r="CO403" s="16">
        <f t="shared" si="485"/>
        <v>-26.464104439180801</v>
      </c>
      <c r="CP403" s="11"/>
      <c r="CQ403" s="16">
        <f t="shared" si="486"/>
        <v>23.002421498276817</v>
      </c>
      <c r="CR403" s="16">
        <f t="shared" si="487"/>
        <v>-52.749167439149005</v>
      </c>
      <c r="CT403" s="106">
        <v>1978.5476190476199</v>
      </c>
      <c r="CU403" s="104">
        <v>1951.733333333334</v>
      </c>
      <c r="CV403" s="104">
        <v>1895.109090909091</v>
      </c>
      <c r="CW403" s="104">
        <v>1840</v>
      </c>
      <c r="CX403" s="104">
        <v>1530.9365079365082</v>
      </c>
      <c r="CY403" s="104">
        <v>1100.666666666667</v>
      </c>
      <c r="CZ403" s="104">
        <v>1093.5</v>
      </c>
      <c r="DA403" s="104">
        <v>1065.875</v>
      </c>
      <c r="DB403" s="104">
        <v>1070.6944444444439</v>
      </c>
      <c r="DC403" s="104">
        <v>1028.5416666666661</v>
      </c>
      <c r="DD403" s="104">
        <v>1019.1666666666661</v>
      </c>
      <c r="DE403" s="104">
        <v>1000.76470588235</v>
      </c>
      <c r="DF403" s="104">
        <v>994.75</v>
      </c>
      <c r="DG403" s="104">
        <v>1135.75</v>
      </c>
      <c r="DH403" s="104">
        <v>1177.1777777777779</v>
      </c>
      <c r="DI403" s="104">
        <v>1209.4117647058799</v>
      </c>
      <c r="DJ403" s="104">
        <v>1243.791666666667</v>
      </c>
      <c r="DK403" s="104">
        <v>1224.1428571428569</v>
      </c>
      <c r="DL403" s="104">
        <v>1224.3571428571429</v>
      </c>
      <c r="DM403" s="104">
        <v>1231.1666666666702</v>
      </c>
      <c r="DN403" s="104">
        <v>1189.8</v>
      </c>
      <c r="DO403" s="104">
        <v>1184.8</v>
      </c>
      <c r="DP403" s="104">
        <v>1141.0999999999999</v>
      </c>
      <c r="DR403" s="4">
        <f t="shared" si="516"/>
        <v>17.9482596858</v>
      </c>
      <c r="DS403" s="39">
        <v>18.3663161775</v>
      </c>
      <c r="DT403" s="39">
        <v>19.251721907940002</v>
      </c>
      <c r="DU403" s="39">
        <v>18.882384317380001</v>
      </c>
      <c r="DV403" s="39">
        <v>20.998168618279994</v>
      </c>
      <c r="DW403" s="39">
        <v>14.019829156399998</v>
      </c>
      <c r="DX403" s="39">
        <v>13.600679624919998</v>
      </c>
      <c r="DY403" s="39">
        <v>16.375738591959998</v>
      </c>
      <c r="DZ403" s="39">
        <v>14.135456613359995</v>
      </c>
      <c r="EA403" s="39">
        <v>13.745213946119996</v>
      </c>
      <c r="EB403" s="39">
        <v>13.933108563679998</v>
      </c>
      <c r="EC403" s="39">
        <v>13.249367490839997</v>
      </c>
      <c r="ED403" s="39">
        <v>14.68500913398</v>
      </c>
      <c r="EE403" s="39">
        <v>16.908176035839997</v>
      </c>
      <c r="EF403" s="39">
        <v>17.734222911960003</v>
      </c>
      <c r="EG403" s="39">
        <v>15.977179835880001</v>
      </c>
      <c r="EH403" s="39">
        <v>18.679390118290002</v>
      </c>
      <c r="EI403" s="39">
        <v>17.15052937994</v>
      </c>
      <c r="EJ403" s="39">
        <v>18.413358464979996</v>
      </c>
      <c r="EK403" s="39">
        <v>17.791122698150001</v>
      </c>
      <c r="EL403" s="39">
        <v>17.66894718408</v>
      </c>
      <c r="EM403" s="39">
        <v>18.24389892864</v>
      </c>
      <c r="EN403" s="39">
        <v>18.461027478630001</v>
      </c>
      <c r="EP403" s="111">
        <v>45838</v>
      </c>
      <c r="EQ403" s="114">
        <f t="shared" si="541"/>
        <v>0.50410958904109593</v>
      </c>
      <c r="ER403" s="114"/>
      <c r="ES403" s="4">
        <f t="shared" si="517"/>
        <v>730</v>
      </c>
      <c r="ET403" s="4">
        <f t="shared" si="518"/>
        <v>511</v>
      </c>
      <c r="EU403" s="4"/>
      <c r="EV403" s="4">
        <f t="shared" si="488"/>
        <v>1324.4615384615399</v>
      </c>
      <c r="EW403" s="4">
        <f t="shared" si="489"/>
        <v>1201</v>
      </c>
      <c r="EX403" s="4">
        <f t="shared" si="490"/>
        <v>1145.38461538462</v>
      </c>
      <c r="EY403" s="4"/>
      <c r="EZ403" s="4">
        <f t="shared" si="491"/>
        <v>1636.38461538462</v>
      </c>
      <c r="FA403" s="4">
        <f t="shared" si="492"/>
        <v>1637</v>
      </c>
      <c r="FB403" s="4">
        <f t="shared" si="493"/>
        <v>1600.38461538462</v>
      </c>
      <c r="FC403" s="4"/>
      <c r="FD403" s="4">
        <f t="shared" si="519"/>
        <v>1784.2</v>
      </c>
      <c r="FE403" s="4">
        <f t="shared" si="520"/>
        <v>1829.1</v>
      </c>
      <c r="FF403" s="4">
        <f t="shared" si="521"/>
        <v>1770</v>
      </c>
      <c r="FH403" s="16">
        <f t="shared" si="522"/>
        <v>619.6</v>
      </c>
      <c r="FI403" s="16">
        <f t="shared" si="495"/>
        <v>830.79936775553449</v>
      </c>
      <c r="FJ403" s="16"/>
      <c r="FK403" s="16">
        <f t="shared" si="523"/>
        <v>1481.7049525816681</v>
      </c>
      <c r="FL403" s="16">
        <f t="shared" si="524"/>
        <v>1420.7917808219179</v>
      </c>
      <c r="FM403" s="16">
        <f t="shared" si="525"/>
        <v>1374.7544783983187</v>
      </c>
      <c r="FN403" s="16"/>
      <c r="FO403" s="16">
        <f t="shared" si="526"/>
        <v>1710.8997681770306</v>
      </c>
      <c r="FP403" s="16">
        <f t="shared" si="527"/>
        <v>1733.8394520547945</v>
      </c>
      <c r="FQ403" s="16">
        <f t="shared" si="528"/>
        <v>1685.8893572181266</v>
      </c>
      <c r="FS403" s="4">
        <f t="shared" si="496"/>
        <v>1015</v>
      </c>
      <c r="FT403" s="4">
        <f t="shared" si="497"/>
        <v>1136</v>
      </c>
      <c r="FU403" s="4"/>
      <c r="FV403" s="4">
        <f t="shared" si="498"/>
        <v>1861.15</v>
      </c>
      <c r="FW403" s="4">
        <f t="shared" si="499"/>
        <v>1853.89473684211</v>
      </c>
      <c r="FX403" s="4">
        <f t="shared" si="500"/>
        <v>1847.3684210526299</v>
      </c>
      <c r="FY403" s="4"/>
      <c r="FZ403" s="4">
        <f t="shared" si="501"/>
        <v>2033.57142857143</v>
      </c>
      <c r="GA403" s="4">
        <f t="shared" si="502"/>
        <v>2044.6</v>
      </c>
      <c r="GB403" s="4">
        <f t="shared" si="503"/>
        <v>1994.6315789473701</v>
      </c>
      <c r="GC403" s="4"/>
      <c r="GD403" s="4">
        <f t="shared" si="504"/>
        <v>2167.2777777777801</v>
      </c>
      <c r="GE403" s="4">
        <f t="shared" si="505"/>
        <v>2202.0588235294099</v>
      </c>
      <c r="GF403" s="4">
        <f t="shared" si="506"/>
        <v>2100.9444444444398</v>
      </c>
      <c r="GH403" s="16">
        <f t="shared" si="529"/>
        <v>1075.9972602739726</v>
      </c>
      <c r="GI403" s="16">
        <f t="shared" si="507"/>
        <v>1494.6076423936545</v>
      </c>
      <c r="GJ403" s="16"/>
      <c r="GK403" s="16">
        <f t="shared" si="530"/>
        <v>1948.0692954990222</v>
      </c>
      <c r="GL403" s="16">
        <f t="shared" si="531"/>
        <v>1950.031088680608</v>
      </c>
      <c r="GM403" s="16">
        <f t="shared" si="532"/>
        <v>1921.6051910598414</v>
      </c>
      <c r="GN403" s="16"/>
      <c r="GO403" s="16">
        <f t="shared" si="508"/>
        <v>2100.9740813220283</v>
      </c>
      <c r="GP403" s="16">
        <f t="shared" si="509"/>
        <v>2123.9765028203051</v>
      </c>
      <c r="GQ403" s="16">
        <f t="shared" si="533"/>
        <v>2048.2249138828793</v>
      </c>
    </row>
    <row r="404" spans="2:199" ht="14.45" customHeight="1" x14ac:dyDescent="0.25">
      <c r="B404" s="28" t="s">
        <v>380</v>
      </c>
      <c r="C404" s="28" t="s">
        <v>1046</v>
      </c>
      <c r="D404" s="23" t="str">
        <f>IFERROR(IF(MATCH($B404,Compounders!$A:$A,0),"yes"),"")</f>
        <v/>
      </c>
      <c r="F404" s="66"/>
      <c r="G404" s="66"/>
      <c r="H404" s="66"/>
      <c r="I404" s="66"/>
      <c r="J404" s="121" t="str">
        <f t="shared" si="510"/>
        <v>yes</v>
      </c>
      <c r="K404" s="70">
        <f t="shared" si="534"/>
        <v>6</v>
      </c>
      <c r="L404" s="70">
        <f t="shared" si="535"/>
        <v>48</v>
      </c>
      <c r="M404" s="70">
        <f t="shared" si="536"/>
        <v>7</v>
      </c>
      <c r="N404" s="70">
        <f t="shared" si="537"/>
        <v>8</v>
      </c>
      <c r="O404" s="66"/>
      <c r="P404" s="83"/>
      <c r="Q404" s="70">
        <f t="shared" si="511"/>
        <v>5</v>
      </c>
      <c r="R404" s="70">
        <f t="shared" si="511"/>
        <v>4</v>
      </c>
      <c r="S404" s="70">
        <f t="shared" si="511"/>
        <v>5</v>
      </c>
      <c r="T404" s="70">
        <f t="shared" si="511"/>
        <v>5</v>
      </c>
      <c r="U404" s="70">
        <f t="shared" si="511"/>
        <v>5</v>
      </c>
      <c r="V404" s="70">
        <f t="shared" si="511"/>
        <v>8</v>
      </c>
      <c r="W404" s="70">
        <f t="shared" si="511"/>
        <v>10</v>
      </c>
      <c r="X404" s="70">
        <f t="shared" si="511"/>
        <v>4</v>
      </c>
      <c r="Y404" s="70">
        <f t="shared" si="511"/>
        <v>2</v>
      </c>
      <c r="AA404" s="39">
        <v>12.063078966960001</v>
      </c>
      <c r="AB404" s="39">
        <v>19.945557790560002</v>
      </c>
      <c r="AC404" s="40">
        <v>17.260248933899998</v>
      </c>
      <c r="AE404" s="4">
        <f t="shared" si="477"/>
        <v>5.1971699669399971</v>
      </c>
      <c r="AF404" s="4">
        <f t="shared" si="478"/>
        <v>-2.6853088566600043</v>
      </c>
      <c r="AH404" s="11">
        <f t="shared" si="479"/>
        <v>0.43083278996802665</v>
      </c>
      <c r="AI404" s="11">
        <f t="shared" si="480"/>
        <v>-0.13463192580810801</v>
      </c>
      <c r="AK404" s="3">
        <v>1218</v>
      </c>
      <c r="AL404" s="7">
        <v>1455</v>
      </c>
      <c r="AM404" s="7"/>
      <c r="AN404" s="3">
        <v>1164.1875</v>
      </c>
      <c r="AO404" s="3">
        <v>1944</v>
      </c>
      <c r="AP404" s="7">
        <v>2591.8823529411802</v>
      </c>
      <c r="AQ404" s="113"/>
      <c r="AR404" s="3">
        <v>995.71428571428601</v>
      </c>
      <c r="AS404" s="3">
        <v>1376.375</v>
      </c>
      <c r="AT404" s="7">
        <v>1606.8235294117601</v>
      </c>
      <c r="AU404" s="7"/>
      <c r="AV404" s="3">
        <v>1100</v>
      </c>
      <c r="AW404" s="3">
        <v>1232.5384615384601</v>
      </c>
      <c r="AX404" s="7">
        <v>1338.86666666667</v>
      </c>
      <c r="AY404" s="113"/>
      <c r="AZ404" s="3">
        <v>1218</v>
      </c>
      <c r="BA404" s="7">
        <v>1455</v>
      </c>
      <c r="BB404" s="7"/>
      <c r="BC404" s="3">
        <v>1170.7222222222199</v>
      </c>
      <c r="BD404" s="3">
        <v>1683.3888888888901</v>
      </c>
      <c r="BE404" s="7">
        <v>2565.3636363636397</v>
      </c>
      <c r="BF404" s="113"/>
      <c r="BG404" s="3">
        <v>955.05882352941205</v>
      </c>
      <c r="BH404" s="3">
        <v>1351.55</v>
      </c>
      <c r="BI404" s="7">
        <v>1627</v>
      </c>
      <c r="BJ404" s="113"/>
      <c r="BK404" s="3">
        <v>1085.1111111111099</v>
      </c>
      <c r="BL404" s="3">
        <v>1209.3125</v>
      </c>
      <c r="BM404" s="7">
        <v>1325.5789473684199</v>
      </c>
      <c r="BO404" s="2">
        <f t="shared" si="542"/>
        <v>1218</v>
      </c>
      <c r="BP404" s="2">
        <f t="shared" si="543"/>
        <v>1455</v>
      </c>
      <c r="BQ404" s="2"/>
      <c r="BR404" s="2">
        <f t="shared" si="544"/>
        <v>1170.7222222222199</v>
      </c>
      <c r="BS404" s="2">
        <f t="shared" si="545"/>
        <v>1683.3888888888901</v>
      </c>
      <c r="BT404" s="2">
        <f t="shared" si="546"/>
        <v>2565.3636363636397</v>
      </c>
      <c r="BU404" s="2"/>
      <c r="BV404" s="2">
        <f t="shared" si="547"/>
        <v>955.05882352941205</v>
      </c>
      <c r="BW404" s="2">
        <f t="shared" si="548"/>
        <v>1351.55</v>
      </c>
      <c r="BX404" s="2">
        <f t="shared" si="549"/>
        <v>1627</v>
      </c>
      <c r="BZ404" s="16">
        <f t="shared" si="538"/>
        <v>237</v>
      </c>
      <c r="CA404" s="16">
        <f t="shared" si="539"/>
        <v>1110.3636363636397</v>
      </c>
      <c r="CB404" s="16">
        <f t="shared" si="540"/>
        <v>-938.36363636363967</v>
      </c>
      <c r="CD404" s="5">
        <f t="shared" si="481"/>
        <v>0.19458128078817727</v>
      </c>
      <c r="CE404" s="5">
        <f t="shared" si="482"/>
        <v>0.76313651983755304</v>
      </c>
      <c r="CF404" s="5">
        <f t="shared" si="483"/>
        <v>-0.36578191998299103</v>
      </c>
      <c r="CH404" s="11">
        <f t="shared" si="512"/>
        <v>0.43790632562995691</v>
      </c>
      <c r="CI404" s="11">
        <f t="shared" si="513"/>
        <v>1.191265859371974</v>
      </c>
      <c r="CK404" s="11">
        <f t="shared" si="514"/>
        <v>0.41514843557526437</v>
      </c>
      <c r="CL404" s="11">
        <f t="shared" si="515"/>
        <v>0.70355999014535553</v>
      </c>
      <c r="CN404" s="16">
        <f t="shared" si="484"/>
        <v>512.66666666667015</v>
      </c>
      <c r="CO404" s="16">
        <f t="shared" si="485"/>
        <v>1394.6414141414198</v>
      </c>
      <c r="CP404" s="11"/>
      <c r="CQ404" s="16">
        <f t="shared" si="486"/>
        <v>396.4911764705879</v>
      </c>
      <c r="CR404" s="16">
        <f t="shared" si="487"/>
        <v>671.94117647058795</v>
      </c>
      <c r="CT404" s="106">
        <v>2512.3739495798322</v>
      </c>
      <c r="CU404" s="104">
        <v>1683.3888888888901</v>
      </c>
      <c r="CV404" s="104">
        <v>1246.3493589743591</v>
      </c>
      <c r="CW404" s="104">
        <v>1279.0095238095241</v>
      </c>
      <c r="CX404" s="104">
        <v>1137.5549450549449</v>
      </c>
      <c r="CY404" s="104">
        <v>1007.1875</v>
      </c>
      <c r="CZ404" s="104">
        <v>1040.5012987012981</v>
      </c>
      <c r="DA404" s="104">
        <v>1054.848484848485</v>
      </c>
      <c r="DB404" s="104">
        <v>1091.079545454546</v>
      </c>
      <c r="DC404" s="104">
        <v>1122.6666666666702</v>
      </c>
      <c r="DD404" s="104">
        <v>1279.6111111111111</v>
      </c>
      <c r="DE404" s="104">
        <v>1223.541666666667</v>
      </c>
      <c r="DF404" s="104">
        <v>1390.125</v>
      </c>
      <c r="DG404" s="104">
        <v>2049.1176470588198</v>
      </c>
      <c r="DH404" s="104">
        <v>3138.5555555555557</v>
      </c>
      <c r="DI404" s="104">
        <v>3495.0192307692309</v>
      </c>
      <c r="DJ404" s="104">
        <v>3989.7500000000018</v>
      </c>
      <c r="DK404" s="104">
        <v>3345.8125</v>
      </c>
      <c r="DL404" s="104">
        <v>2424.3000000000002</v>
      </c>
      <c r="DM404" s="104">
        <v>1189.7396825396829</v>
      </c>
      <c r="DN404" s="104">
        <v>804.56507936507887</v>
      </c>
      <c r="DO404" s="104">
        <v>495.91666666666697</v>
      </c>
      <c r="DP404" s="104">
        <v>258.97396464646499</v>
      </c>
      <c r="DR404" s="4">
        <f t="shared" si="516"/>
        <v>17.260248933899998</v>
      </c>
      <c r="DS404" s="39">
        <v>19.945557790560002</v>
      </c>
      <c r="DT404" s="39">
        <v>12.063078966960001</v>
      </c>
      <c r="DU404" s="39">
        <v>14.528974063500002</v>
      </c>
      <c r="DV404" s="39">
        <v>14.904922300000003</v>
      </c>
      <c r="DW404" s="39">
        <v>13.0094118363</v>
      </c>
      <c r="DX404" s="39">
        <v>14.847380342279997</v>
      </c>
      <c r="DY404" s="39">
        <v>15.479374138799999</v>
      </c>
      <c r="DZ404" s="39">
        <v>13.547814736879999</v>
      </c>
      <c r="EA404" s="39">
        <v>15.67159632616</v>
      </c>
      <c r="EB404" s="39">
        <v>15.188991829500001</v>
      </c>
      <c r="EC404" s="39">
        <v>16.543328938799998</v>
      </c>
      <c r="ED404" s="39">
        <v>13.531341748859999</v>
      </c>
      <c r="EE404" s="39">
        <v>14.191246894109998</v>
      </c>
      <c r="EF404" s="39">
        <v>16.715342247600002</v>
      </c>
      <c r="EG404" s="39">
        <v>19.178826493750002</v>
      </c>
      <c r="EH404" s="39">
        <v>17.883425455600001</v>
      </c>
      <c r="EI404" s="39">
        <v>21.551258540359999</v>
      </c>
      <c r="EJ404" s="39">
        <v>15.180571643199999</v>
      </c>
      <c r="EK404" s="39">
        <v>12.006880157939998</v>
      </c>
      <c r="EL404" s="39">
        <v>11.0367918108</v>
      </c>
      <c r="EM404" s="39">
        <v>9.7320952362800011</v>
      </c>
      <c r="EN404" s="39">
        <v>8.2806959084499994</v>
      </c>
      <c r="EP404" s="111">
        <v>46022</v>
      </c>
      <c r="EQ404" s="114">
        <f t="shared" si="541"/>
        <v>0</v>
      </c>
      <c r="ER404" s="114"/>
      <c r="ES404" s="4">
        <f t="shared" si="517"/>
        <v>1218</v>
      </c>
      <c r="ET404" s="4">
        <f t="shared" si="518"/>
        <v>1455</v>
      </c>
      <c r="EU404" s="4"/>
      <c r="EV404" s="4">
        <f t="shared" si="488"/>
        <v>1164.1875</v>
      </c>
      <c r="EW404" s="4">
        <f t="shared" si="489"/>
        <v>1944</v>
      </c>
      <c r="EX404" s="4">
        <f t="shared" si="490"/>
        <v>2591.8823529411802</v>
      </c>
      <c r="EY404" s="4"/>
      <c r="EZ404" s="4">
        <f t="shared" si="491"/>
        <v>995.71428571428601</v>
      </c>
      <c r="FA404" s="4">
        <f t="shared" si="492"/>
        <v>1376.375</v>
      </c>
      <c r="FB404" s="4">
        <f t="shared" si="493"/>
        <v>1606.8235294117601</v>
      </c>
      <c r="FC404" s="4"/>
      <c r="FD404" s="4">
        <f t="shared" si="519"/>
        <v>1100</v>
      </c>
      <c r="FE404" s="4">
        <f t="shared" si="520"/>
        <v>1232.5384615384601</v>
      </c>
      <c r="FF404" s="4">
        <f t="shared" si="521"/>
        <v>1338.86666666667</v>
      </c>
      <c r="FH404" s="16">
        <f t="shared" si="522"/>
        <v>1218</v>
      </c>
      <c r="FI404" s="16">
        <f t="shared" si="495"/>
        <v>1455</v>
      </c>
      <c r="FJ404" s="16"/>
      <c r="FK404" s="16">
        <f t="shared" si="523"/>
        <v>1164.1875</v>
      </c>
      <c r="FL404" s="16">
        <f t="shared" si="524"/>
        <v>1944</v>
      </c>
      <c r="FM404" s="16">
        <f t="shared" si="525"/>
        <v>2591.8823529411802</v>
      </c>
      <c r="FN404" s="16"/>
      <c r="FO404" s="16">
        <f t="shared" si="526"/>
        <v>995.71428571428601</v>
      </c>
      <c r="FP404" s="16">
        <f t="shared" si="527"/>
        <v>1376.375</v>
      </c>
      <c r="FQ404" s="16">
        <f t="shared" si="528"/>
        <v>1606.8235294117601</v>
      </c>
      <c r="FS404" s="4">
        <f t="shared" si="496"/>
        <v>1218</v>
      </c>
      <c r="FT404" s="4">
        <f t="shared" si="497"/>
        <v>1455</v>
      </c>
      <c r="FU404" s="4"/>
      <c r="FV404" s="4">
        <f t="shared" si="498"/>
        <v>1170.7222222222199</v>
      </c>
      <c r="FW404" s="4">
        <f t="shared" si="499"/>
        <v>1683.3888888888901</v>
      </c>
      <c r="FX404" s="4">
        <f t="shared" si="500"/>
        <v>2565.3636363636397</v>
      </c>
      <c r="FY404" s="4"/>
      <c r="FZ404" s="4">
        <f t="shared" si="501"/>
        <v>955.05882352941205</v>
      </c>
      <c r="GA404" s="4">
        <f t="shared" si="502"/>
        <v>1351.55</v>
      </c>
      <c r="GB404" s="4">
        <f t="shared" si="503"/>
        <v>1627</v>
      </c>
      <c r="GC404" s="4"/>
      <c r="GD404" s="4">
        <f t="shared" si="504"/>
        <v>1085.1111111111099</v>
      </c>
      <c r="GE404" s="4">
        <f t="shared" si="505"/>
        <v>1209.3125</v>
      </c>
      <c r="GF404" s="4">
        <f t="shared" si="506"/>
        <v>1325.5789473684199</v>
      </c>
      <c r="GH404" s="16">
        <f t="shared" si="529"/>
        <v>1218</v>
      </c>
      <c r="GI404" s="16">
        <f t="shared" si="507"/>
        <v>1455</v>
      </c>
      <c r="GJ404" s="16"/>
      <c r="GK404" s="16">
        <f t="shared" si="530"/>
        <v>1170.7222222222199</v>
      </c>
      <c r="GL404" s="16">
        <f t="shared" si="531"/>
        <v>1683.3888888888901</v>
      </c>
      <c r="GM404" s="16">
        <f t="shared" si="532"/>
        <v>2565.3636363636397</v>
      </c>
      <c r="GN404" s="16"/>
      <c r="GO404" s="16">
        <f t="shared" si="508"/>
        <v>955.05882352941205</v>
      </c>
      <c r="GP404" s="16">
        <f t="shared" si="509"/>
        <v>1351.55</v>
      </c>
      <c r="GQ404" s="16">
        <f t="shared" si="533"/>
        <v>1627</v>
      </c>
    </row>
    <row r="405" spans="2:199" ht="14.45" customHeight="1" x14ac:dyDescent="0.25">
      <c r="B405" s="28" t="s">
        <v>493</v>
      </c>
      <c r="C405" s="28" t="s">
        <v>849</v>
      </c>
      <c r="D405" s="23" t="str">
        <f>IFERROR(IF(MATCH($B405,Compounders!$A:$A,0),"yes"),"")</f>
        <v/>
      </c>
      <c r="F405" s="66"/>
      <c r="G405" s="66"/>
      <c r="H405" s="66"/>
      <c r="I405" s="66"/>
      <c r="J405" s="121" t="str">
        <f t="shared" si="510"/>
        <v>yes</v>
      </c>
      <c r="K405" s="70">
        <f t="shared" si="534"/>
        <v>6</v>
      </c>
      <c r="L405" s="70">
        <f t="shared" si="535"/>
        <v>48</v>
      </c>
      <c r="M405" s="70">
        <f t="shared" si="536"/>
        <v>7</v>
      </c>
      <c r="N405" s="70">
        <f t="shared" si="537"/>
        <v>8</v>
      </c>
      <c r="O405" s="66"/>
      <c r="P405" s="83"/>
      <c r="Q405" s="70">
        <f t="shared" si="511"/>
        <v>5</v>
      </c>
      <c r="R405" s="70">
        <f t="shared" si="511"/>
        <v>4</v>
      </c>
      <c r="S405" s="70">
        <f t="shared" si="511"/>
        <v>5</v>
      </c>
      <c r="T405" s="70">
        <f t="shared" si="511"/>
        <v>5</v>
      </c>
      <c r="U405" s="70">
        <f t="shared" si="511"/>
        <v>5</v>
      </c>
      <c r="V405" s="70">
        <f t="shared" si="511"/>
        <v>8</v>
      </c>
      <c r="W405" s="70">
        <f t="shared" si="511"/>
        <v>10</v>
      </c>
      <c r="X405" s="70">
        <f t="shared" si="511"/>
        <v>4</v>
      </c>
      <c r="Y405" s="70">
        <f t="shared" si="511"/>
        <v>2</v>
      </c>
      <c r="AA405" s="39">
        <v>21.763319000770004</v>
      </c>
      <c r="AB405" s="39">
        <v>21.994083770760003</v>
      </c>
      <c r="AC405" s="40">
        <v>21.307366799150003</v>
      </c>
      <c r="AE405" s="4">
        <f t="shared" si="477"/>
        <v>-0.45595220162000061</v>
      </c>
      <c r="AF405" s="4">
        <f t="shared" si="478"/>
        <v>-0.68671697161000012</v>
      </c>
      <c r="AH405" s="11">
        <f t="shared" si="479"/>
        <v>-2.0950490208036188E-2</v>
      </c>
      <c r="AI405" s="11">
        <f t="shared" si="480"/>
        <v>-3.12228042216951E-2</v>
      </c>
      <c r="AK405" s="3">
        <v>1414</v>
      </c>
      <c r="AL405" s="7" t="e">
        <v>#N/A</v>
      </c>
      <c r="AM405" s="7"/>
      <c r="AN405" s="3" t="e">
        <v>#N/A</v>
      </c>
      <c r="AO405" s="3" t="e">
        <v>#N/A</v>
      </c>
      <c r="AP405" s="7" t="e">
        <v>#N/A</v>
      </c>
      <c r="AQ405" s="113"/>
      <c r="AR405" s="3" t="e">
        <v>#N/A</v>
      </c>
      <c r="AS405" s="3" t="e">
        <v>#N/A</v>
      </c>
      <c r="AT405" s="7" t="e">
        <v>#N/A</v>
      </c>
      <c r="AU405" s="7"/>
      <c r="AV405" s="3" t="e">
        <v>#N/A</v>
      </c>
      <c r="AW405" s="3" t="e">
        <v>#N/A</v>
      </c>
      <c r="AX405" s="7" t="e">
        <v>#N/A</v>
      </c>
      <c r="AY405" s="113"/>
      <c r="AZ405" s="3">
        <v>1414</v>
      </c>
      <c r="BA405" s="7">
        <v>1765.75</v>
      </c>
      <c r="BB405" s="7"/>
      <c r="BC405" s="3" t="e">
        <v>#N/A</v>
      </c>
      <c r="BD405" s="3" t="e">
        <v>#N/A</v>
      </c>
      <c r="BE405" s="7" t="e">
        <v>#N/A</v>
      </c>
      <c r="BF405" s="113"/>
      <c r="BG405" s="3" t="e">
        <v>#N/A</v>
      </c>
      <c r="BH405" s="3" t="e">
        <v>#N/A</v>
      </c>
      <c r="BI405" s="7" t="e">
        <v>#N/A</v>
      </c>
      <c r="BJ405" s="113"/>
      <c r="BK405" s="3" t="e">
        <v>#N/A</v>
      </c>
      <c r="BL405" s="3" t="e">
        <v>#N/A</v>
      </c>
      <c r="BM405" s="7" t="e">
        <v>#N/A</v>
      </c>
      <c r="BO405" s="2">
        <f t="shared" si="542"/>
        <v>1414</v>
      </c>
      <c r="BP405" s="2" t="str">
        <f t="shared" si="543"/>
        <v/>
      </c>
      <c r="BQ405" s="2"/>
      <c r="BR405" s="2" t="str">
        <f t="shared" si="544"/>
        <v/>
      </c>
      <c r="BS405" s="2" t="str">
        <f t="shared" si="545"/>
        <v/>
      </c>
      <c r="BT405" s="2" t="str">
        <f t="shared" si="546"/>
        <v/>
      </c>
      <c r="BU405" s="2"/>
      <c r="BV405" s="2" t="str">
        <f t="shared" si="547"/>
        <v/>
      </c>
      <c r="BW405" s="2" t="str">
        <f t="shared" si="548"/>
        <v/>
      </c>
      <c r="BX405" s="2" t="str">
        <f t="shared" si="549"/>
        <v/>
      </c>
      <c r="BY405" s="99"/>
      <c r="BZ405" s="101"/>
      <c r="CA405" s="101"/>
      <c r="CB405" s="101"/>
      <c r="CC405" s="99"/>
      <c r="CD405" s="102"/>
      <c r="CE405" s="102"/>
      <c r="CF405" s="102"/>
      <c r="CG405" s="99"/>
      <c r="CH405" s="103"/>
      <c r="CI405" s="103"/>
      <c r="CJ405" s="99"/>
      <c r="CK405" s="103"/>
      <c r="CL405" s="103"/>
      <c r="CM405" s="99"/>
      <c r="CN405" s="101"/>
      <c r="CO405" s="101"/>
      <c r="CP405" s="103"/>
      <c r="CQ405" s="101"/>
      <c r="CR405" s="101"/>
      <c r="CT405" s="107" t="str">
        <v/>
      </c>
      <c r="CU405" s="105" t="s">
        <v>503</v>
      </c>
      <c r="CV405" s="105" t="s">
        <v>503</v>
      </c>
      <c r="CW405" s="105" t="s">
        <v>503</v>
      </c>
      <c r="CX405" s="105" t="s">
        <v>503</v>
      </c>
      <c r="CY405" s="105" t="s">
        <v>503</v>
      </c>
      <c r="CZ405" s="105" t="s">
        <v>503</v>
      </c>
      <c r="DA405" s="105" t="s">
        <v>503</v>
      </c>
      <c r="DB405" s="105" t="s">
        <v>503</v>
      </c>
      <c r="DC405" s="105" t="s">
        <v>503</v>
      </c>
      <c r="DD405" s="105" t="s">
        <v>503</v>
      </c>
      <c r="DE405" s="105" t="s">
        <v>503</v>
      </c>
      <c r="DF405" s="105" t="s">
        <v>503</v>
      </c>
      <c r="DG405" s="105" t="s">
        <v>503</v>
      </c>
      <c r="DH405" s="105" t="s">
        <v>503</v>
      </c>
      <c r="DI405" s="105" t="s">
        <v>503</v>
      </c>
      <c r="DJ405" s="105" t="s">
        <v>503</v>
      </c>
      <c r="DK405" s="105" t="s">
        <v>503</v>
      </c>
      <c r="DL405" s="105" t="s">
        <v>503</v>
      </c>
      <c r="DM405" s="105" t="s">
        <v>503</v>
      </c>
      <c r="DN405" s="105" t="s">
        <v>503</v>
      </c>
      <c r="DO405" s="105" t="s">
        <v>503</v>
      </c>
      <c r="DP405" s="105" t="s">
        <v>503</v>
      </c>
      <c r="DR405" s="105" t="s">
        <v>503</v>
      </c>
      <c r="DS405" s="105" t="s">
        <v>503</v>
      </c>
      <c r="DT405" s="105" t="s">
        <v>503</v>
      </c>
      <c r="DU405" s="105" t="s">
        <v>503</v>
      </c>
      <c r="DV405" s="105" t="s">
        <v>503</v>
      </c>
      <c r="DW405" s="105" t="s">
        <v>503</v>
      </c>
      <c r="DX405" s="105" t="s">
        <v>503</v>
      </c>
      <c r="DY405" s="105" t="s">
        <v>503</v>
      </c>
      <c r="DZ405" s="105" t="s">
        <v>503</v>
      </c>
      <c r="EA405" s="105" t="s">
        <v>503</v>
      </c>
      <c r="EB405" s="105" t="s">
        <v>503</v>
      </c>
      <c r="EC405" s="105" t="s">
        <v>503</v>
      </c>
      <c r="ED405" s="105" t="s">
        <v>503</v>
      </c>
      <c r="EE405" s="105" t="s">
        <v>503</v>
      </c>
      <c r="EF405" s="105" t="s">
        <v>503</v>
      </c>
      <c r="EG405" s="105" t="s">
        <v>503</v>
      </c>
      <c r="EH405" s="105" t="s">
        <v>503</v>
      </c>
      <c r="EI405" s="105" t="s">
        <v>503</v>
      </c>
      <c r="EJ405" s="105" t="s">
        <v>503</v>
      </c>
      <c r="EK405" s="105" t="s">
        <v>503</v>
      </c>
      <c r="EL405" s="105" t="s">
        <v>503</v>
      </c>
      <c r="EM405" s="105" t="s">
        <v>503</v>
      </c>
      <c r="EN405" s="105" t="s">
        <v>503</v>
      </c>
      <c r="EP405" s="111">
        <v>46022</v>
      </c>
      <c r="EQ405" s="114">
        <f t="shared" si="541"/>
        <v>0</v>
      </c>
      <c r="ER405" s="114"/>
      <c r="ES405" s="4">
        <f t="shared" si="517"/>
        <v>1414</v>
      </c>
      <c r="ET405" s="4" t="e">
        <f t="shared" si="518"/>
        <v>#N/A</v>
      </c>
      <c r="EU405" s="4"/>
      <c r="EV405" s="4" t="e">
        <f t="shared" si="488"/>
        <v>#N/A</v>
      </c>
      <c r="EW405" s="4" t="e">
        <f t="shared" si="489"/>
        <v>#N/A</v>
      </c>
      <c r="EX405" s="4" t="e">
        <f t="shared" si="490"/>
        <v>#N/A</v>
      </c>
      <c r="EY405" s="4"/>
      <c r="EZ405" s="4" t="e">
        <f t="shared" si="491"/>
        <v>#N/A</v>
      </c>
      <c r="FA405" s="4" t="e">
        <f t="shared" si="492"/>
        <v>#N/A</v>
      </c>
      <c r="FB405" s="4" t="e">
        <f t="shared" si="493"/>
        <v>#N/A</v>
      </c>
      <c r="FC405" s="4"/>
      <c r="FD405" s="4" t="e">
        <f t="shared" si="519"/>
        <v>#N/A</v>
      </c>
      <c r="FE405" s="4" t="e">
        <f t="shared" si="520"/>
        <v>#N/A</v>
      </c>
      <c r="FF405" s="4" t="e">
        <f t="shared" si="521"/>
        <v>#N/A</v>
      </c>
      <c r="FH405" s="16" t="str">
        <f t="shared" si="522"/>
        <v/>
      </c>
      <c r="FI405" s="16" t="str">
        <f t="shared" si="495"/>
        <v/>
      </c>
      <c r="FJ405" s="16"/>
      <c r="FK405" s="16" t="str">
        <f t="shared" si="523"/>
        <v/>
      </c>
      <c r="FL405" s="16" t="str">
        <f t="shared" si="524"/>
        <v/>
      </c>
      <c r="FM405" s="16" t="str">
        <f t="shared" si="525"/>
        <v/>
      </c>
      <c r="FN405" s="16"/>
      <c r="FO405" s="16" t="str">
        <f t="shared" si="526"/>
        <v/>
      </c>
      <c r="FP405" s="16" t="str">
        <f t="shared" si="527"/>
        <v/>
      </c>
      <c r="FQ405" s="16" t="str">
        <f t="shared" si="528"/>
        <v/>
      </c>
      <c r="FS405" s="4">
        <f t="shared" si="496"/>
        <v>1414</v>
      </c>
      <c r="FT405" s="4">
        <f t="shared" si="497"/>
        <v>1765.75</v>
      </c>
      <c r="FU405" s="4"/>
      <c r="FV405" s="4" t="e">
        <f t="shared" si="498"/>
        <v>#N/A</v>
      </c>
      <c r="FW405" s="4" t="e">
        <f t="shared" si="499"/>
        <v>#N/A</v>
      </c>
      <c r="FX405" s="4" t="e">
        <f t="shared" si="500"/>
        <v>#N/A</v>
      </c>
      <c r="FY405" s="4"/>
      <c r="FZ405" s="4" t="e">
        <f t="shared" si="501"/>
        <v>#N/A</v>
      </c>
      <c r="GA405" s="4" t="e">
        <f t="shared" si="502"/>
        <v>#N/A</v>
      </c>
      <c r="GB405" s="4" t="e">
        <f t="shared" si="503"/>
        <v>#N/A</v>
      </c>
      <c r="GC405" s="4"/>
      <c r="GD405" s="4" t="e">
        <f t="shared" si="504"/>
        <v>#N/A</v>
      </c>
      <c r="GE405" s="4" t="e">
        <f t="shared" si="505"/>
        <v>#N/A</v>
      </c>
      <c r="GF405" s="4" t="e">
        <f t="shared" si="506"/>
        <v>#N/A</v>
      </c>
      <c r="GH405" s="16">
        <f t="shared" si="529"/>
        <v>1414</v>
      </c>
      <c r="GI405" s="16" t="str">
        <f t="shared" si="507"/>
        <v/>
      </c>
      <c r="GJ405" s="16"/>
      <c r="GK405" s="16" t="str">
        <f t="shared" si="530"/>
        <v/>
      </c>
      <c r="GL405" s="16" t="str">
        <f t="shared" si="531"/>
        <v/>
      </c>
      <c r="GM405" s="16" t="str">
        <f t="shared" si="532"/>
        <v/>
      </c>
      <c r="GN405" s="16"/>
      <c r="GO405" s="16" t="str">
        <f t="shared" si="508"/>
        <v/>
      </c>
      <c r="GP405" s="16" t="str">
        <f t="shared" si="509"/>
        <v/>
      </c>
      <c r="GQ405" s="16" t="str">
        <f t="shared" si="533"/>
        <v/>
      </c>
    </row>
    <row r="406" spans="2:199" ht="14.45" customHeight="1" x14ac:dyDescent="0.25">
      <c r="B406" s="28" t="s">
        <v>290</v>
      </c>
      <c r="C406" s="28" t="s">
        <v>850</v>
      </c>
      <c r="D406" s="23" t="str">
        <f>IFERROR(IF(MATCH($B406,Compounders!$A:$A,0),"yes"),"")</f>
        <v/>
      </c>
      <c r="F406" s="66"/>
      <c r="G406" s="66"/>
      <c r="H406" s="66"/>
      <c r="I406" s="66"/>
      <c r="J406" s="121" t="str">
        <f t="shared" si="510"/>
        <v>yes</v>
      </c>
      <c r="K406" s="70">
        <f t="shared" si="534"/>
        <v>6</v>
      </c>
      <c r="L406" s="70">
        <f t="shared" si="535"/>
        <v>48</v>
      </c>
      <c r="M406" s="70">
        <f t="shared" si="536"/>
        <v>7</v>
      </c>
      <c r="N406" s="70">
        <f t="shared" si="537"/>
        <v>8</v>
      </c>
      <c r="O406" s="66"/>
      <c r="P406" s="83"/>
      <c r="Q406" s="70">
        <f t="shared" si="511"/>
        <v>5</v>
      </c>
      <c r="R406" s="70">
        <f t="shared" si="511"/>
        <v>4</v>
      </c>
      <c r="S406" s="70">
        <f t="shared" si="511"/>
        <v>5</v>
      </c>
      <c r="T406" s="70">
        <f t="shared" si="511"/>
        <v>5</v>
      </c>
      <c r="U406" s="70">
        <f t="shared" si="511"/>
        <v>5</v>
      </c>
      <c r="V406" s="70">
        <f t="shared" si="511"/>
        <v>8</v>
      </c>
      <c r="W406" s="70">
        <f t="shared" si="511"/>
        <v>10</v>
      </c>
      <c r="X406" s="70">
        <f t="shared" si="511"/>
        <v>4</v>
      </c>
      <c r="Y406" s="70">
        <f t="shared" si="511"/>
        <v>2</v>
      </c>
      <c r="AA406" s="39">
        <v>24.8115667665</v>
      </c>
      <c r="AB406" s="39">
        <v>19.863614933959997</v>
      </c>
      <c r="AC406" s="40">
        <v>18.043761980579998</v>
      </c>
      <c r="AE406" s="4">
        <f t="shared" si="477"/>
        <v>-6.7678047859200028</v>
      </c>
      <c r="AF406" s="4">
        <f t="shared" si="478"/>
        <v>-1.8198529533799999</v>
      </c>
      <c r="AH406" s="11">
        <f t="shared" si="479"/>
        <v>-0.27276813470150285</v>
      </c>
      <c r="AI406" s="11">
        <f t="shared" si="480"/>
        <v>-9.1617409994626531E-2</v>
      </c>
      <c r="AK406" s="3">
        <v>2496.6</v>
      </c>
      <c r="AL406" s="7">
        <v>2295.1999999999998</v>
      </c>
      <c r="AM406" s="7"/>
      <c r="AN406" s="3">
        <v>2550.8888888888896</v>
      </c>
      <c r="AO406" s="3">
        <v>2355.5555555555602</v>
      </c>
      <c r="AP406" s="7">
        <v>2282.6999999999998</v>
      </c>
      <c r="AQ406" s="113"/>
      <c r="AR406" s="3">
        <v>1977</v>
      </c>
      <c r="AS406" s="3">
        <v>1755.5</v>
      </c>
      <c r="AT406" s="7">
        <v>1710</v>
      </c>
      <c r="AU406" s="7"/>
      <c r="AV406" s="3">
        <v>2042.4</v>
      </c>
      <c r="AW406" s="3">
        <v>1814</v>
      </c>
      <c r="AX406" s="7">
        <v>1772.3</v>
      </c>
      <c r="AY406" s="113"/>
      <c r="AZ406" s="3">
        <v>2621.1</v>
      </c>
      <c r="BA406" s="7">
        <v>2345.4</v>
      </c>
      <c r="BB406" s="7"/>
      <c r="BC406" s="3">
        <v>1959.5789473684199</v>
      </c>
      <c r="BD406" s="3">
        <v>1868.2</v>
      </c>
      <c r="BE406" s="7">
        <v>1839.21052631579</v>
      </c>
      <c r="BF406" s="113"/>
      <c r="BG406" s="3">
        <v>1979.9</v>
      </c>
      <c r="BH406" s="3">
        <v>1764</v>
      </c>
      <c r="BI406" s="7">
        <v>1734.05</v>
      </c>
      <c r="BJ406" s="113"/>
      <c r="BK406" s="3">
        <v>2056.5294117647099</v>
      </c>
      <c r="BL406" s="3">
        <v>1823.23529411765</v>
      </c>
      <c r="BM406" s="7">
        <v>1801.88235294118</v>
      </c>
      <c r="BO406" s="2">
        <f t="shared" si="542"/>
        <v>2454.9246575342468</v>
      </c>
      <c r="BP406" s="2">
        <f t="shared" si="543"/>
        <v>2040.2994953136267</v>
      </c>
      <c r="BQ406" s="2"/>
      <c r="BR406" s="2">
        <f t="shared" si="544"/>
        <v>1971.8272530641668</v>
      </c>
      <c r="BS406" s="2">
        <f t="shared" si="545"/>
        <v>1805.3945205479454</v>
      </c>
      <c r="BT406" s="2">
        <f t="shared" si="546"/>
        <v>1775.8260994953139</v>
      </c>
      <c r="BU406" s="2"/>
      <c r="BV406" s="2">
        <f t="shared" si="547"/>
        <v>2026.0875906527017</v>
      </c>
      <c r="BW406" s="2">
        <f t="shared" si="548"/>
        <v>1799.7034649476245</v>
      </c>
      <c r="BX406" s="2">
        <f t="shared" si="549"/>
        <v>1774.9352538275605</v>
      </c>
      <c r="BZ406" s="16">
        <f t="shared" si="538"/>
        <v>-414.62516222062004</v>
      </c>
      <c r="CA406" s="16">
        <f t="shared" si="539"/>
        <v>-264.47339581831284</v>
      </c>
      <c r="CB406" s="16">
        <f t="shared" si="540"/>
        <v>-0.89084566775341045</v>
      </c>
      <c r="CD406" s="5">
        <f t="shared" si="481"/>
        <v>-0.16889526973796176</v>
      </c>
      <c r="CE406" s="5">
        <f t="shared" si="482"/>
        <v>-0.12962479107885039</v>
      </c>
      <c r="CF406" s="5">
        <f t="shared" si="483"/>
        <v>-5.0165141057822993E-4</v>
      </c>
      <c r="CH406" s="11">
        <f t="shared" si="512"/>
        <v>-8.4405331277164097E-2</v>
      </c>
      <c r="CI406" s="11">
        <f t="shared" si="513"/>
        <v>-9.9400773198703107E-2</v>
      </c>
      <c r="CK406" s="11">
        <f t="shared" si="514"/>
        <v>-0.11173461934690976</v>
      </c>
      <c r="CL406" s="11">
        <f t="shared" si="515"/>
        <v>-0.12395926907791421</v>
      </c>
      <c r="CN406" s="16">
        <f t="shared" si="484"/>
        <v>-166.43273251622145</v>
      </c>
      <c r="CO406" s="16">
        <f t="shared" si="485"/>
        <v>-196.00115356885294</v>
      </c>
      <c r="CP406" s="11"/>
      <c r="CQ406" s="16">
        <f t="shared" si="486"/>
        <v>-226.38412570507717</v>
      </c>
      <c r="CR406" s="16">
        <f t="shared" si="487"/>
        <v>-251.15233682514122</v>
      </c>
      <c r="CT406" s="106">
        <v>1806.4656862745098</v>
      </c>
      <c r="CU406" s="104">
        <v>1832.135746606335</v>
      </c>
      <c r="CV406" s="104">
        <v>1978.0361990950223</v>
      </c>
      <c r="CW406" s="104">
        <v>2043.7009803921562</v>
      </c>
      <c r="CX406" s="104">
        <v>2024.4761904761901</v>
      </c>
      <c r="CY406" s="104">
        <v>2143.683257918553</v>
      </c>
      <c r="CZ406" s="104">
        <v>2407.04326923077</v>
      </c>
      <c r="DA406" s="104">
        <v>2522.8461538461543</v>
      </c>
      <c r="DB406" s="104">
        <v>2546.8421052631602</v>
      </c>
      <c r="DC406" s="104">
        <v>2595.2307692307691</v>
      </c>
      <c r="DD406" s="104">
        <v>2624.431818181818</v>
      </c>
      <c r="DE406" s="104">
        <v>2658.0952380952385</v>
      </c>
      <c r="DF406" s="104">
        <v>2646.7</v>
      </c>
      <c r="DG406" s="104">
        <v>2597.2820512820522</v>
      </c>
      <c r="DH406" s="104">
        <v>2503.5857142857139</v>
      </c>
      <c r="DI406" s="104">
        <v>2473.5555555555575</v>
      </c>
      <c r="DJ406" s="104">
        <v>2424.7368421052597</v>
      </c>
      <c r="DK406" s="104">
        <v>2411.9107142857142</v>
      </c>
      <c r="DL406" s="104">
        <v>2330.920995670996</v>
      </c>
      <c r="DM406" s="104">
        <v>2314.9166666666661</v>
      </c>
      <c r="DN406" s="104">
        <v>2293.7333333333299</v>
      </c>
      <c r="DO406" s="104">
        <v>2244.284090909091</v>
      </c>
      <c r="DP406" s="104">
        <v>2250</v>
      </c>
      <c r="DR406" s="4">
        <f t="shared" si="516"/>
        <v>18.043761980579998</v>
      </c>
      <c r="DS406" s="39">
        <v>19.863614933959997</v>
      </c>
      <c r="DT406" s="39">
        <v>24.8115667665</v>
      </c>
      <c r="DU406" s="39">
        <v>26.894855997240001</v>
      </c>
      <c r="DV406" s="39">
        <v>28.103168256900005</v>
      </c>
      <c r="DW406" s="39">
        <v>32.741035927860004</v>
      </c>
      <c r="DX406" s="39">
        <v>35.152016812500008</v>
      </c>
      <c r="DY406" s="39">
        <v>40.998484617299994</v>
      </c>
      <c r="DZ406" s="39">
        <v>35.308294894420001</v>
      </c>
      <c r="EA406" s="39">
        <v>39.50147694711</v>
      </c>
      <c r="EB406" s="39">
        <v>36.992361113999998</v>
      </c>
      <c r="EC406" s="39">
        <v>37.196057863709996</v>
      </c>
      <c r="ED406" s="39">
        <v>44.883516541500001</v>
      </c>
      <c r="EE406" s="39">
        <v>50.195314544479992</v>
      </c>
      <c r="EF406" s="39">
        <v>49.438858620449999</v>
      </c>
      <c r="EG406" s="39">
        <v>45.470766146500004</v>
      </c>
      <c r="EH406" s="39">
        <v>45.055604298000006</v>
      </c>
      <c r="EI406" s="39">
        <v>40.781798739320003</v>
      </c>
      <c r="EJ406" s="39">
        <v>40.644067445999994</v>
      </c>
      <c r="EK406" s="39">
        <v>36.23252247864</v>
      </c>
      <c r="EL406" s="39">
        <v>37.165549420169995</v>
      </c>
      <c r="EM406" s="39">
        <v>37.403438215080001</v>
      </c>
      <c r="EN406" s="39">
        <v>35.952471962400004</v>
      </c>
      <c r="EP406" s="111">
        <v>45802</v>
      </c>
      <c r="EQ406" s="114">
        <f t="shared" si="541"/>
        <v>0.60273972602739723</v>
      </c>
      <c r="ER406" s="114"/>
      <c r="ES406" s="4">
        <f t="shared" si="517"/>
        <v>2496.6</v>
      </c>
      <c r="ET406" s="4">
        <f t="shared" si="518"/>
        <v>2295.1999999999998</v>
      </c>
      <c r="EU406" s="4"/>
      <c r="EV406" s="4">
        <f t="shared" si="488"/>
        <v>2550.8888888888896</v>
      </c>
      <c r="EW406" s="4">
        <f t="shared" si="489"/>
        <v>2355.5555555555602</v>
      </c>
      <c r="EX406" s="4">
        <f t="shared" si="490"/>
        <v>2282.6999999999998</v>
      </c>
      <c r="EY406" s="4"/>
      <c r="EZ406" s="4">
        <f t="shared" si="491"/>
        <v>1977</v>
      </c>
      <c r="FA406" s="4">
        <f t="shared" si="492"/>
        <v>1755.5</v>
      </c>
      <c r="FB406" s="4">
        <f t="shared" si="493"/>
        <v>1710</v>
      </c>
      <c r="FC406" s="4"/>
      <c r="FD406" s="4">
        <f t="shared" si="519"/>
        <v>2042.4</v>
      </c>
      <c r="FE406" s="4">
        <f t="shared" si="520"/>
        <v>1814</v>
      </c>
      <c r="FF406" s="4">
        <f t="shared" si="521"/>
        <v>1772.3</v>
      </c>
      <c r="FH406" s="16">
        <f t="shared" si="522"/>
        <v>2375.2082191780819</v>
      </c>
      <c r="FI406" s="16">
        <f t="shared" si="495"/>
        <v>2287.6657534246574</v>
      </c>
      <c r="FJ406" s="16"/>
      <c r="FK406" s="16">
        <f t="shared" si="523"/>
        <v>2204.9832572298328</v>
      </c>
      <c r="FL406" s="16">
        <f t="shared" si="524"/>
        <v>1993.8782343987841</v>
      </c>
      <c r="FM406" s="16">
        <f t="shared" si="525"/>
        <v>1937.5109589041097</v>
      </c>
      <c r="FN406" s="16"/>
      <c r="FO406" s="16">
        <f t="shared" si="526"/>
        <v>2016.4191780821918</v>
      </c>
      <c r="FP406" s="16">
        <f t="shared" si="527"/>
        <v>1790.7602739726026</v>
      </c>
      <c r="FQ406" s="16">
        <f t="shared" si="528"/>
        <v>1747.550684931507</v>
      </c>
      <c r="FS406" s="4">
        <f t="shared" si="496"/>
        <v>2621.1</v>
      </c>
      <c r="FT406" s="4">
        <f t="shared" si="497"/>
        <v>2345.4</v>
      </c>
      <c r="FU406" s="4"/>
      <c r="FV406" s="4">
        <f t="shared" si="498"/>
        <v>1959.5789473684199</v>
      </c>
      <c r="FW406" s="4">
        <f t="shared" si="499"/>
        <v>1868.2</v>
      </c>
      <c r="FX406" s="4">
        <f t="shared" si="500"/>
        <v>1839.21052631579</v>
      </c>
      <c r="FY406" s="4"/>
      <c r="FZ406" s="4">
        <f t="shared" si="501"/>
        <v>1979.9</v>
      </c>
      <c r="GA406" s="4">
        <f t="shared" si="502"/>
        <v>1764</v>
      </c>
      <c r="GB406" s="4">
        <f t="shared" si="503"/>
        <v>1734.05</v>
      </c>
      <c r="GC406" s="4"/>
      <c r="GD406" s="4">
        <f t="shared" si="504"/>
        <v>2056.5294117647099</v>
      </c>
      <c r="GE406" s="4">
        <f t="shared" si="505"/>
        <v>1823.23529411765</v>
      </c>
      <c r="GF406" s="4">
        <f t="shared" si="506"/>
        <v>1801.88235294118</v>
      </c>
      <c r="GH406" s="16">
        <f t="shared" si="529"/>
        <v>2454.9246575342468</v>
      </c>
      <c r="GI406" s="16">
        <f t="shared" si="507"/>
        <v>2040.2994953136267</v>
      </c>
      <c r="GJ406" s="16"/>
      <c r="GK406" s="16">
        <f t="shared" si="530"/>
        <v>1971.8272530641668</v>
      </c>
      <c r="GL406" s="16">
        <f t="shared" si="531"/>
        <v>1805.3945205479454</v>
      </c>
      <c r="GM406" s="16">
        <f t="shared" si="532"/>
        <v>1775.8260994953139</v>
      </c>
      <c r="GN406" s="16"/>
      <c r="GO406" s="16">
        <f t="shared" si="508"/>
        <v>2026.0875906527017</v>
      </c>
      <c r="GP406" s="16">
        <f t="shared" si="509"/>
        <v>1799.7034649476245</v>
      </c>
      <c r="GQ406" s="16">
        <f t="shared" si="533"/>
        <v>1774.9352538275605</v>
      </c>
    </row>
    <row r="407" spans="2:199" ht="14.45" customHeight="1" x14ac:dyDescent="0.25">
      <c r="B407" s="28" t="s">
        <v>524</v>
      </c>
      <c r="C407" s="28" t="s">
        <v>851</v>
      </c>
      <c r="D407" s="23" t="str">
        <f>IFERROR(IF(MATCH($B407,Compounders!$A:$A,0),"yes"),"")</f>
        <v/>
      </c>
      <c r="F407" s="66"/>
      <c r="G407" s="66"/>
      <c r="H407" s="66"/>
      <c r="I407" s="66"/>
      <c r="J407" s="121" t="str">
        <f t="shared" si="510"/>
        <v>yes</v>
      </c>
      <c r="K407" s="70">
        <f t="shared" si="534"/>
        <v>6</v>
      </c>
      <c r="L407" s="70">
        <f t="shared" si="535"/>
        <v>48</v>
      </c>
      <c r="M407" s="70">
        <f t="shared" si="536"/>
        <v>7</v>
      </c>
      <c r="N407" s="70">
        <f t="shared" si="537"/>
        <v>8</v>
      </c>
      <c r="O407" s="66"/>
      <c r="P407" s="83"/>
      <c r="Q407" s="70">
        <f t="shared" si="511"/>
        <v>5</v>
      </c>
      <c r="R407" s="70">
        <f t="shared" si="511"/>
        <v>4</v>
      </c>
      <c r="S407" s="70">
        <f t="shared" si="511"/>
        <v>5</v>
      </c>
      <c r="T407" s="70">
        <f t="shared" si="511"/>
        <v>5</v>
      </c>
      <c r="U407" s="70">
        <f t="shared" si="511"/>
        <v>5</v>
      </c>
      <c r="V407" s="70">
        <f t="shared" si="511"/>
        <v>8</v>
      </c>
      <c r="W407" s="70">
        <f t="shared" si="511"/>
        <v>10</v>
      </c>
      <c r="X407" s="70">
        <f t="shared" si="511"/>
        <v>4</v>
      </c>
      <c r="Y407" s="70">
        <f t="shared" si="511"/>
        <v>2</v>
      </c>
      <c r="AA407" s="39">
        <v>16.85324447696</v>
      </c>
      <c r="AB407" s="39">
        <v>15.603465218000002</v>
      </c>
      <c r="AC407" s="40">
        <v>17.520627786239999</v>
      </c>
      <c r="AE407" s="4">
        <f t="shared" si="477"/>
        <v>0.66738330927999812</v>
      </c>
      <c r="AF407" s="4">
        <f t="shared" si="478"/>
        <v>1.9171625682399966</v>
      </c>
      <c r="AH407" s="11">
        <f t="shared" si="479"/>
        <v>3.9599693115018653E-2</v>
      </c>
      <c r="AI407" s="11">
        <f t="shared" si="480"/>
        <v>0.12286774389245125</v>
      </c>
      <c r="AK407" s="3">
        <v>741.52200000000005</v>
      </c>
      <c r="AL407" s="7">
        <v>669.66600000000005</v>
      </c>
      <c r="AM407" s="7"/>
      <c r="AN407" s="3">
        <v>388</v>
      </c>
      <c r="AO407" s="3">
        <v>375.538461538462</v>
      </c>
      <c r="AP407" s="7">
        <v>381.5625</v>
      </c>
      <c r="AQ407" s="113"/>
      <c r="AR407" s="3">
        <v>414.857142857143</v>
      </c>
      <c r="AS407" s="3">
        <v>402.84615384615398</v>
      </c>
      <c r="AT407" s="7">
        <v>396</v>
      </c>
      <c r="AU407" s="7"/>
      <c r="AV407" s="3">
        <v>443.6</v>
      </c>
      <c r="AW407" s="3">
        <v>409.83333333333303</v>
      </c>
      <c r="AX407" s="7">
        <v>411.66666666666697</v>
      </c>
      <c r="AY407" s="113"/>
      <c r="AZ407" s="3">
        <v>741.52200000000005</v>
      </c>
      <c r="BA407" s="7">
        <v>669.66600000000005</v>
      </c>
      <c r="BB407" s="7"/>
      <c r="BC407" s="3">
        <v>396.83333333333303</v>
      </c>
      <c r="BD407" s="3">
        <v>372.22222222222194</v>
      </c>
      <c r="BE407" s="7">
        <v>381.80952380952402</v>
      </c>
      <c r="BF407" s="113"/>
      <c r="BG407" s="3">
        <v>427.31578947368399</v>
      </c>
      <c r="BH407" s="3">
        <v>397.31578947368399</v>
      </c>
      <c r="BI407" s="7">
        <v>396.28571428571399</v>
      </c>
      <c r="BJ407" s="113"/>
      <c r="BK407" s="3">
        <v>462</v>
      </c>
      <c r="BL407" s="3">
        <v>431.9</v>
      </c>
      <c r="BM407" s="7">
        <v>429</v>
      </c>
      <c r="BO407" s="2">
        <f t="shared" si="542"/>
        <v>741.52200000000005</v>
      </c>
      <c r="BP407" s="2">
        <f t="shared" si="543"/>
        <v>669.66600000000005</v>
      </c>
      <c r="BQ407" s="2"/>
      <c r="BR407" s="2">
        <f t="shared" si="544"/>
        <v>396.83333333333303</v>
      </c>
      <c r="BS407" s="2">
        <f t="shared" si="545"/>
        <v>372.22222222222194</v>
      </c>
      <c r="BT407" s="2">
        <f t="shared" si="546"/>
        <v>381.80952380952402</v>
      </c>
      <c r="BU407" s="2"/>
      <c r="BV407" s="2">
        <f t="shared" si="547"/>
        <v>427.31578947368399</v>
      </c>
      <c r="BW407" s="2">
        <f t="shared" si="548"/>
        <v>397.31578947368399</v>
      </c>
      <c r="BX407" s="2">
        <f t="shared" si="549"/>
        <v>396.28571428571399</v>
      </c>
      <c r="BZ407" s="16">
        <f t="shared" si="538"/>
        <v>-71.855999999999995</v>
      </c>
      <c r="CA407" s="16">
        <f t="shared" si="539"/>
        <v>-287.85647619047603</v>
      </c>
      <c r="CB407" s="16">
        <f t="shared" si="540"/>
        <v>14.47619047618997</v>
      </c>
      <c r="CD407" s="5">
        <f t="shared" si="481"/>
        <v>-9.6903395988251151E-2</v>
      </c>
      <c r="CE407" s="5">
        <f t="shared" si="482"/>
        <v>-0.42985081546692827</v>
      </c>
      <c r="CF407" s="5">
        <f t="shared" si="483"/>
        <v>3.7914691943126577E-2</v>
      </c>
      <c r="CH407" s="11">
        <f t="shared" si="512"/>
        <v>-6.2018759624807518E-2</v>
      </c>
      <c r="CI407" s="11">
        <f t="shared" si="513"/>
        <v>-3.7859242815142413E-2</v>
      </c>
      <c r="CK407" s="11">
        <f t="shared" si="514"/>
        <v>-7.0205690355955253E-2</v>
      </c>
      <c r="CL407" s="11">
        <f t="shared" si="515"/>
        <v>-7.2616261678954297E-2</v>
      </c>
      <c r="CN407" s="16">
        <f t="shared" si="484"/>
        <v>-24.611111111111086</v>
      </c>
      <c r="CO407" s="16">
        <f t="shared" si="485"/>
        <v>-15.023809523809007</v>
      </c>
      <c r="CP407" s="11"/>
      <c r="CQ407" s="16">
        <f t="shared" si="486"/>
        <v>-30</v>
      </c>
      <c r="CR407" s="16">
        <f t="shared" si="487"/>
        <v>-31.030075187969999</v>
      </c>
      <c r="CT407" s="106">
        <v>372.09346405228757</v>
      </c>
      <c r="CU407" s="104">
        <v>378.04761904761898</v>
      </c>
      <c r="CV407" s="104">
        <v>391.86738095238132</v>
      </c>
      <c r="CW407" s="104">
        <v>391.29040404040376</v>
      </c>
      <c r="CX407" s="104">
        <v>388.6013636363636</v>
      </c>
      <c r="CY407" s="104">
        <v>382.22727272727298</v>
      </c>
      <c r="CZ407" s="104">
        <v>384.85882352941155</v>
      </c>
      <c r="DA407" s="104">
        <v>377.4</v>
      </c>
      <c r="DB407" s="104">
        <v>380.36307189542464</v>
      </c>
      <c r="DC407" s="104">
        <v>353.8</v>
      </c>
      <c r="DD407" s="104">
        <v>378.02352941176497</v>
      </c>
      <c r="DE407" s="104">
        <v>389.37565359477105</v>
      </c>
      <c r="DF407" s="104">
        <v>372.13619047619005</v>
      </c>
      <c r="DG407" s="104">
        <v>365.34782608695696</v>
      </c>
      <c r="DH407" s="104">
        <v>392.3021052631579</v>
      </c>
      <c r="DI407" s="104">
        <v>402.14333333333394</v>
      </c>
      <c r="DJ407" s="104">
        <v>371.71019736842095</v>
      </c>
      <c r="DK407" s="104">
        <v>334.38888888888903</v>
      </c>
      <c r="DL407" s="104">
        <v>336.0161904761905</v>
      </c>
      <c r="DM407" s="104">
        <v>288.2809523809525</v>
      </c>
      <c r="DN407" s="104">
        <v>252.9774358974359</v>
      </c>
      <c r="DO407" s="104">
        <v>264.21428571428601</v>
      </c>
      <c r="DP407" s="104">
        <v>272.26749999999998</v>
      </c>
      <c r="DR407" s="4">
        <f t="shared" si="516"/>
        <v>17.520627786239999</v>
      </c>
      <c r="DS407" s="39">
        <v>15.603465218000002</v>
      </c>
      <c r="DT407" s="39">
        <v>16.85324447696</v>
      </c>
      <c r="DU407" s="39">
        <v>17.23838052852</v>
      </c>
      <c r="DV407" s="39">
        <v>18.246759161799996</v>
      </c>
      <c r="DW407" s="39">
        <v>19.720293060600003</v>
      </c>
      <c r="DX407" s="39">
        <v>18.344510918399997</v>
      </c>
      <c r="DY407" s="39">
        <v>18.971251427159999</v>
      </c>
      <c r="DZ407" s="39">
        <v>17.476948871599998</v>
      </c>
      <c r="EA407" s="39">
        <v>15.712714652240003</v>
      </c>
      <c r="EB407" s="39">
        <v>15.913608393760002</v>
      </c>
      <c r="EC407" s="39">
        <v>13.612636945360002</v>
      </c>
      <c r="ED407" s="39">
        <v>15.037752160199998</v>
      </c>
      <c r="EE407" s="39">
        <v>13.481963733079999</v>
      </c>
      <c r="EF407" s="39">
        <v>13.722627839039999</v>
      </c>
      <c r="EG407" s="39">
        <v>15.775072511649999</v>
      </c>
      <c r="EH407" s="39">
        <v>17.08523910624</v>
      </c>
      <c r="EI407" s="39">
        <v>22.55248043928</v>
      </c>
      <c r="EJ407" s="39">
        <v>22.925886713130001</v>
      </c>
      <c r="EK407" s="39">
        <v>20.794230469140004</v>
      </c>
      <c r="EL407" s="39">
        <v>19.500322989099999</v>
      </c>
      <c r="EM407" s="39">
        <v>17.668105695519998</v>
      </c>
      <c r="EN407" s="39">
        <v>15.480881830079998</v>
      </c>
      <c r="EP407" s="111">
        <v>46022</v>
      </c>
      <c r="EQ407" s="114">
        <f t="shared" si="541"/>
        <v>0</v>
      </c>
      <c r="ER407" s="114"/>
      <c r="ES407" s="4">
        <f t="shared" si="517"/>
        <v>741.52200000000005</v>
      </c>
      <c r="ET407" s="4">
        <f t="shared" si="518"/>
        <v>669.66600000000005</v>
      </c>
      <c r="EU407" s="4"/>
      <c r="EV407" s="4">
        <f t="shared" si="488"/>
        <v>388</v>
      </c>
      <c r="EW407" s="4">
        <f t="shared" si="489"/>
        <v>375.538461538462</v>
      </c>
      <c r="EX407" s="4">
        <f t="shared" si="490"/>
        <v>381.5625</v>
      </c>
      <c r="EY407" s="4"/>
      <c r="EZ407" s="4">
        <f t="shared" si="491"/>
        <v>414.857142857143</v>
      </c>
      <c r="FA407" s="4">
        <f t="shared" si="492"/>
        <v>402.84615384615398</v>
      </c>
      <c r="FB407" s="4">
        <f t="shared" si="493"/>
        <v>396</v>
      </c>
      <c r="FC407" s="4"/>
      <c r="FD407" s="4">
        <f t="shared" si="519"/>
        <v>443.6</v>
      </c>
      <c r="FE407" s="4">
        <f t="shared" si="520"/>
        <v>409.83333333333303</v>
      </c>
      <c r="FF407" s="4">
        <f t="shared" si="521"/>
        <v>411.66666666666697</v>
      </c>
      <c r="FH407" s="16">
        <f t="shared" si="522"/>
        <v>741.52200000000005</v>
      </c>
      <c r="FI407" s="16">
        <f t="shared" si="495"/>
        <v>669.66600000000005</v>
      </c>
      <c r="FJ407" s="16"/>
      <c r="FK407" s="16">
        <f t="shared" si="523"/>
        <v>388</v>
      </c>
      <c r="FL407" s="16">
        <f t="shared" si="524"/>
        <v>375.538461538462</v>
      </c>
      <c r="FM407" s="16">
        <f t="shared" si="525"/>
        <v>381.5625</v>
      </c>
      <c r="FN407" s="16"/>
      <c r="FO407" s="16">
        <f t="shared" si="526"/>
        <v>414.857142857143</v>
      </c>
      <c r="FP407" s="16">
        <f t="shared" si="527"/>
        <v>402.84615384615398</v>
      </c>
      <c r="FQ407" s="16">
        <f t="shared" si="528"/>
        <v>396</v>
      </c>
      <c r="FS407" s="4">
        <f t="shared" si="496"/>
        <v>741.52200000000005</v>
      </c>
      <c r="FT407" s="4">
        <f t="shared" si="497"/>
        <v>669.66600000000005</v>
      </c>
      <c r="FU407" s="4"/>
      <c r="FV407" s="4">
        <f t="shared" si="498"/>
        <v>396.83333333333303</v>
      </c>
      <c r="FW407" s="4">
        <f t="shared" si="499"/>
        <v>372.22222222222194</v>
      </c>
      <c r="FX407" s="4">
        <f t="shared" si="500"/>
        <v>381.80952380952402</v>
      </c>
      <c r="FY407" s="4"/>
      <c r="FZ407" s="4">
        <f t="shared" si="501"/>
        <v>427.31578947368399</v>
      </c>
      <c r="GA407" s="4">
        <f t="shared" si="502"/>
        <v>397.31578947368399</v>
      </c>
      <c r="GB407" s="4">
        <f t="shared" si="503"/>
        <v>396.28571428571399</v>
      </c>
      <c r="GC407" s="4"/>
      <c r="GD407" s="4">
        <f t="shared" si="504"/>
        <v>462</v>
      </c>
      <c r="GE407" s="4">
        <f t="shared" si="505"/>
        <v>431.9</v>
      </c>
      <c r="GF407" s="4">
        <f t="shared" si="506"/>
        <v>429</v>
      </c>
      <c r="GH407" s="16">
        <f t="shared" si="529"/>
        <v>741.52200000000005</v>
      </c>
      <c r="GI407" s="16">
        <f t="shared" si="507"/>
        <v>669.66600000000005</v>
      </c>
      <c r="GJ407" s="16"/>
      <c r="GK407" s="16">
        <f t="shared" si="530"/>
        <v>396.83333333333303</v>
      </c>
      <c r="GL407" s="16">
        <f t="shared" si="531"/>
        <v>372.22222222222194</v>
      </c>
      <c r="GM407" s="16">
        <f t="shared" si="532"/>
        <v>381.80952380952402</v>
      </c>
      <c r="GN407" s="16"/>
      <c r="GO407" s="16">
        <f t="shared" si="508"/>
        <v>427.31578947368399</v>
      </c>
      <c r="GP407" s="16">
        <f t="shared" si="509"/>
        <v>397.31578947368399</v>
      </c>
      <c r="GQ407" s="16">
        <f t="shared" si="533"/>
        <v>396.28571428571399</v>
      </c>
    </row>
    <row r="408" spans="2:199" ht="14.45" customHeight="1" x14ac:dyDescent="0.25">
      <c r="B408" s="28" t="s">
        <v>523</v>
      </c>
      <c r="C408" s="28" t="s">
        <v>852</v>
      </c>
      <c r="D408" s="23" t="str">
        <f>IFERROR(IF(MATCH($B408,Compounders!$A:$A,0),"yes"),"")</f>
        <v/>
      </c>
      <c r="F408" s="66"/>
      <c r="G408" s="66"/>
      <c r="H408" s="66"/>
      <c r="I408" s="66"/>
      <c r="J408" s="121" t="str">
        <f t="shared" si="510"/>
        <v>yes</v>
      </c>
      <c r="K408" s="70">
        <f t="shared" si="534"/>
        <v>6</v>
      </c>
      <c r="L408" s="70">
        <f t="shared" si="535"/>
        <v>48</v>
      </c>
      <c r="M408" s="70">
        <f t="shared" si="536"/>
        <v>7</v>
      </c>
      <c r="N408" s="70">
        <f t="shared" si="537"/>
        <v>8</v>
      </c>
      <c r="O408" s="66"/>
      <c r="P408" s="83"/>
      <c r="Q408" s="70">
        <f t="shared" si="511"/>
        <v>5</v>
      </c>
      <c r="R408" s="70">
        <f t="shared" si="511"/>
        <v>4</v>
      </c>
      <c r="S408" s="70">
        <f t="shared" si="511"/>
        <v>5</v>
      </c>
      <c r="T408" s="70">
        <f t="shared" si="511"/>
        <v>5</v>
      </c>
      <c r="U408" s="70">
        <f t="shared" si="511"/>
        <v>5</v>
      </c>
      <c r="V408" s="70">
        <f t="shared" si="511"/>
        <v>8</v>
      </c>
      <c r="W408" s="70">
        <f t="shared" si="511"/>
        <v>10</v>
      </c>
      <c r="X408" s="70">
        <f t="shared" si="511"/>
        <v>4</v>
      </c>
      <c r="Y408" s="70">
        <f t="shared" si="511"/>
        <v>2</v>
      </c>
      <c r="AA408" s="39">
        <v>17.077197090000002</v>
      </c>
      <c r="AB408" s="39">
        <v>17.605845949999999</v>
      </c>
      <c r="AC408" s="40">
        <v>17.672763929999999</v>
      </c>
      <c r="AE408" s="4">
        <f t="shared" si="477"/>
        <v>0.59556683999999649</v>
      </c>
      <c r="AF408" s="4">
        <f t="shared" si="478"/>
        <v>6.6917979999999488E-2</v>
      </c>
      <c r="AH408" s="11">
        <f t="shared" si="479"/>
        <v>3.4874976078407283E-2</v>
      </c>
      <c r="AI408" s="11">
        <f t="shared" si="480"/>
        <v>3.8008954633617087E-3</v>
      </c>
      <c r="AK408" s="3">
        <v>396</v>
      </c>
      <c r="AL408" s="7">
        <v>324</v>
      </c>
      <c r="AM408" s="7"/>
      <c r="AN408" s="3">
        <v>144.66666666666703</v>
      </c>
      <c r="AO408" s="3">
        <v>194.83333333333297</v>
      </c>
      <c r="AP408" s="7">
        <v>314.25</v>
      </c>
      <c r="AQ408" s="113"/>
      <c r="AR408" s="3">
        <v>512</v>
      </c>
      <c r="AS408" s="3">
        <v>504.875</v>
      </c>
      <c r="AT408" s="7">
        <v>523.5</v>
      </c>
      <c r="AU408" s="7"/>
      <c r="AV408" s="3">
        <v>842.5</v>
      </c>
      <c r="AW408" s="3">
        <v>886.75</v>
      </c>
      <c r="AX408" s="7">
        <v>854</v>
      </c>
      <c r="AY408" s="113"/>
      <c r="AZ408" s="3">
        <v>384</v>
      </c>
      <c r="BA408" s="7">
        <v>143</v>
      </c>
      <c r="BB408" s="7"/>
      <c r="BC408" s="3">
        <v>156.08333333333297</v>
      </c>
      <c r="BD408" s="3">
        <v>196.33333333333297</v>
      </c>
      <c r="BE408" s="7">
        <v>239.36363636363598</v>
      </c>
      <c r="BF408" s="113"/>
      <c r="BG408" s="3">
        <v>486.11111111111097</v>
      </c>
      <c r="BH408" s="3">
        <v>516.63636363636397</v>
      </c>
      <c r="BI408" s="7">
        <v>519.27272727272702</v>
      </c>
      <c r="BJ408" s="113"/>
      <c r="BK408" s="3">
        <v>842.5</v>
      </c>
      <c r="BL408" s="3">
        <v>801.5</v>
      </c>
      <c r="BM408" s="7">
        <v>774.16666666666697</v>
      </c>
      <c r="BO408" s="2">
        <f t="shared" si="542"/>
        <v>384</v>
      </c>
      <c r="BP408" s="2">
        <f t="shared" si="543"/>
        <v>143</v>
      </c>
      <c r="BQ408" s="2"/>
      <c r="BR408" s="2">
        <f t="shared" si="544"/>
        <v>156.08333333333297</v>
      </c>
      <c r="BS408" s="2">
        <f t="shared" si="545"/>
        <v>196.33333333333297</v>
      </c>
      <c r="BT408" s="2">
        <f t="shared" si="546"/>
        <v>239.36363636363598</v>
      </c>
      <c r="BU408" s="2"/>
      <c r="BV408" s="2">
        <f t="shared" si="547"/>
        <v>486.11111111111097</v>
      </c>
      <c r="BW408" s="2">
        <f t="shared" si="548"/>
        <v>516.63636363636397</v>
      </c>
      <c r="BX408" s="2">
        <f t="shared" si="549"/>
        <v>519.27272727272702</v>
      </c>
      <c r="BZ408" s="16">
        <f t="shared" si="538"/>
        <v>-241</v>
      </c>
      <c r="CA408" s="16">
        <f t="shared" si="539"/>
        <v>96.363636363635976</v>
      </c>
      <c r="CB408" s="16">
        <f t="shared" si="540"/>
        <v>279.90909090909105</v>
      </c>
      <c r="CD408" s="5">
        <f t="shared" si="481"/>
        <v>-0.62760416666666674</v>
      </c>
      <c r="CE408" s="5">
        <f t="shared" si="482"/>
        <v>0.67387158296248928</v>
      </c>
      <c r="CF408" s="5">
        <f t="shared" si="483"/>
        <v>1.1693885301936979</v>
      </c>
      <c r="CH408" s="11">
        <f t="shared" si="512"/>
        <v>0.25787506673785421</v>
      </c>
      <c r="CI408" s="11">
        <f t="shared" si="513"/>
        <v>0.53356307333883524</v>
      </c>
      <c r="CK408" s="11">
        <f t="shared" si="514"/>
        <v>6.279480519480618E-2</v>
      </c>
      <c r="CL408" s="11">
        <f t="shared" si="515"/>
        <v>6.8218181818181511E-2</v>
      </c>
      <c r="CN408" s="16">
        <f t="shared" si="484"/>
        <v>40.25</v>
      </c>
      <c r="CO408" s="16">
        <f t="shared" si="485"/>
        <v>83.280303030303003</v>
      </c>
      <c r="CP408" s="11"/>
      <c r="CQ408" s="16">
        <f t="shared" si="486"/>
        <v>30.525252525252995</v>
      </c>
      <c r="CR408" s="16">
        <f t="shared" si="487"/>
        <v>33.161616161616053</v>
      </c>
      <c r="CT408" s="106">
        <v>246.99957142857141</v>
      </c>
      <c r="CU408" s="104">
        <v>196.33333333333297</v>
      </c>
      <c r="CV408" s="104">
        <v>-27.940113636363595</v>
      </c>
      <c r="CW408" s="104">
        <v>85.972698412698492</v>
      </c>
      <c r="CX408" s="104">
        <v>488.50000000000102</v>
      </c>
      <c r="CY408" s="104">
        <v>566.5</v>
      </c>
      <c r="CZ408" s="104">
        <v>498.99393939393968</v>
      </c>
      <c r="DA408" s="104">
        <v>416.39727272727271</v>
      </c>
      <c r="DB408" s="104">
        <v>773.6</v>
      </c>
      <c r="DC408" s="104">
        <v>769.25</v>
      </c>
      <c r="DD408" s="104">
        <v>779.51250000000005</v>
      </c>
      <c r="DE408" s="104">
        <v>927.42222222222199</v>
      </c>
      <c r="DF408" s="104">
        <v>632.15757575757709</v>
      </c>
      <c r="DG408" s="104">
        <v>689.91666666666697</v>
      </c>
      <c r="DH408" s="104">
        <v>857.39740259740211</v>
      </c>
      <c r="DI408" s="104">
        <v>1165.166666666667</v>
      </c>
      <c r="DJ408" s="104">
        <v>1711.5277777777781</v>
      </c>
      <c r="DK408" s="104">
        <v>1862.8888888888901</v>
      </c>
      <c r="DL408" s="104">
        <v>1253.1428571428571</v>
      </c>
      <c r="DM408" s="104">
        <v>1274.5714285714291</v>
      </c>
      <c r="DN408" s="104">
        <v>2255.5500000000002</v>
      </c>
      <c r="DO408" s="104">
        <v>1496.75</v>
      </c>
      <c r="DP408" s="104">
        <v>894.79166666666697</v>
      </c>
      <c r="DR408" s="4">
        <f t="shared" si="516"/>
        <v>17.672763929999999</v>
      </c>
      <c r="DS408" s="39">
        <v>17.605845949999999</v>
      </c>
      <c r="DT408" s="39">
        <v>17.077197090000002</v>
      </c>
      <c r="DU408" s="39">
        <v>17.886257690000001</v>
      </c>
      <c r="DV408" s="39">
        <v>18.63226337</v>
      </c>
      <c r="DW408" s="39">
        <v>21.252856231200006</v>
      </c>
      <c r="DX408" s="39">
        <v>20.453283299999999</v>
      </c>
      <c r="DY408" s="39">
        <v>24.626885900000001</v>
      </c>
      <c r="DZ408" s="39">
        <v>20.713816068920003</v>
      </c>
      <c r="EA408" s="39">
        <v>26.200533111479995</v>
      </c>
      <c r="EB408" s="39">
        <v>25.38213477</v>
      </c>
      <c r="EC408" s="39">
        <v>22.40473368</v>
      </c>
      <c r="ED408" s="39">
        <v>24.539238959999999</v>
      </c>
      <c r="EE408" s="39">
        <v>22.082035357400002</v>
      </c>
      <c r="EF408" s="39">
        <v>22.813427000000001</v>
      </c>
      <c r="EG408" s="39">
        <v>21.1433964</v>
      </c>
      <c r="EH408" s="39">
        <v>24.657773760000001</v>
      </c>
      <c r="EI408" s="39">
        <v>28.314148222899998</v>
      </c>
      <c r="EJ408" s="39">
        <v>30.845673099999996</v>
      </c>
      <c r="EK408" s="39">
        <v>26.669816879999999</v>
      </c>
      <c r="EL408" s="39">
        <v>25.787980300000005</v>
      </c>
      <c r="EM408" s="39">
        <v>26.620540800000004</v>
      </c>
      <c r="EN408" s="39">
        <v>25.027563189999999</v>
      </c>
      <c r="EP408" s="111">
        <v>46022</v>
      </c>
      <c r="EQ408" s="114">
        <f t="shared" si="541"/>
        <v>0</v>
      </c>
      <c r="ER408" s="114"/>
      <c r="ES408" s="4">
        <f t="shared" si="517"/>
        <v>396</v>
      </c>
      <c r="ET408" s="4">
        <f t="shared" si="518"/>
        <v>324</v>
      </c>
      <c r="EU408" s="4"/>
      <c r="EV408" s="4">
        <f t="shared" si="488"/>
        <v>144.66666666666703</v>
      </c>
      <c r="EW408" s="4">
        <f t="shared" si="489"/>
        <v>194.83333333333297</v>
      </c>
      <c r="EX408" s="4">
        <f t="shared" si="490"/>
        <v>314.25</v>
      </c>
      <c r="EY408" s="4"/>
      <c r="EZ408" s="4">
        <f t="shared" si="491"/>
        <v>512</v>
      </c>
      <c r="FA408" s="4">
        <f t="shared" si="492"/>
        <v>504.875</v>
      </c>
      <c r="FB408" s="4">
        <f t="shared" si="493"/>
        <v>523.5</v>
      </c>
      <c r="FC408" s="4"/>
      <c r="FD408" s="4">
        <f t="shared" si="519"/>
        <v>842.5</v>
      </c>
      <c r="FE408" s="4">
        <f t="shared" si="520"/>
        <v>886.75</v>
      </c>
      <c r="FF408" s="4">
        <f t="shared" si="521"/>
        <v>854</v>
      </c>
      <c r="FH408" s="16">
        <f t="shared" si="522"/>
        <v>396</v>
      </c>
      <c r="FI408" s="16">
        <f t="shared" si="495"/>
        <v>324</v>
      </c>
      <c r="FJ408" s="16"/>
      <c r="FK408" s="16">
        <f t="shared" si="523"/>
        <v>144.66666666666703</v>
      </c>
      <c r="FL408" s="16">
        <f t="shared" si="524"/>
        <v>194.83333333333297</v>
      </c>
      <c r="FM408" s="16">
        <f t="shared" si="525"/>
        <v>314.25</v>
      </c>
      <c r="FN408" s="16"/>
      <c r="FO408" s="16">
        <f t="shared" si="526"/>
        <v>512</v>
      </c>
      <c r="FP408" s="16">
        <f t="shared" si="527"/>
        <v>504.875</v>
      </c>
      <c r="FQ408" s="16">
        <f t="shared" si="528"/>
        <v>523.5</v>
      </c>
      <c r="FS408" s="4">
        <f t="shared" si="496"/>
        <v>384</v>
      </c>
      <c r="FT408" s="4">
        <f t="shared" si="497"/>
        <v>143</v>
      </c>
      <c r="FU408" s="4"/>
      <c r="FV408" s="4">
        <f t="shared" si="498"/>
        <v>156.08333333333297</v>
      </c>
      <c r="FW408" s="4">
        <f t="shared" si="499"/>
        <v>196.33333333333297</v>
      </c>
      <c r="FX408" s="4">
        <f t="shared" si="500"/>
        <v>239.36363636363598</v>
      </c>
      <c r="FY408" s="4"/>
      <c r="FZ408" s="4">
        <f t="shared" si="501"/>
        <v>486.11111111111097</v>
      </c>
      <c r="GA408" s="4">
        <f t="shared" si="502"/>
        <v>516.63636363636397</v>
      </c>
      <c r="GB408" s="4">
        <f t="shared" si="503"/>
        <v>519.27272727272702</v>
      </c>
      <c r="GC408" s="4"/>
      <c r="GD408" s="4">
        <f t="shared" si="504"/>
        <v>842.5</v>
      </c>
      <c r="GE408" s="4">
        <f t="shared" si="505"/>
        <v>801.5</v>
      </c>
      <c r="GF408" s="4">
        <f t="shared" si="506"/>
        <v>774.16666666666697</v>
      </c>
      <c r="GH408" s="16">
        <f t="shared" si="529"/>
        <v>384</v>
      </c>
      <c r="GI408" s="16">
        <f t="shared" si="507"/>
        <v>143</v>
      </c>
      <c r="GJ408" s="16"/>
      <c r="GK408" s="16">
        <f t="shared" si="530"/>
        <v>156.08333333333297</v>
      </c>
      <c r="GL408" s="16">
        <f t="shared" si="531"/>
        <v>196.33333333333297</v>
      </c>
      <c r="GM408" s="16">
        <f t="shared" si="532"/>
        <v>239.36363636363598</v>
      </c>
      <c r="GN408" s="16"/>
      <c r="GO408" s="16">
        <f t="shared" si="508"/>
        <v>486.11111111111097</v>
      </c>
      <c r="GP408" s="16">
        <f t="shared" si="509"/>
        <v>516.63636363636397</v>
      </c>
      <c r="GQ408" s="16">
        <f t="shared" si="533"/>
        <v>519.27272727272702</v>
      </c>
    </row>
    <row r="409" spans="2:199" ht="14.45" customHeight="1" x14ac:dyDescent="0.25">
      <c r="B409" s="28" t="s">
        <v>219</v>
      </c>
      <c r="C409" s="28" t="s">
        <v>853</v>
      </c>
      <c r="D409" s="23" t="str">
        <f>IFERROR(IF(MATCH($B409,Compounders!$A:$A,0),"yes"),"")</f>
        <v>yes</v>
      </c>
      <c r="F409" s="66"/>
      <c r="G409" s="66"/>
      <c r="H409" s="66"/>
      <c r="I409" s="66"/>
      <c r="J409" s="121" t="str">
        <f t="shared" si="510"/>
        <v>yes</v>
      </c>
      <c r="K409" s="70">
        <f t="shared" si="534"/>
        <v>6</v>
      </c>
      <c r="L409" s="70">
        <f t="shared" si="535"/>
        <v>48</v>
      </c>
      <c r="M409" s="70">
        <f t="shared" si="536"/>
        <v>7</v>
      </c>
      <c r="N409" s="70">
        <f t="shared" si="537"/>
        <v>8</v>
      </c>
      <c r="O409" s="66"/>
      <c r="P409" s="83"/>
      <c r="Q409" s="70">
        <f t="shared" si="511"/>
        <v>5</v>
      </c>
      <c r="R409" s="70">
        <f t="shared" si="511"/>
        <v>4</v>
      </c>
      <c r="S409" s="70">
        <f t="shared" si="511"/>
        <v>5</v>
      </c>
      <c r="T409" s="70">
        <f t="shared" si="511"/>
        <v>5</v>
      </c>
      <c r="U409" s="70">
        <f t="shared" si="511"/>
        <v>5</v>
      </c>
      <c r="V409" s="70">
        <f t="shared" si="511"/>
        <v>8</v>
      </c>
      <c r="W409" s="70">
        <f t="shared" si="511"/>
        <v>10</v>
      </c>
      <c r="X409" s="70">
        <f t="shared" si="511"/>
        <v>4</v>
      </c>
      <c r="Y409" s="70">
        <f t="shared" si="511"/>
        <v>2</v>
      </c>
      <c r="AA409" s="39">
        <v>24.460930532869998</v>
      </c>
      <c r="AB409" s="39">
        <v>21.606127743670001</v>
      </c>
      <c r="AC409" s="40">
        <v>22.376809026719997</v>
      </c>
      <c r="AE409" s="4">
        <f t="shared" si="477"/>
        <v>-2.0841215061500016</v>
      </c>
      <c r="AF409" s="4">
        <f t="shared" si="478"/>
        <v>0.77068128304999561</v>
      </c>
      <c r="AH409" s="11">
        <f t="shared" si="479"/>
        <v>-8.5202053264057609E-2</v>
      </c>
      <c r="AI409" s="11">
        <f t="shared" si="480"/>
        <v>3.5669569864307693E-2</v>
      </c>
      <c r="AK409" s="3">
        <v>-998.4</v>
      </c>
      <c r="AL409" s="7">
        <v>-3030.1</v>
      </c>
      <c r="AM409" s="7"/>
      <c r="AN409" s="3">
        <v>1210</v>
      </c>
      <c r="AO409" s="3">
        <v>1225.3</v>
      </c>
      <c r="AP409" s="7">
        <v>1225.3</v>
      </c>
      <c r="AQ409" s="113"/>
      <c r="AR409" s="3">
        <v>1319.52173913043</v>
      </c>
      <c r="AS409" s="3">
        <v>1317.4</v>
      </c>
      <c r="AT409" s="7">
        <v>1347.28</v>
      </c>
      <c r="AU409" s="7"/>
      <c r="AV409" s="3">
        <v>1434</v>
      </c>
      <c r="AW409" s="3">
        <v>1432</v>
      </c>
      <c r="AX409" s="7">
        <v>1438.08</v>
      </c>
      <c r="AY409" s="113"/>
      <c r="AZ409" s="3">
        <v>1293.3</v>
      </c>
      <c r="BA409" s="7">
        <v>1189.5</v>
      </c>
      <c r="BB409" s="7"/>
      <c r="BC409" s="3">
        <v>1186.4583333333298</v>
      </c>
      <c r="BD409" s="3">
        <v>1187.0999999999999</v>
      </c>
      <c r="BE409" s="7">
        <v>1187.0999999999999</v>
      </c>
      <c r="BF409" s="113"/>
      <c r="BG409" s="3">
        <v>1325.8333333333298</v>
      </c>
      <c r="BH409" s="3">
        <v>1319.2692307692298</v>
      </c>
      <c r="BI409" s="7">
        <v>1348.9230769230799</v>
      </c>
      <c r="BJ409" s="113"/>
      <c r="BK409" s="3">
        <v>1443.6818181818198</v>
      </c>
      <c r="BL409" s="3">
        <v>1435.8888888888901</v>
      </c>
      <c r="BM409" s="7">
        <v>1442</v>
      </c>
      <c r="BO409" s="2">
        <f t="shared" si="542"/>
        <v>1198.3158904109589</v>
      </c>
      <c r="BP409" s="2">
        <f t="shared" si="543"/>
        <v>1187.3038356164384</v>
      </c>
      <c r="BQ409" s="2"/>
      <c r="BR409" s="2">
        <f t="shared" si="544"/>
        <v>1313.9960045662067</v>
      </c>
      <c r="BS409" s="2">
        <f t="shared" si="545"/>
        <v>1308.0438988408841</v>
      </c>
      <c r="BT409" s="2">
        <f t="shared" si="546"/>
        <v>1335.1791991570101</v>
      </c>
      <c r="BU409" s="2"/>
      <c r="BV409" s="2">
        <f t="shared" si="547"/>
        <v>1433.6727687837288</v>
      </c>
      <c r="BW409" s="2">
        <f t="shared" si="548"/>
        <v>1425.9842055965355</v>
      </c>
      <c r="BX409" s="2">
        <f t="shared" si="549"/>
        <v>1434.0948366701793</v>
      </c>
      <c r="BZ409" s="16">
        <f t="shared" si="538"/>
        <v>-11.012054794520509</v>
      </c>
      <c r="CA409" s="16">
        <f t="shared" si="539"/>
        <v>147.8753635405717</v>
      </c>
      <c r="CB409" s="16">
        <f t="shared" si="540"/>
        <v>98.915637513169258</v>
      </c>
      <c r="CD409" s="5">
        <f t="shared" si="481"/>
        <v>-9.189609252985842E-3</v>
      </c>
      <c r="CE409" s="5">
        <f t="shared" si="482"/>
        <v>0.12454719601221198</v>
      </c>
      <c r="CF409" s="5">
        <f t="shared" si="483"/>
        <v>7.408416606221957E-2</v>
      </c>
      <c r="CH409" s="11">
        <f t="shared" si="512"/>
        <v>-4.5297745994954397E-3</v>
      </c>
      <c r="CI409" s="11">
        <f t="shared" si="513"/>
        <v>1.6121201675797003E-2</v>
      </c>
      <c r="CK409" s="11">
        <f t="shared" si="514"/>
        <v>-5.3628438473557472E-3</v>
      </c>
      <c r="CL409" s="11">
        <f t="shared" si="515"/>
        <v>2.9439624971638878E-4</v>
      </c>
      <c r="CN409" s="16">
        <f t="shared" si="484"/>
        <v>-5.9521057253225536</v>
      </c>
      <c r="CO409" s="16">
        <f t="shared" si="485"/>
        <v>21.183194590803396</v>
      </c>
      <c r="CP409" s="11"/>
      <c r="CQ409" s="16">
        <f t="shared" si="486"/>
        <v>-7.6885631871932674</v>
      </c>
      <c r="CR409" s="16">
        <f t="shared" si="487"/>
        <v>0.42206788645057713</v>
      </c>
      <c r="CT409" s="106">
        <v>1368.490118577075</v>
      </c>
      <c r="CU409" s="104">
        <v>1319.2692307692298</v>
      </c>
      <c r="CV409" s="104">
        <v>1291.1545454545451</v>
      </c>
      <c r="CW409" s="104">
        <v>1230.3415384615391</v>
      </c>
      <c r="CX409" s="104">
        <v>1159.3954545454549</v>
      </c>
      <c r="CY409" s="104">
        <v>1169.7692307692298</v>
      </c>
      <c r="CZ409" s="104">
        <v>1258.416666666667</v>
      </c>
      <c r="DA409" s="104">
        <v>1224.9264069264059</v>
      </c>
      <c r="DB409" s="104">
        <v>1502.1170948616609</v>
      </c>
      <c r="DC409" s="104">
        <v>1503.7307692307702</v>
      </c>
      <c r="DD409" s="104">
        <v>1509.100543478261</v>
      </c>
      <c r="DE409" s="104">
        <v>1438.8181818181829</v>
      </c>
      <c r="DF409" s="104">
        <v>1387.708333333333</v>
      </c>
      <c r="DG409" s="104">
        <v>1509.18518518519</v>
      </c>
      <c r="DH409" s="104">
        <v>1594.669318181818</v>
      </c>
      <c r="DI409" s="104">
        <v>1603.290513833992</v>
      </c>
      <c r="DJ409" s="104">
        <v>1839.8480237154149</v>
      </c>
      <c r="DK409" s="104">
        <v>1762.7307692307702</v>
      </c>
      <c r="DL409" s="104">
        <v>1479.3522267206481</v>
      </c>
      <c r="DM409" s="104">
        <v>1231.4705882352939</v>
      </c>
      <c r="DN409" s="104">
        <v>1390.447619047618</v>
      </c>
      <c r="DO409" s="104">
        <v>1421.75</v>
      </c>
      <c r="DP409" s="104">
        <v>1426.95</v>
      </c>
      <c r="DR409" s="4">
        <f t="shared" si="516"/>
        <v>22.376809026719997</v>
      </c>
      <c r="DS409" s="39">
        <v>21.606127743670001</v>
      </c>
      <c r="DT409" s="39">
        <v>24.460930532869998</v>
      </c>
      <c r="DU409" s="39">
        <v>19.248445249540001</v>
      </c>
      <c r="DV409" s="39">
        <v>20.669233814720002</v>
      </c>
      <c r="DW409" s="39">
        <v>16.146281860979997</v>
      </c>
      <c r="DX409" s="39">
        <v>16.114995531719998</v>
      </c>
      <c r="DY409" s="39">
        <v>15.118245808079998</v>
      </c>
      <c r="DZ409" s="39">
        <v>22.94957088</v>
      </c>
      <c r="EA409" s="39">
        <v>29.024438846700001</v>
      </c>
      <c r="EB409" s="39">
        <v>30.948708650850001</v>
      </c>
      <c r="EC409" s="39">
        <v>23.419589413650002</v>
      </c>
      <c r="ED409" s="39">
        <v>31.625301025499997</v>
      </c>
      <c r="EE409" s="39">
        <v>31.757216812200003</v>
      </c>
      <c r="EF409" s="39">
        <v>31.284332709760001</v>
      </c>
      <c r="EG409" s="39">
        <v>30.477820936499995</v>
      </c>
      <c r="EH409" s="39">
        <v>34.997058210599995</v>
      </c>
      <c r="EI409" s="39">
        <v>36.051419189350007</v>
      </c>
      <c r="EJ409" s="39">
        <v>31.610825410680004</v>
      </c>
      <c r="EK409" s="39">
        <v>21.52856400496</v>
      </c>
      <c r="EL409" s="39">
        <v>23.079410264</v>
      </c>
      <c r="EM409" s="39">
        <v>26.717359075499999</v>
      </c>
      <c r="EN409" s="39">
        <v>25.410160102080003</v>
      </c>
      <c r="EP409" s="111">
        <v>46053</v>
      </c>
      <c r="EQ409" s="114">
        <f t="shared" si="541"/>
        <v>-8.4931506849315067E-2</v>
      </c>
      <c r="ER409" s="114"/>
      <c r="ES409" s="4">
        <f t="shared" si="517"/>
        <v>-998.4</v>
      </c>
      <c r="ET409" s="4">
        <f t="shared" si="518"/>
        <v>-3030.1</v>
      </c>
      <c r="EU409" s="4"/>
      <c r="EV409" s="4">
        <f t="shared" si="488"/>
        <v>1210</v>
      </c>
      <c r="EW409" s="4">
        <f t="shared" si="489"/>
        <v>1225.3</v>
      </c>
      <c r="EX409" s="4">
        <f t="shared" si="490"/>
        <v>1225.3</v>
      </c>
      <c r="EY409" s="4"/>
      <c r="EZ409" s="4">
        <f t="shared" si="491"/>
        <v>1319.52173913043</v>
      </c>
      <c r="FA409" s="4">
        <f t="shared" si="492"/>
        <v>1317.4</v>
      </c>
      <c r="FB409" s="4">
        <f t="shared" si="493"/>
        <v>1347.28</v>
      </c>
      <c r="FC409" s="4"/>
      <c r="FD409" s="4">
        <f t="shared" si="519"/>
        <v>1434</v>
      </c>
      <c r="FE409" s="4">
        <f t="shared" si="520"/>
        <v>1432</v>
      </c>
      <c r="FF409" s="4">
        <f t="shared" si="521"/>
        <v>1438.08</v>
      </c>
      <c r="FH409" s="16">
        <f t="shared" si="522"/>
        <v>-2857.5446575342467</v>
      </c>
      <c r="FI409" s="16">
        <f t="shared" si="495"/>
        <v>863.88246575342464</v>
      </c>
      <c r="FJ409" s="16"/>
      <c r="FK409" s="16">
        <f t="shared" si="523"/>
        <v>1310.219892793325</v>
      </c>
      <c r="FL409" s="16">
        <f t="shared" si="524"/>
        <v>1309.5778082191782</v>
      </c>
      <c r="FM409" s="16">
        <f t="shared" si="525"/>
        <v>1336.9200547945206</v>
      </c>
      <c r="FN409" s="16"/>
      <c r="FO409" s="16">
        <f t="shared" si="526"/>
        <v>1424.2771888028583</v>
      </c>
      <c r="FP409" s="16">
        <f t="shared" si="527"/>
        <v>1422.2668493150684</v>
      </c>
      <c r="FQ409" s="16">
        <f t="shared" si="528"/>
        <v>1430.3682191780822</v>
      </c>
      <c r="FS409" s="4">
        <f t="shared" si="496"/>
        <v>1293.3</v>
      </c>
      <c r="FT409" s="4">
        <f t="shared" si="497"/>
        <v>1189.5</v>
      </c>
      <c r="FU409" s="4"/>
      <c r="FV409" s="4">
        <f t="shared" si="498"/>
        <v>1186.4583333333298</v>
      </c>
      <c r="FW409" s="4">
        <f t="shared" si="499"/>
        <v>1187.0999999999999</v>
      </c>
      <c r="FX409" s="4">
        <f t="shared" si="500"/>
        <v>1187.0999999999999</v>
      </c>
      <c r="FY409" s="4"/>
      <c r="FZ409" s="4">
        <f t="shared" si="501"/>
        <v>1325.8333333333298</v>
      </c>
      <c r="GA409" s="4">
        <f t="shared" si="502"/>
        <v>1319.2692307692298</v>
      </c>
      <c r="GB409" s="4">
        <f t="shared" si="503"/>
        <v>1348.9230769230799</v>
      </c>
      <c r="GC409" s="4"/>
      <c r="GD409" s="4">
        <f t="shared" si="504"/>
        <v>1443.6818181818198</v>
      </c>
      <c r="GE409" s="4">
        <f t="shared" si="505"/>
        <v>1435.8888888888901</v>
      </c>
      <c r="GF409" s="4">
        <f t="shared" si="506"/>
        <v>1442</v>
      </c>
      <c r="GH409" s="16">
        <f t="shared" si="529"/>
        <v>1198.3158904109589</v>
      </c>
      <c r="GI409" s="16">
        <f t="shared" si="507"/>
        <v>1187.3038356164384</v>
      </c>
      <c r="GJ409" s="16"/>
      <c r="GK409" s="16">
        <f t="shared" si="530"/>
        <v>1313.9960045662067</v>
      </c>
      <c r="GL409" s="16">
        <f t="shared" si="531"/>
        <v>1308.0438988408841</v>
      </c>
      <c r="GM409" s="16">
        <f t="shared" si="532"/>
        <v>1335.1791991570101</v>
      </c>
      <c r="GN409" s="16"/>
      <c r="GO409" s="16">
        <f t="shared" si="508"/>
        <v>1433.6727687837288</v>
      </c>
      <c r="GP409" s="16">
        <f t="shared" si="509"/>
        <v>1425.9842055965355</v>
      </c>
      <c r="GQ409" s="16">
        <f t="shared" si="533"/>
        <v>1434.0948366701793</v>
      </c>
    </row>
    <row r="410" spans="2:199" ht="14.45" customHeight="1" x14ac:dyDescent="0.25">
      <c r="B410" s="28" t="s">
        <v>320</v>
      </c>
      <c r="C410" s="28" t="s">
        <v>1047</v>
      </c>
      <c r="D410" s="23" t="str">
        <f>IFERROR(IF(MATCH($B410,Compounders!$A:$A,0),"yes"),"")</f>
        <v/>
      </c>
      <c r="F410" s="66"/>
      <c r="G410" s="66"/>
      <c r="H410" s="66"/>
      <c r="I410" s="66"/>
      <c r="J410" s="121" t="str">
        <f t="shared" si="510"/>
        <v>yes</v>
      </c>
      <c r="K410" s="70">
        <f t="shared" si="534"/>
        <v>6</v>
      </c>
      <c r="L410" s="70">
        <f t="shared" si="535"/>
        <v>48</v>
      </c>
      <c r="M410" s="70">
        <f t="shared" si="536"/>
        <v>7</v>
      </c>
      <c r="N410" s="70">
        <f t="shared" si="537"/>
        <v>8</v>
      </c>
      <c r="O410" s="66"/>
      <c r="P410" s="83"/>
      <c r="Q410" s="70">
        <f t="shared" si="511"/>
        <v>5</v>
      </c>
      <c r="R410" s="70">
        <f t="shared" si="511"/>
        <v>4</v>
      </c>
      <c r="S410" s="70">
        <f t="shared" si="511"/>
        <v>5</v>
      </c>
      <c r="T410" s="70">
        <f t="shared" si="511"/>
        <v>5</v>
      </c>
      <c r="U410" s="70">
        <f t="shared" si="511"/>
        <v>5</v>
      </c>
      <c r="V410" s="70">
        <f t="shared" si="511"/>
        <v>8</v>
      </c>
      <c r="W410" s="70">
        <f t="shared" si="511"/>
        <v>10</v>
      </c>
      <c r="X410" s="70">
        <f t="shared" si="511"/>
        <v>4</v>
      </c>
      <c r="Y410" s="70">
        <f t="shared" si="511"/>
        <v>2</v>
      </c>
      <c r="AA410" s="39">
        <v>13.937099341200001</v>
      </c>
      <c r="AB410" s="39">
        <v>25.95401342768</v>
      </c>
      <c r="AC410" s="40">
        <v>21.513605120450002</v>
      </c>
      <c r="AE410" s="4">
        <f t="shared" si="477"/>
        <v>7.5765057792500006</v>
      </c>
      <c r="AF410" s="4">
        <f t="shared" si="478"/>
        <v>-4.4404083072299976</v>
      </c>
      <c r="AH410" s="11">
        <f t="shared" si="479"/>
        <v>0.54362142320768259</v>
      </c>
      <c r="AI410" s="11">
        <f t="shared" si="480"/>
        <v>-0.1710875398752123</v>
      </c>
      <c r="AK410" s="3">
        <v>1367</v>
      </c>
      <c r="AL410" s="7">
        <v>-738</v>
      </c>
      <c r="AM410" s="7"/>
      <c r="AN410" s="3">
        <v>1041.8461538461499</v>
      </c>
      <c r="AO410" s="3">
        <v>1266.4615384615399</v>
      </c>
      <c r="AP410" s="7">
        <v>3055.76923076923</v>
      </c>
      <c r="AQ410" s="113"/>
      <c r="AR410" s="3">
        <v>1475.1111111111099</v>
      </c>
      <c r="AS410" s="3">
        <v>1439.38461538462</v>
      </c>
      <c r="AT410" s="7">
        <v>2480.8181818181802</v>
      </c>
      <c r="AU410" s="7"/>
      <c r="AV410" s="3">
        <v>1774.5</v>
      </c>
      <c r="AW410" s="3">
        <v>1856.8</v>
      </c>
      <c r="AX410" s="7">
        <v>2446.1111111111104</v>
      </c>
      <c r="AY410" s="113"/>
      <c r="AZ410" s="3">
        <v>2101</v>
      </c>
      <c r="BA410" s="7">
        <v>563</v>
      </c>
      <c r="BB410" s="7"/>
      <c r="BC410" s="3">
        <v>1077.21052631579</v>
      </c>
      <c r="BD410" s="3">
        <v>1300.1111111111099</v>
      </c>
      <c r="BE410" s="7">
        <v>3173.1764705882401</v>
      </c>
      <c r="BF410" s="113"/>
      <c r="BG410" s="3">
        <v>1442.5384615384601</v>
      </c>
      <c r="BH410" s="3">
        <v>1488.5555555555602</v>
      </c>
      <c r="BI410" s="7">
        <v>2441.8235294117599</v>
      </c>
      <c r="BJ410" s="113"/>
      <c r="BK410" s="3">
        <v>1812.4</v>
      </c>
      <c r="BL410" s="3">
        <v>1813.7857142857101</v>
      </c>
      <c r="BM410" s="7">
        <v>2286.0769230769201</v>
      </c>
      <c r="BO410" s="2">
        <f t="shared" si="542"/>
        <v>2101</v>
      </c>
      <c r="BP410" s="2">
        <f t="shared" si="543"/>
        <v>563</v>
      </c>
      <c r="BQ410" s="2"/>
      <c r="BR410" s="2">
        <f t="shared" si="544"/>
        <v>1077.21052631579</v>
      </c>
      <c r="BS410" s="2">
        <f t="shared" si="545"/>
        <v>1300.1111111111099</v>
      </c>
      <c r="BT410" s="2">
        <f t="shared" si="546"/>
        <v>3173.1764705882401</v>
      </c>
      <c r="BU410" s="2"/>
      <c r="BV410" s="2">
        <f t="shared" si="547"/>
        <v>1442.5384615384601</v>
      </c>
      <c r="BW410" s="2">
        <f t="shared" si="548"/>
        <v>1488.5555555555602</v>
      </c>
      <c r="BX410" s="2">
        <f t="shared" si="549"/>
        <v>2441.8235294117599</v>
      </c>
      <c r="BZ410" s="16">
        <f t="shared" si="538"/>
        <v>-1538</v>
      </c>
      <c r="CA410" s="16">
        <f t="shared" si="539"/>
        <v>2610.1764705882401</v>
      </c>
      <c r="CB410" s="16">
        <f t="shared" si="540"/>
        <v>-731.35294117648027</v>
      </c>
      <c r="CD410" s="5">
        <f t="shared" si="481"/>
        <v>-0.732032365540219</v>
      </c>
      <c r="CE410" s="5">
        <f t="shared" si="482"/>
        <v>4.6361926653432333</v>
      </c>
      <c r="CF410" s="5">
        <f t="shared" si="483"/>
        <v>-0.23047975678481658</v>
      </c>
      <c r="CH410" s="11">
        <f t="shared" si="512"/>
        <v>0.20692388289007058</v>
      </c>
      <c r="CI410" s="11">
        <f t="shared" si="513"/>
        <v>1.9457347408597512</v>
      </c>
      <c r="CK410" s="11">
        <f t="shared" si="514"/>
        <v>3.1900081172201888E-2</v>
      </c>
      <c r="CL410" s="11">
        <f t="shared" si="515"/>
        <v>0.69272681076909892</v>
      </c>
      <c r="CN410" s="16">
        <f t="shared" si="484"/>
        <v>222.9005847953199</v>
      </c>
      <c r="CO410" s="16">
        <f t="shared" si="485"/>
        <v>2095.9659442724501</v>
      </c>
      <c r="CP410" s="11"/>
      <c r="CQ410" s="16">
        <f t="shared" si="486"/>
        <v>46.017094017100135</v>
      </c>
      <c r="CR410" s="16">
        <f t="shared" si="487"/>
        <v>999.28506787329979</v>
      </c>
      <c r="CT410" s="106">
        <v>3729.8351648351709</v>
      </c>
      <c r="CU410" s="104">
        <v>1300.1111111111099</v>
      </c>
      <c r="CV410" s="104">
        <v>987.06015384615398</v>
      </c>
      <c r="CW410" s="104">
        <v>1127.3263888888889</v>
      </c>
      <c r="CX410" s="104">
        <v>1338.7785714285719</v>
      </c>
      <c r="CY410" s="104">
        <v>1984.7272727272698</v>
      </c>
      <c r="CZ410" s="104">
        <v>2275.666666666667</v>
      </c>
      <c r="DA410" s="104">
        <v>2774.2944444444438</v>
      </c>
      <c r="DB410" s="104">
        <v>2917.0147058823527</v>
      </c>
      <c r="DC410" s="104">
        <v>2676.4545454545496</v>
      </c>
      <c r="DD410" s="104">
        <v>2616.333333333333</v>
      </c>
      <c r="DE410" s="104">
        <v>2633.4888888888891</v>
      </c>
      <c r="DF410" s="104">
        <v>3021.146198830409</v>
      </c>
      <c r="DG410" s="104">
        <v>2888.2222222222199</v>
      </c>
      <c r="DH410" s="104">
        <v>2799.6547619047624</v>
      </c>
      <c r="DI410" s="104">
        <v>4457.9523809523798</v>
      </c>
      <c r="DJ410" s="104">
        <v>5437.7847985348099</v>
      </c>
      <c r="DK410" s="104">
        <v>4952.5294117647109</v>
      </c>
      <c r="DL410" s="104">
        <v>5168.7954545454504</v>
      </c>
      <c r="DM410" s="104">
        <v>6178.8333333333303</v>
      </c>
      <c r="DN410" s="104">
        <v>5182.9027777777701</v>
      </c>
      <c r="DO410" s="104">
        <v>3827.9285714285697</v>
      </c>
      <c r="DP410" s="104">
        <v>2182.3749999999991</v>
      </c>
      <c r="DR410" s="4">
        <f t="shared" si="516"/>
        <v>21.513605120450002</v>
      </c>
      <c r="DS410" s="39">
        <v>25.95401342768</v>
      </c>
      <c r="DT410" s="39">
        <v>13.937099341200001</v>
      </c>
      <c r="DU410" s="39">
        <v>15.773638958160001</v>
      </c>
      <c r="DV410" s="39">
        <v>18.596204810039996</v>
      </c>
      <c r="DW410" s="39">
        <v>22.770610086400005</v>
      </c>
      <c r="DX410" s="39">
        <v>24.119688947129998</v>
      </c>
      <c r="DY410" s="39">
        <v>31.176055622600007</v>
      </c>
      <c r="DZ410" s="39">
        <v>31.149025391599995</v>
      </c>
      <c r="EA410" s="39">
        <v>33.192226759200004</v>
      </c>
      <c r="EB410" s="39">
        <v>30.840317376840002</v>
      </c>
      <c r="EC410" s="39">
        <v>30.701475502900003</v>
      </c>
      <c r="ED410" s="39">
        <v>29.869924368029999</v>
      </c>
      <c r="EE410" s="39">
        <v>30.607405122969997</v>
      </c>
      <c r="EF410" s="39">
        <v>27.036596671990001</v>
      </c>
      <c r="EG410" s="39">
        <v>24.55678790584</v>
      </c>
      <c r="EH410" s="39">
        <v>28.653804114819998</v>
      </c>
      <c r="EI410" s="39">
        <v>33.72594532406</v>
      </c>
      <c r="EJ410" s="39">
        <v>30.692663155120002</v>
      </c>
      <c r="EK410" s="39">
        <v>31.394267286799998</v>
      </c>
      <c r="EL410" s="39">
        <v>34.394992070939999</v>
      </c>
      <c r="EM410" s="39">
        <v>34.766492659900003</v>
      </c>
      <c r="EN410" s="39">
        <v>30.607021497899996</v>
      </c>
      <c r="EP410" s="111">
        <v>46022</v>
      </c>
      <c r="EQ410" s="114">
        <f t="shared" si="541"/>
        <v>0</v>
      </c>
      <c r="ER410" s="114"/>
      <c r="ES410" s="4">
        <f t="shared" si="517"/>
        <v>1367</v>
      </c>
      <c r="ET410" s="4">
        <f t="shared" si="518"/>
        <v>-738</v>
      </c>
      <c r="EU410" s="4"/>
      <c r="EV410" s="4">
        <f t="shared" si="488"/>
        <v>1041.8461538461499</v>
      </c>
      <c r="EW410" s="4">
        <f t="shared" si="489"/>
        <v>1266.4615384615399</v>
      </c>
      <c r="EX410" s="4">
        <f t="shared" si="490"/>
        <v>3055.76923076923</v>
      </c>
      <c r="EY410" s="4"/>
      <c r="EZ410" s="4">
        <f t="shared" si="491"/>
        <v>1475.1111111111099</v>
      </c>
      <c r="FA410" s="4">
        <f t="shared" si="492"/>
        <v>1439.38461538462</v>
      </c>
      <c r="FB410" s="4">
        <f t="shared" si="493"/>
        <v>2480.8181818181802</v>
      </c>
      <c r="FC410" s="4"/>
      <c r="FD410" s="4">
        <f t="shared" si="519"/>
        <v>1774.5</v>
      </c>
      <c r="FE410" s="4">
        <f t="shared" si="520"/>
        <v>1856.8</v>
      </c>
      <c r="FF410" s="4">
        <f t="shared" si="521"/>
        <v>2446.1111111111104</v>
      </c>
      <c r="FH410" s="16">
        <f t="shared" si="522"/>
        <v>1367</v>
      </c>
      <c r="FI410" s="16">
        <f t="shared" si="495"/>
        <v>-738</v>
      </c>
      <c r="FJ410" s="16"/>
      <c r="FK410" s="16">
        <f t="shared" si="523"/>
        <v>1041.8461538461499</v>
      </c>
      <c r="FL410" s="16">
        <f t="shared" si="524"/>
        <v>1266.4615384615399</v>
      </c>
      <c r="FM410" s="16">
        <f t="shared" si="525"/>
        <v>3055.76923076923</v>
      </c>
      <c r="FN410" s="16"/>
      <c r="FO410" s="16">
        <f t="shared" si="526"/>
        <v>1475.1111111111099</v>
      </c>
      <c r="FP410" s="16">
        <f t="shared" si="527"/>
        <v>1439.38461538462</v>
      </c>
      <c r="FQ410" s="16">
        <f t="shared" si="528"/>
        <v>2480.8181818181802</v>
      </c>
      <c r="FS410" s="4">
        <f t="shared" si="496"/>
        <v>2101</v>
      </c>
      <c r="FT410" s="4">
        <f t="shared" si="497"/>
        <v>563</v>
      </c>
      <c r="FU410" s="4"/>
      <c r="FV410" s="4">
        <f t="shared" si="498"/>
        <v>1077.21052631579</v>
      </c>
      <c r="FW410" s="4">
        <f t="shared" si="499"/>
        <v>1300.1111111111099</v>
      </c>
      <c r="FX410" s="4">
        <f t="shared" si="500"/>
        <v>3173.1764705882401</v>
      </c>
      <c r="FY410" s="4"/>
      <c r="FZ410" s="4">
        <f t="shared" si="501"/>
        <v>1442.5384615384601</v>
      </c>
      <c r="GA410" s="4">
        <f t="shared" si="502"/>
        <v>1488.5555555555602</v>
      </c>
      <c r="GB410" s="4">
        <f t="shared" si="503"/>
        <v>2441.8235294117599</v>
      </c>
      <c r="GC410" s="4"/>
      <c r="GD410" s="4">
        <f t="shared" si="504"/>
        <v>1812.4</v>
      </c>
      <c r="GE410" s="4">
        <f t="shared" si="505"/>
        <v>1813.7857142857101</v>
      </c>
      <c r="GF410" s="4">
        <f t="shared" si="506"/>
        <v>2286.0769230769201</v>
      </c>
      <c r="GH410" s="16">
        <f t="shared" si="529"/>
        <v>2101</v>
      </c>
      <c r="GI410" s="16">
        <f t="shared" si="507"/>
        <v>563</v>
      </c>
      <c r="GJ410" s="16"/>
      <c r="GK410" s="16">
        <f t="shared" si="530"/>
        <v>1077.21052631579</v>
      </c>
      <c r="GL410" s="16">
        <f t="shared" si="531"/>
        <v>1300.1111111111099</v>
      </c>
      <c r="GM410" s="16">
        <f t="shared" si="532"/>
        <v>3173.1764705882401</v>
      </c>
      <c r="GN410" s="16"/>
      <c r="GO410" s="16">
        <f t="shared" si="508"/>
        <v>1442.5384615384601</v>
      </c>
      <c r="GP410" s="16">
        <f t="shared" si="509"/>
        <v>1488.5555555555602</v>
      </c>
      <c r="GQ410" s="16">
        <f t="shared" si="533"/>
        <v>2441.8235294117599</v>
      </c>
    </row>
    <row r="411" spans="2:199" ht="14.45" customHeight="1" x14ac:dyDescent="0.25">
      <c r="B411" s="28" t="s">
        <v>363</v>
      </c>
      <c r="C411" s="28" t="s">
        <v>854</v>
      </c>
      <c r="D411" s="23" t="str">
        <f>IFERROR(IF(MATCH($B411,Compounders!$A:$A,0),"yes"),"")</f>
        <v/>
      </c>
      <c r="F411" s="66"/>
      <c r="G411" s="66"/>
      <c r="H411" s="66"/>
      <c r="I411" s="66"/>
      <c r="J411" s="121" t="str">
        <f t="shared" si="510"/>
        <v>yes</v>
      </c>
      <c r="K411" s="70">
        <f t="shared" si="534"/>
        <v>6</v>
      </c>
      <c r="L411" s="70">
        <f t="shared" si="535"/>
        <v>48</v>
      </c>
      <c r="M411" s="70">
        <f t="shared" si="536"/>
        <v>7</v>
      </c>
      <c r="N411" s="70">
        <f t="shared" si="537"/>
        <v>8</v>
      </c>
      <c r="O411" s="66"/>
      <c r="P411" s="83"/>
      <c r="Q411" s="70">
        <f t="shared" si="511"/>
        <v>5</v>
      </c>
      <c r="R411" s="70">
        <f t="shared" si="511"/>
        <v>4</v>
      </c>
      <c r="S411" s="70">
        <f t="shared" si="511"/>
        <v>5</v>
      </c>
      <c r="T411" s="70">
        <f t="shared" si="511"/>
        <v>5</v>
      </c>
      <c r="U411" s="70">
        <f t="shared" si="511"/>
        <v>5</v>
      </c>
      <c r="V411" s="70">
        <f t="shared" si="511"/>
        <v>8</v>
      </c>
      <c r="W411" s="70">
        <f t="shared" si="511"/>
        <v>10</v>
      </c>
      <c r="X411" s="70">
        <f t="shared" si="511"/>
        <v>4</v>
      </c>
      <c r="Y411" s="70">
        <f t="shared" si="511"/>
        <v>2</v>
      </c>
      <c r="AA411" s="39">
        <v>18.323963618400001</v>
      </c>
      <c r="AB411" s="39">
        <v>18.523854774899998</v>
      </c>
      <c r="AC411" s="40">
        <v>20.655270213569999</v>
      </c>
      <c r="AE411" s="4">
        <f t="shared" si="477"/>
        <v>2.3313065951699983</v>
      </c>
      <c r="AF411" s="4">
        <f t="shared" si="478"/>
        <v>2.1314154386700004</v>
      </c>
      <c r="AH411" s="11">
        <f t="shared" si="479"/>
        <v>0.12722720060571491</v>
      </c>
      <c r="AI411" s="11">
        <f t="shared" si="480"/>
        <v>0.11506327730220001</v>
      </c>
      <c r="AK411" s="3">
        <v>1570.365</v>
      </c>
      <c r="AL411" s="7">
        <v>1400.107</v>
      </c>
      <c r="AM411" s="7"/>
      <c r="AN411" s="3">
        <v>1845.6521739130399</v>
      </c>
      <c r="AO411" s="3">
        <v>1772.6666666666702</v>
      </c>
      <c r="AP411" s="7">
        <v>-70.762500000000003</v>
      </c>
      <c r="AQ411" s="113"/>
      <c r="AR411" s="3">
        <v>2095.4285714285702</v>
      </c>
      <c r="AS411" s="3">
        <v>2299.2083333333303</v>
      </c>
      <c r="AT411" s="7">
        <v>1765.5652173912999</v>
      </c>
      <c r="AU411" s="7"/>
      <c r="AV411" s="3">
        <v>2205.25</v>
      </c>
      <c r="AW411" s="3">
        <v>2655.1428571428601</v>
      </c>
      <c r="AX411" s="7">
        <v>1999.4</v>
      </c>
      <c r="AY411" s="113"/>
      <c r="AZ411" s="3">
        <v>2942.56</v>
      </c>
      <c r="BA411" s="7">
        <v>2957.165</v>
      </c>
      <c r="BB411" s="7"/>
      <c r="BC411" s="3">
        <v>3204.8260869565202</v>
      </c>
      <c r="BD411" s="3">
        <v>3746.8333333333303</v>
      </c>
      <c r="BE411" s="7">
        <v>3707.3846153846202</v>
      </c>
      <c r="BF411" s="113"/>
      <c r="BG411" s="3">
        <v>3488.95</v>
      </c>
      <c r="BH411" s="3">
        <v>4040.84</v>
      </c>
      <c r="BI411" s="7">
        <v>4039.9615384615404</v>
      </c>
      <c r="BJ411" s="113"/>
      <c r="BK411" s="3">
        <v>4288.5</v>
      </c>
      <c r="BL411" s="3">
        <v>4321.9230769230808</v>
      </c>
      <c r="BM411" s="7">
        <v>4353.8</v>
      </c>
      <c r="BO411" s="2">
        <f t="shared" si="542"/>
        <v>2942.56</v>
      </c>
      <c r="BP411" s="2">
        <f t="shared" si="543"/>
        <v>2957.165</v>
      </c>
      <c r="BQ411" s="2"/>
      <c r="BR411" s="2">
        <f t="shared" si="544"/>
        <v>3204.8260869565202</v>
      </c>
      <c r="BS411" s="2">
        <f t="shared" si="545"/>
        <v>3746.8333333333303</v>
      </c>
      <c r="BT411" s="2">
        <f t="shared" si="546"/>
        <v>3707.3846153846202</v>
      </c>
      <c r="BU411" s="2"/>
      <c r="BV411" s="2">
        <f t="shared" si="547"/>
        <v>3488.95</v>
      </c>
      <c r="BW411" s="2">
        <f t="shared" si="548"/>
        <v>4040.84</v>
      </c>
      <c r="BX411" s="2">
        <f t="shared" si="549"/>
        <v>4039.9615384615404</v>
      </c>
      <c r="BZ411" s="16">
        <f t="shared" si="538"/>
        <v>14.605000000000018</v>
      </c>
      <c r="CA411" s="16">
        <f t="shared" si="539"/>
        <v>750.21961538462028</v>
      </c>
      <c r="CB411" s="16">
        <f t="shared" si="540"/>
        <v>332.57692307692014</v>
      </c>
      <c r="CD411" s="5">
        <f t="shared" si="481"/>
        <v>4.9633652329943434E-3</v>
      </c>
      <c r="CE411" s="5">
        <f t="shared" si="482"/>
        <v>0.2536955548251858</v>
      </c>
      <c r="CF411" s="5">
        <f t="shared" si="483"/>
        <v>8.9706614656817063E-2</v>
      </c>
      <c r="CH411" s="11">
        <f t="shared" si="512"/>
        <v>0.16912220247543286</v>
      </c>
      <c r="CI411" s="11">
        <f t="shared" si="513"/>
        <v>0.15681304220328451</v>
      </c>
      <c r="CK411" s="11">
        <f t="shared" si="514"/>
        <v>0.15818226113873801</v>
      </c>
      <c r="CL411" s="11">
        <f t="shared" si="515"/>
        <v>0.15793047720991726</v>
      </c>
      <c r="CN411" s="16">
        <f t="shared" si="484"/>
        <v>542.00724637681014</v>
      </c>
      <c r="CO411" s="16">
        <f t="shared" si="485"/>
        <v>502.55852842810009</v>
      </c>
      <c r="CP411" s="11"/>
      <c r="CQ411" s="16">
        <f t="shared" si="486"/>
        <v>551.89000000000033</v>
      </c>
      <c r="CR411" s="16">
        <f t="shared" si="487"/>
        <v>551.01153846154057</v>
      </c>
      <c r="CT411" s="106">
        <v>3773.4906832298138</v>
      </c>
      <c r="CU411" s="104">
        <v>3746.8333333333303</v>
      </c>
      <c r="CV411" s="104">
        <v>3140.6587301587301</v>
      </c>
      <c r="CW411" s="104">
        <v>3063.9375</v>
      </c>
      <c r="CX411" s="104">
        <v>2967.0880952380962</v>
      </c>
      <c r="CY411" s="104">
        <v>2965.1578947368398</v>
      </c>
      <c r="CZ411" s="104">
        <v>3060.1173913043481</v>
      </c>
      <c r="DA411" s="104">
        <v>3079.1845238095229</v>
      </c>
      <c r="DB411" s="104">
        <v>3025.52</v>
      </c>
      <c r="DC411" s="104">
        <v>2970.6923076923099</v>
      </c>
      <c r="DD411" s="104">
        <v>2928.0782608695649</v>
      </c>
      <c r="DE411" s="104">
        <v>2850.4384615384615</v>
      </c>
      <c r="DF411" s="104">
        <v>2770.4705882352937</v>
      </c>
      <c r="DG411" s="104">
        <v>2748.5714285714303</v>
      </c>
      <c r="DH411" s="104">
        <v>2743.6242424242419</v>
      </c>
      <c r="DI411" s="104">
        <v>2748.9250000000002</v>
      </c>
      <c r="DJ411" s="104">
        <v>2720.8716931216918</v>
      </c>
      <c r="DK411" s="104">
        <v>2675.46875</v>
      </c>
      <c r="DL411" s="104">
        <v>2655.801587301587</v>
      </c>
      <c r="DM411" s="104">
        <v>2627.6672563762349</v>
      </c>
      <c r="DN411" s="104">
        <v>2476.0394736842109</v>
      </c>
      <c r="DO411" s="104">
        <v>2361.8518518518499</v>
      </c>
      <c r="DP411" s="104">
        <v>2286.9826086956518</v>
      </c>
      <c r="DR411" s="4">
        <f t="shared" si="516"/>
        <v>20.655270213569999</v>
      </c>
      <c r="DS411" s="39">
        <v>18.523854774899998</v>
      </c>
      <c r="DT411" s="39">
        <v>18.323963618400001</v>
      </c>
      <c r="DU411" s="39">
        <v>20.155798366479999</v>
      </c>
      <c r="DV411" s="39">
        <v>19.520156960880001</v>
      </c>
      <c r="DW411" s="39">
        <v>24.076205239680004</v>
      </c>
      <c r="DX411" s="39">
        <v>28.518691210100002</v>
      </c>
      <c r="DY411" s="39">
        <v>26.059434057720001</v>
      </c>
      <c r="DZ411" s="39">
        <v>24.682653726000002</v>
      </c>
      <c r="EA411" s="39">
        <v>34.48227322876</v>
      </c>
      <c r="EB411" s="39">
        <v>33.069345341999998</v>
      </c>
      <c r="EC411" s="39">
        <v>30.00069531327</v>
      </c>
      <c r="ED411" s="39">
        <v>25.807623057240001</v>
      </c>
      <c r="EE411" s="39">
        <v>27.760670992679998</v>
      </c>
      <c r="EF411" s="39">
        <v>26.856241820719994</v>
      </c>
      <c r="EG411" s="39">
        <v>29.9474500484</v>
      </c>
      <c r="EH411" s="39">
        <v>31.149542671679999</v>
      </c>
      <c r="EI411" s="39">
        <v>38.584501941040003</v>
      </c>
      <c r="EJ411" s="39">
        <v>39.222612315180008</v>
      </c>
      <c r="EK411" s="39">
        <v>46.288824494940002</v>
      </c>
      <c r="EL411" s="39">
        <v>55.364756503880002</v>
      </c>
      <c r="EM411" s="39">
        <v>59.484344602640007</v>
      </c>
      <c r="EN411" s="39">
        <v>64.483233841719994</v>
      </c>
      <c r="EP411" s="111">
        <v>46022</v>
      </c>
      <c r="EQ411" s="114">
        <f t="shared" si="541"/>
        <v>0</v>
      </c>
      <c r="ER411" s="114"/>
      <c r="ES411" s="4">
        <f t="shared" si="517"/>
        <v>1570.365</v>
      </c>
      <c r="ET411" s="4">
        <f t="shared" si="518"/>
        <v>1400.107</v>
      </c>
      <c r="EU411" s="4"/>
      <c r="EV411" s="4">
        <f t="shared" si="488"/>
        <v>1845.6521739130399</v>
      </c>
      <c r="EW411" s="4">
        <f t="shared" si="489"/>
        <v>1772.6666666666702</v>
      </c>
      <c r="EX411" s="4">
        <f t="shared" si="490"/>
        <v>-70.762500000000003</v>
      </c>
      <c r="EY411" s="4"/>
      <c r="EZ411" s="4">
        <f t="shared" si="491"/>
        <v>2095.4285714285702</v>
      </c>
      <c r="FA411" s="4">
        <f t="shared" si="492"/>
        <v>2299.2083333333303</v>
      </c>
      <c r="FB411" s="4">
        <f t="shared" si="493"/>
        <v>1765.5652173912999</v>
      </c>
      <c r="FC411" s="4"/>
      <c r="FD411" s="4">
        <f t="shared" si="519"/>
        <v>2205.25</v>
      </c>
      <c r="FE411" s="4">
        <f t="shared" si="520"/>
        <v>2655.1428571428601</v>
      </c>
      <c r="FF411" s="4">
        <f t="shared" si="521"/>
        <v>1999.4</v>
      </c>
      <c r="FH411" s="16">
        <f t="shared" si="522"/>
        <v>1570.365</v>
      </c>
      <c r="FI411" s="16">
        <f t="shared" si="495"/>
        <v>1400.107</v>
      </c>
      <c r="FJ411" s="16"/>
      <c r="FK411" s="16">
        <f t="shared" si="523"/>
        <v>1845.6521739130399</v>
      </c>
      <c r="FL411" s="16">
        <f t="shared" si="524"/>
        <v>1772.6666666666702</v>
      </c>
      <c r="FM411" s="16">
        <f t="shared" si="525"/>
        <v>-70.762500000000003</v>
      </c>
      <c r="FN411" s="16"/>
      <c r="FO411" s="16">
        <f t="shared" si="526"/>
        <v>2095.4285714285702</v>
      </c>
      <c r="FP411" s="16">
        <f t="shared" si="527"/>
        <v>2299.2083333333303</v>
      </c>
      <c r="FQ411" s="16">
        <f t="shared" si="528"/>
        <v>1765.5652173912999</v>
      </c>
      <c r="FS411" s="4">
        <f t="shared" si="496"/>
        <v>2942.56</v>
      </c>
      <c r="FT411" s="4">
        <f t="shared" si="497"/>
        <v>2957.165</v>
      </c>
      <c r="FU411" s="4"/>
      <c r="FV411" s="4">
        <f t="shared" si="498"/>
        <v>3204.8260869565202</v>
      </c>
      <c r="FW411" s="4">
        <f t="shared" si="499"/>
        <v>3746.8333333333303</v>
      </c>
      <c r="FX411" s="4">
        <f t="shared" si="500"/>
        <v>3707.3846153846202</v>
      </c>
      <c r="FY411" s="4"/>
      <c r="FZ411" s="4">
        <f t="shared" si="501"/>
        <v>3488.95</v>
      </c>
      <c r="GA411" s="4">
        <f t="shared" si="502"/>
        <v>4040.84</v>
      </c>
      <c r="GB411" s="4">
        <f t="shared" si="503"/>
        <v>4039.9615384615404</v>
      </c>
      <c r="GC411" s="4"/>
      <c r="GD411" s="4">
        <f t="shared" si="504"/>
        <v>4288.5</v>
      </c>
      <c r="GE411" s="4">
        <f t="shared" si="505"/>
        <v>4321.9230769230808</v>
      </c>
      <c r="GF411" s="4">
        <f t="shared" si="506"/>
        <v>4353.8</v>
      </c>
      <c r="GH411" s="16">
        <f t="shared" si="529"/>
        <v>2942.56</v>
      </c>
      <c r="GI411" s="16">
        <f t="shared" si="507"/>
        <v>2957.165</v>
      </c>
      <c r="GJ411" s="16"/>
      <c r="GK411" s="16">
        <f t="shared" si="530"/>
        <v>3204.8260869565202</v>
      </c>
      <c r="GL411" s="16">
        <f t="shared" si="531"/>
        <v>3746.8333333333303</v>
      </c>
      <c r="GM411" s="16">
        <f t="shared" si="532"/>
        <v>3707.3846153846202</v>
      </c>
      <c r="GN411" s="16"/>
      <c r="GO411" s="16">
        <f t="shared" si="508"/>
        <v>3488.95</v>
      </c>
      <c r="GP411" s="16">
        <f t="shared" si="509"/>
        <v>4040.84</v>
      </c>
      <c r="GQ411" s="16">
        <f t="shared" si="533"/>
        <v>4039.9615384615404</v>
      </c>
    </row>
    <row r="412" spans="2:199" ht="14.45" customHeight="1" x14ac:dyDescent="0.25">
      <c r="B412" s="28" t="s">
        <v>416</v>
      </c>
      <c r="C412" s="28" t="s">
        <v>855</v>
      </c>
      <c r="D412" s="23" t="str">
        <f>IFERROR(IF(MATCH($B412,Compounders!$A:$A,0),"yes"),"")</f>
        <v/>
      </c>
      <c r="F412" s="66"/>
      <c r="G412" s="66"/>
      <c r="H412" s="66"/>
      <c r="I412" s="66"/>
      <c r="J412" s="121" t="str">
        <f t="shared" si="510"/>
        <v>yes</v>
      </c>
      <c r="K412" s="70">
        <f t="shared" si="534"/>
        <v>6</v>
      </c>
      <c r="L412" s="70">
        <f t="shared" si="535"/>
        <v>48</v>
      </c>
      <c r="M412" s="70">
        <f t="shared" si="536"/>
        <v>7</v>
      </c>
      <c r="N412" s="70">
        <f t="shared" si="537"/>
        <v>8</v>
      </c>
      <c r="O412" s="66"/>
      <c r="P412" s="83"/>
      <c r="Q412" s="70">
        <f t="shared" ref="Q412:Y427" si="550">Q411+IF(Q$10=$P412,1)</f>
        <v>5</v>
      </c>
      <c r="R412" s="70">
        <f t="shared" si="550"/>
        <v>4</v>
      </c>
      <c r="S412" s="70">
        <f t="shared" si="550"/>
        <v>5</v>
      </c>
      <c r="T412" s="70">
        <f t="shared" si="550"/>
        <v>5</v>
      </c>
      <c r="U412" s="70">
        <f t="shared" si="550"/>
        <v>5</v>
      </c>
      <c r="V412" s="70">
        <f t="shared" si="550"/>
        <v>8</v>
      </c>
      <c r="W412" s="70">
        <f t="shared" si="550"/>
        <v>10</v>
      </c>
      <c r="X412" s="70">
        <f t="shared" si="550"/>
        <v>4</v>
      </c>
      <c r="Y412" s="70">
        <f t="shared" si="550"/>
        <v>2</v>
      </c>
      <c r="AA412" s="39">
        <v>26.050089342029999</v>
      </c>
      <c r="AB412" s="39">
        <v>18.9693312132</v>
      </c>
      <c r="AC412" s="40">
        <v>17.778993414839999</v>
      </c>
      <c r="AE412" s="4">
        <f t="shared" si="477"/>
        <v>-8.2710959271900002</v>
      </c>
      <c r="AF412" s="4">
        <f t="shared" si="478"/>
        <v>-1.1903377983600016</v>
      </c>
      <c r="AH412" s="11">
        <f t="shared" si="479"/>
        <v>-0.31750739195528077</v>
      </c>
      <c r="AI412" s="11">
        <f t="shared" si="480"/>
        <v>-6.2750646555830736E-2</v>
      </c>
      <c r="AK412" s="3">
        <v>698.1</v>
      </c>
      <c r="AL412" s="7">
        <v>839.5</v>
      </c>
      <c r="AM412" s="7"/>
      <c r="AN412" s="3">
        <v>965.28571428571399</v>
      </c>
      <c r="AO412" s="3">
        <v>1117</v>
      </c>
      <c r="AP412" s="7">
        <v>1113</v>
      </c>
      <c r="AQ412" s="113"/>
      <c r="AR412" s="3">
        <v>1033</v>
      </c>
      <c r="AS412" s="3">
        <v>1039.875</v>
      </c>
      <c r="AT412" s="7">
        <v>1034.57142857143</v>
      </c>
      <c r="AU412" s="7"/>
      <c r="AV412" s="3">
        <v>1143</v>
      </c>
      <c r="AW412" s="3">
        <v>1149.6666666666702</v>
      </c>
      <c r="AX412" s="7">
        <v>1135.57142857143</v>
      </c>
      <c r="AY412" s="113"/>
      <c r="AZ412" s="3">
        <v>921.2</v>
      </c>
      <c r="BA412" s="7">
        <v>1011.5</v>
      </c>
      <c r="BB412" s="7"/>
      <c r="BC412" s="3">
        <v>1111.25</v>
      </c>
      <c r="BD412" s="3">
        <v>1115.875</v>
      </c>
      <c r="BE412" s="7">
        <v>1118.5</v>
      </c>
      <c r="BF412" s="113"/>
      <c r="BG412" s="3">
        <v>1198.125</v>
      </c>
      <c r="BH412" s="3">
        <v>1206.375</v>
      </c>
      <c r="BI412" s="7">
        <v>1207.375</v>
      </c>
      <c r="BJ412" s="113"/>
      <c r="BK412" s="3">
        <v>1303</v>
      </c>
      <c r="BL412" s="3">
        <v>1314.1666666666702</v>
      </c>
      <c r="BM412" s="7">
        <v>1309.8571428571402</v>
      </c>
      <c r="BO412" s="2">
        <f t="shared" si="542"/>
        <v>966.72109589041099</v>
      </c>
      <c r="BP412" s="2">
        <f t="shared" si="543"/>
        <v>1065.4397260273972</v>
      </c>
      <c r="BQ412" s="2"/>
      <c r="BR412" s="2">
        <f t="shared" si="544"/>
        <v>1155.0445205479452</v>
      </c>
      <c r="BS412" s="2">
        <f t="shared" si="545"/>
        <v>1161.4969178082192</v>
      </c>
      <c r="BT412" s="2">
        <f t="shared" si="546"/>
        <v>1163.3027397260275</v>
      </c>
      <c r="BU412" s="2"/>
      <c r="BV412" s="2">
        <f t="shared" si="547"/>
        <v>1250.993493150685</v>
      </c>
      <c r="BW412" s="2">
        <f t="shared" si="548"/>
        <v>1260.71381278539</v>
      </c>
      <c r="BX412" s="2">
        <f t="shared" si="549"/>
        <v>1259.0372309197637</v>
      </c>
      <c r="BZ412" s="16">
        <f t="shared" si="538"/>
        <v>98.718630136986235</v>
      </c>
      <c r="CA412" s="16">
        <f t="shared" si="539"/>
        <v>97.863013698630311</v>
      </c>
      <c r="CB412" s="16">
        <f t="shared" si="540"/>
        <v>95.734491193736176</v>
      </c>
      <c r="CD412" s="5">
        <f t="shared" si="481"/>
        <v>0.10211697102364381</v>
      </c>
      <c r="CE412" s="5">
        <f t="shared" si="482"/>
        <v>9.1852228997995722E-2</v>
      </c>
      <c r="CF412" s="5">
        <f t="shared" si="483"/>
        <v>8.2295423129737477E-2</v>
      </c>
      <c r="CH412" s="11">
        <f t="shared" si="512"/>
        <v>5.5862758062459328E-3</v>
      </c>
      <c r="CI412" s="11">
        <f t="shared" si="513"/>
        <v>7.1496977226164216E-3</v>
      </c>
      <c r="CK412" s="11">
        <f t="shared" si="514"/>
        <v>7.7700800906836953E-3</v>
      </c>
      <c r="CL412" s="11">
        <f t="shared" si="515"/>
        <v>6.4298797820443454E-3</v>
      </c>
      <c r="CN412" s="16">
        <f t="shared" si="484"/>
        <v>6.4523972602739832</v>
      </c>
      <c r="CO412" s="16">
        <f t="shared" si="485"/>
        <v>8.2582191780822995</v>
      </c>
      <c r="CP412" s="11"/>
      <c r="CQ412" s="16">
        <f t="shared" si="486"/>
        <v>9.7203196347049925</v>
      </c>
      <c r="CR412" s="16">
        <f t="shared" si="487"/>
        <v>8.0437377690786889</v>
      </c>
      <c r="CT412" s="106">
        <v>1154.0333333333331</v>
      </c>
      <c r="CU412" s="104">
        <v>1134.8</v>
      </c>
      <c r="CV412" s="104">
        <v>1104.4166666666661</v>
      </c>
      <c r="CW412" s="104">
        <v>1102.375</v>
      </c>
      <c r="CX412" s="104">
        <v>1037.5</v>
      </c>
      <c r="CY412" s="104">
        <v>1007.65</v>
      </c>
      <c r="CZ412" s="104">
        <v>1023.05</v>
      </c>
      <c r="DA412" s="104">
        <v>1007.3333333333301</v>
      </c>
      <c r="DB412" s="104">
        <v>968.8</v>
      </c>
      <c r="DC412" s="104">
        <v>946.2</v>
      </c>
      <c r="DD412" s="104">
        <v>924.2</v>
      </c>
      <c r="DE412" s="104">
        <v>908.857142857143</v>
      </c>
      <c r="DF412" s="104">
        <v>871.6</v>
      </c>
      <c r="DG412" s="104">
        <v>861.6</v>
      </c>
      <c r="DH412" s="104">
        <v>852.25</v>
      </c>
      <c r="DI412" s="104">
        <v>837.57142857142901</v>
      </c>
      <c r="DJ412" s="104">
        <v>805.31666666666695</v>
      </c>
      <c r="DK412" s="104">
        <v>778.99999999999989</v>
      </c>
      <c r="DL412" s="104">
        <v>765.3</v>
      </c>
      <c r="DM412" s="104">
        <v>756.28571428571399</v>
      </c>
      <c r="DN412" s="104">
        <v>704.561904761905</v>
      </c>
      <c r="DO412" s="104">
        <v>655.65333333333297</v>
      </c>
      <c r="DP412" s="104">
        <v>628.26666666666677</v>
      </c>
      <c r="DR412" s="4">
        <f t="shared" si="516"/>
        <v>17.778993414839999</v>
      </c>
      <c r="DS412" s="39">
        <v>18.9693312132</v>
      </c>
      <c r="DT412" s="39">
        <v>26.050089342029999</v>
      </c>
      <c r="DU412" s="39">
        <v>27.896690144399997</v>
      </c>
      <c r="DV412" s="39">
        <v>28.547139823200006</v>
      </c>
      <c r="DW412" s="39">
        <v>28.372350850020002</v>
      </c>
      <c r="DX412" s="39">
        <v>26.427516306760001</v>
      </c>
      <c r="DY412" s="39">
        <v>25.0958997149</v>
      </c>
      <c r="DZ412" s="39">
        <v>23.281553969000001</v>
      </c>
      <c r="EA412" s="39">
        <v>24.126816784340004</v>
      </c>
      <c r="EB412" s="39">
        <v>24.205878068499999</v>
      </c>
      <c r="EC412" s="39">
        <v>21.0599673557</v>
      </c>
      <c r="ED412" s="39">
        <v>19.541116840200001</v>
      </c>
      <c r="EE412" s="39">
        <v>17.25026535512</v>
      </c>
      <c r="EF412" s="39">
        <v>15.781108473989999</v>
      </c>
      <c r="EG412" s="39">
        <v>16.978563923199999</v>
      </c>
      <c r="EH412" s="39">
        <v>16.710684901600001</v>
      </c>
      <c r="EI412" s="39">
        <v>18.182657341829998</v>
      </c>
      <c r="EJ412" s="39">
        <v>21.312802391760002</v>
      </c>
      <c r="EK412" s="39">
        <v>19.358289677999995</v>
      </c>
      <c r="EL412" s="39">
        <v>18.757782382639999</v>
      </c>
      <c r="EM412" s="39">
        <v>17.728798882700001</v>
      </c>
      <c r="EN412" s="39">
        <v>17.712904182799996</v>
      </c>
      <c r="EP412" s="111">
        <v>45838</v>
      </c>
      <c r="EQ412" s="114">
        <f t="shared" si="541"/>
        <v>0.50410958904109593</v>
      </c>
      <c r="ER412" s="114"/>
      <c r="ES412" s="4">
        <f t="shared" si="517"/>
        <v>698.1</v>
      </c>
      <c r="ET412" s="4">
        <f t="shared" si="518"/>
        <v>839.5</v>
      </c>
      <c r="EU412" s="4"/>
      <c r="EV412" s="4">
        <f t="shared" si="488"/>
        <v>965.28571428571399</v>
      </c>
      <c r="EW412" s="4">
        <f t="shared" si="489"/>
        <v>1117</v>
      </c>
      <c r="EX412" s="4">
        <f t="shared" si="490"/>
        <v>1113</v>
      </c>
      <c r="EY412" s="4"/>
      <c r="EZ412" s="4">
        <f t="shared" si="491"/>
        <v>1033</v>
      </c>
      <c r="FA412" s="4">
        <f t="shared" si="492"/>
        <v>1039.875</v>
      </c>
      <c r="FB412" s="4">
        <f t="shared" si="493"/>
        <v>1034.57142857143</v>
      </c>
      <c r="FC412" s="4"/>
      <c r="FD412" s="4">
        <f t="shared" si="519"/>
        <v>1143</v>
      </c>
      <c r="FE412" s="4">
        <f t="shared" si="520"/>
        <v>1149.6666666666702</v>
      </c>
      <c r="FF412" s="4">
        <f t="shared" si="521"/>
        <v>1135.57142857143</v>
      </c>
      <c r="FH412" s="16">
        <f t="shared" si="522"/>
        <v>769.38109589041096</v>
      </c>
      <c r="FI412" s="16">
        <f t="shared" si="495"/>
        <v>977.37397260273974</v>
      </c>
      <c r="FJ412" s="16"/>
      <c r="FK412" s="16">
        <f t="shared" si="523"/>
        <v>999.4211350293541</v>
      </c>
      <c r="FL412" s="16">
        <f t="shared" si="524"/>
        <v>1078.1205479452055</v>
      </c>
      <c r="FM412" s="16">
        <f t="shared" si="525"/>
        <v>1073.4634050880634</v>
      </c>
      <c r="FN412" s="16"/>
      <c r="FO412" s="16">
        <f t="shared" si="526"/>
        <v>1088.4520547945206</v>
      </c>
      <c r="FP412" s="16">
        <f t="shared" si="527"/>
        <v>1095.2220319634721</v>
      </c>
      <c r="FQ412" s="16">
        <f t="shared" si="528"/>
        <v>1085.4864970645808</v>
      </c>
      <c r="FS412" s="4">
        <f t="shared" si="496"/>
        <v>921.2</v>
      </c>
      <c r="FT412" s="4">
        <f t="shared" si="497"/>
        <v>1011.5</v>
      </c>
      <c r="FU412" s="4"/>
      <c r="FV412" s="4">
        <f t="shared" si="498"/>
        <v>1111.25</v>
      </c>
      <c r="FW412" s="4">
        <f t="shared" si="499"/>
        <v>1115.875</v>
      </c>
      <c r="FX412" s="4">
        <f t="shared" si="500"/>
        <v>1118.5</v>
      </c>
      <c r="FY412" s="4"/>
      <c r="FZ412" s="4">
        <f t="shared" si="501"/>
        <v>1198.125</v>
      </c>
      <c r="GA412" s="4">
        <f t="shared" si="502"/>
        <v>1206.375</v>
      </c>
      <c r="GB412" s="4">
        <f t="shared" si="503"/>
        <v>1207.375</v>
      </c>
      <c r="GC412" s="4"/>
      <c r="GD412" s="4">
        <f t="shared" si="504"/>
        <v>1303</v>
      </c>
      <c r="GE412" s="4">
        <f t="shared" si="505"/>
        <v>1314.1666666666702</v>
      </c>
      <c r="GF412" s="4">
        <f t="shared" si="506"/>
        <v>1309.8571428571402</v>
      </c>
      <c r="GH412" s="16">
        <f t="shared" si="529"/>
        <v>966.72109589041099</v>
      </c>
      <c r="GI412" s="16">
        <f t="shared" si="507"/>
        <v>1065.4397260273972</v>
      </c>
      <c r="GJ412" s="16"/>
      <c r="GK412" s="16">
        <f t="shared" si="530"/>
        <v>1155.0445205479452</v>
      </c>
      <c r="GL412" s="16">
        <f t="shared" si="531"/>
        <v>1161.4969178082192</v>
      </c>
      <c r="GM412" s="16">
        <f t="shared" si="532"/>
        <v>1163.3027397260275</v>
      </c>
      <c r="GN412" s="16"/>
      <c r="GO412" s="16">
        <f t="shared" si="508"/>
        <v>1250.993493150685</v>
      </c>
      <c r="GP412" s="16">
        <f t="shared" si="509"/>
        <v>1260.71381278539</v>
      </c>
      <c r="GQ412" s="16">
        <f t="shared" si="533"/>
        <v>1259.0372309197637</v>
      </c>
    </row>
    <row r="413" spans="2:199" ht="14.45" customHeight="1" x14ac:dyDescent="0.25">
      <c r="B413" s="28" t="s">
        <v>353</v>
      </c>
      <c r="C413" s="28" t="s">
        <v>856</v>
      </c>
      <c r="D413" s="23" t="str">
        <f>IFERROR(IF(MATCH($B413,Compounders!$A:$A,0),"yes"),"")</f>
        <v/>
      </c>
      <c r="F413" s="66"/>
      <c r="G413" s="66"/>
      <c r="H413" s="66"/>
      <c r="I413" s="66"/>
      <c r="J413" s="121" t="str">
        <f t="shared" si="510"/>
        <v>yes</v>
      </c>
      <c r="K413" s="70">
        <f t="shared" si="534"/>
        <v>6</v>
      </c>
      <c r="L413" s="70">
        <f t="shared" si="535"/>
        <v>48</v>
      </c>
      <c r="M413" s="70">
        <f t="shared" si="536"/>
        <v>7</v>
      </c>
      <c r="N413" s="70">
        <f t="shared" si="537"/>
        <v>8</v>
      </c>
      <c r="O413" s="66"/>
      <c r="P413" s="83"/>
      <c r="Q413" s="70">
        <f t="shared" si="550"/>
        <v>5</v>
      </c>
      <c r="R413" s="70">
        <f t="shared" si="550"/>
        <v>4</v>
      </c>
      <c r="S413" s="70">
        <f t="shared" si="550"/>
        <v>5</v>
      </c>
      <c r="T413" s="70">
        <f t="shared" si="550"/>
        <v>5</v>
      </c>
      <c r="U413" s="70">
        <f t="shared" si="550"/>
        <v>5</v>
      </c>
      <c r="V413" s="70">
        <f t="shared" si="550"/>
        <v>8</v>
      </c>
      <c r="W413" s="70">
        <f t="shared" si="550"/>
        <v>10</v>
      </c>
      <c r="X413" s="70">
        <f t="shared" si="550"/>
        <v>4</v>
      </c>
      <c r="Y413" s="70">
        <f t="shared" si="550"/>
        <v>2</v>
      </c>
      <c r="AA413" s="39">
        <v>20.79942930663</v>
      </c>
      <c r="AB413" s="39">
        <v>18.9026577327</v>
      </c>
      <c r="AC413" s="40">
        <v>17.722933119779999</v>
      </c>
      <c r="AE413" s="4">
        <f t="shared" si="477"/>
        <v>-3.0764961868500009</v>
      </c>
      <c r="AF413" s="4">
        <f t="shared" si="478"/>
        <v>-1.1797246129200012</v>
      </c>
      <c r="AH413" s="11">
        <f t="shared" si="479"/>
        <v>-0.14791252882449712</v>
      </c>
      <c r="AI413" s="11">
        <f t="shared" si="480"/>
        <v>-6.2410515473661499E-2</v>
      </c>
      <c r="AK413" s="3">
        <v>557</v>
      </c>
      <c r="AL413" s="7">
        <v>-3516</v>
      </c>
      <c r="AM413" s="7"/>
      <c r="AN413" s="3">
        <v>1162.3333333333298</v>
      </c>
      <c r="AO413" s="3">
        <v>877.55555555555611</v>
      </c>
      <c r="AP413" s="7">
        <v>693.625</v>
      </c>
      <c r="AQ413" s="113"/>
      <c r="AR413" s="3">
        <v>1688.57142857143</v>
      </c>
      <c r="AS413" s="3">
        <v>1574.9</v>
      </c>
      <c r="AT413" s="7">
        <v>1352.375</v>
      </c>
      <c r="AU413" s="7"/>
      <c r="AV413" s="3">
        <v>1860</v>
      </c>
      <c r="AW413" s="3">
        <v>1784.57142857143</v>
      </c>
      <c r="AX413" s="7">
        <v>1625</v>
      </c>
      <c r="AY413" s="113"/>
      <c r="AZ413" s="3">
        <v>400</v>
      </c>
      <c r="BA413" s="7">
        <v>-100</v>
      </c>
      <c r="BB413" s="7"/>
      <c r="BC413" s="3">
        <v>1108.45454545455</v>
      </c>
      <c r="BD413" s="3">
        <v>885.09090909090901</v>
      </c>
      <c r="BE413" s="7">
        <v>728.6</v>
      </c>
      <c r="BF413" s="113"/>
      <c r="BG413" s="3">
        <v>1629</v>
      </c>
      <c r="BH413" s="3">
        <v>1567</v>
      </c>
      <c r="BI413" s="7">
        <v>1401.7</v>
      </c>
      <c r="BJ413" s="113"/>
      <c r="BK413" s="3">
        <v>1860</v>
      </c>
      <c r="BL413" s="3">
        <v>1790.875</v>
      </c>
      <c r="BM413" s="7">
        <v>1627.7142857142899</v>
      </c>
      <c r="BO413" s="2">
        <f t="shared" si="542"/>
        <v>400</v>
      </c>
      <c r="BP413" s="2">
        <f t="shared" si="543"/>
        <v>-100</v>
      </c>
      <c r="BQ413" s="2"/>
      <c r="BR413" s="2">
        <f t="shared" si="544"/>
        <v>1108.45454545455</v>
      </c>
      <c r="BS413" s="2">
        <f t="shared" si="545"/>
        <v>885.09090909090901</v>
      </c>
      <c r="BT413" s="2">
        <f t="shared" si="546"/>
        <v>728.6</v>
      </c>
      <c r="BU413" s="2"/>
      <c r="BV413" s="2">
        <f t="shared" si="547"/>
        <v>1629</v>
      </c>
      <c r="BW413" s="2">
        <f t="shared" si="548"/>
        <v>1567</v>
      </c>
      <c r="BX413" s="2">
        <f t="shared" si="549"/>
        <v>1401.7</v>
      </c>
      <c r="BZ413" s="16">
        <f t="shared" si="538"/>
        <v>-500</v>
      </c>
      <c r="CA413" s="16">
        <f t="shared" si="539"/>
        <v>828.6</v>
      </c>
      <c r="CB413" s="16">
        <f t="shared" si="540"/>
        <v>673.1</v>
      </c>
      <c r="CD413" s="5">
        <f t="shared" si="481"/>
        <v>-1.25</v>
      </c>
      <c r="CE413" s="5">
        <f t="shared" si="482"/>
        <v>-8.2860000000000014</v>
      </c>
      <c r="CF413" s="5">
        <f t="shared" si="483"/>
        <v>0.92382651660719195</v>
      </c>
      <c r="CH413" s="11">
        <f t="shared" si="512"/>
        <v>-0.20150906257689172</v>
      </c>
      <c r="CI413" s="11">
        <f t="shared" si="513"/>
        <v>-0.34268842778643749</v>
      </c>
      <c r="CK413" s="11">
        <f t="shared" si="514"/>
        <v>-3.8060159607120947E-2</v>
      </c>
      <c r="CL413" s="11">
        <f t="shared" si="515"/>
        <v>-0.13953345610804169</v>
      </c>
      <c r="CN413" s="16">
        <f t="shared" si="484"/>
        <v>-223.36363636364104</v>
      </c>
      <c r="CO413" s="16">
        <f t="shared" si="485"/>
        <v>-379.85454545455002</v>
      </c>
      <c r="CP413" s="11"/>
      <c r="CQ413" s="16">
        <f t="shared" si="486"/>
        <v>-62</v>
      </c>
      <c r="CR413" s="16">
        <f t="shared" si="487"/>
        <v>-227.29999999999995</v>
      </c>
      <c r="CT413" s="106">
        <v>935.5111111111114</v>
      </c>
      <c r="CU413" s="104">
        <v>885.09090909090901</v>
      </c>
      <c r="CV413" s="104">
        <v>946.98412698412801</v>
      </c>
      <c r="CW413" s="104">
        <v>1286.0389610389609</v>
      </c>
      <c r="CX413" s="104">
        <v>1284.5666666666671</v>
      </c>
      <c r="CY413" s="104">
        <v>1231.45454545455</v>
      </c>
      <c r="CZ413" s="104">
        <v>834.33333333333303</v>
      </c>
      <c r="DA413" s="104">
        <v>637.94000000000005</v>
      </c>
      <c r="DB413" s="104">
        <v>792.83333333333303</v>
      </c>
      <c r="DC413" s="104">
        <v>732.5</v>
      </c>
      <c r="DD413" s="104">
        <v>648.875</v>
      </c>
      <c r="DE413" s="104">
        <v>692.76666666666608</v>
      </c>
      <c r="DF413" s="104">
        <v>723.95277777777801</v>
      </c>
      <c r="DG413" s="104">
        <v>953.3</v>
      </c>
      <c r="DH413" s="104">
        <v>1039.8</v>
      </c>
      <c r="DI413" s="104">
        <v>1724.8555555555561</v>
      </c>
      <c r="DJ413" s="104">
        <v>1873.666666666667</v>
      </c>
      <c r="DK413" s="104">
        <v>1666.7272727272698</v>
      </c>
      <c r="DL413" s="104">
        <v>1678.325</v>
      </c>
      <c r="DM413" s="104">
        <v>2257.25</v>
      </c>
      <c r="DN413" s="104">
        <v>2078.166666666667</v>
      </c>
      <c r="DO413" s="104">
        <v>1512.0909090909099</v>
      </c>
      <c r="DP413" s="104">
        <v>1359.5833333333339</v>
      </c>
      <c r="DR413" s="4">
        <f t="shared" si="516"/>
        <v>17.722933119779999</v>
      </c>
      <c r="DS413" s="39">
        <v>18.9026577327</v>
      </c>
      <c r="DT413" s="39">
        <v>20.79942930663</v>
      </c>
      <c r="DU413" s="39">
        <v>24.498369207999996</v>
      </c>
      <c r="DV413" s="39">
        <v>24.721628087939997</v>
      </c>
      <c r="DW413" s="39">
        <v>28.068801506900002</v>
      </c>
      <c r="DX413" s="39">
        <v>18.697513952520001</v>
      </c>
      <c r="DY413" s="39">
        <v>16.9694820291</v>
      </c>
      <c r="DZ413" s="39">
        <v>14.987389780600001</v>
      </c>
      <c r="EA413" s="39">
        <v>13.514726212479999</v>
      </c>
      <c r="EB413" s="39">
        <v>12.508525864949998</v>
      </c>
      <c r="EC413" s="39">
        <v>12.272589105629999</v>
      </c>
      <c r="ED413" s="39">
        <v>11.03988135683</v>
      </c>
      <c r="EE413" s="39">
        <v>12.59812833198</v>
      </c>
      <c r="EF413" s="39">
        <v>12.31685241167</v>
      </c>
      <c r="EG413" s="39">
        <v>11.475934049899999</v>
      </c>
      <c r="EH413" s="39">
        <v>15.50342525037</v>
      </c>
      <c r="EI413" s="39">
        <v>17.301078338700002</v>
      </c>
      <c r="EJ413" s="39">
        <v>18.19362367962</v>
      </c>
      <c r="EK413" s="39">
        <v>21.855471614880003</v>
      </c>
      <c r="EL413" s="39">
        <v>24.017535502040001</v>
      </c>
      <c r="EM413" s="39">
        <v>21.240572391209998</v>
      </c>
      <c r="EN413" s="39">
        <v>19.544706569519999</v>
      </c>
      <c r="EP413" s="111">
        <v>46022</v>
      </c>
      <c r="EQ413" s="114">
        <f t="shared" si="541"/>
        <v>0</v>
      </c>
      <c r="ER413" s="114"/>
      <c r="ES413" s="4">
        <f t="shared" si="517"/>
        <v>557</v>
      </c>
      <c r="ET413" s="4">
        <f t="shared" si="518"/>
        <v>-3516</v>
      </c>
      <c r="EU413" s="4"/>
      <c r="EV413" s="4">
        <f t="shared" si="488"/>
        <v>1162.3333333333298</v>
      </c>
      <c r="EW413" s="4">
        <f t="shared" si="489"/>
        <v>877.55555555555611</v>
      </c>
      <c r="EX413" s="4">
        <f t="shared" si="490"/>
        <v>693.625</v>
      </c>
      <c r="EY413" s="4"/>
      <c r="EZ413" s="4">
        <f t="shared" si="491"/>
        <v>1688.57142857143</v>
      </c>
      <c r="FA413" s="4">
        <f t="shared" si="492"/>
        <v>1574.9</v>
      </c>
      <c r="FB413" s="4">
        <f t="shared" si="493"/>
        <v>1352.375</v>
      </c>
      <c r="FC413" s="4"/>
      <c r="FD413" s="4">
        <f t="shared" si="519"/>
        <v>1860</v>
      </c>
      <c r="FE413" s="4">
        <f t="shared" si="520"/>
        <v>1784.57142857143</v>
      </c>
      <c r="FF413" s="4">
        <f t="shared" si="521"/>
        <v>1625</v>
      </c>
      <c r="FH413" s="16">
        <f t="shared" si="522"/>
        <v>557</v>
      </c>
      <c r="FI413" s="16">
        <f t="shared" si="495"/>
        <v>-3516</v>
      </c>
      <c r="FJ413" s="16"/>
      <c r="FK413" s="16">
        <f t="shared" si="523"/>
        <v>1162.3333333333298</v>
      </c>
      <c r="FL413" s="16">
        <f t="shared" si="524"/>
        <v>877.55555555555611</v>
      </c>
      <c r="FM413" s="16">
        <f t="shared" si="525"/>
        <v>693.625</v>
      </c>
      <c r="FN413" s="16"/>
      <c r="FO413" s="16">
        <f t="shared" si="526"/>
        <v>1688.57142857143</v>
      </c>
      <c r="FP413" s="16">
        <f t="shared" si="527"/>
        <v>1574.9</v>
      </c>
      <c r="FQ413" s="16">
        <f t="shared" si="528"/>
        <v>1352.375</v>
      </c>
      <c r="FS413" s="4">
        <f t="shared" si="496"/>
        <v>400</v>
      </c>
      <c r="FT413" s="4">
        <f t="shared" si="497"/>
        <v>-100</v>
      </c>
      <c r="FU413" s="4"/>
      <c r="FV413" s="4">
        <f t="shared" si="498"/>
        <v>1108.45454545455</v>
      </c>
      <c r="FW413" s="4">
        <f t="shared" si="499"/>
        <v>885.09090909090901</v>
      </c>
      <c r="FX413" s="4">
        <f t="shared" si="500"/>
        <v>728.6</v>
      </c>
      <c r="FY413" s="4"/>
      <c r="FZ413" s="4">
        <f t="shared" si="501"/>
        <v>1629</v>
      </c>
      <c r="GA413" s="4">
        <f t="shared" si="502"/>
        <v>1567</v>
      </c>
      <c r="GB413" s="4">
        <f t="shared" si="503"/>
        <v>1401.7</v>
      </c>
      <c r="GC413" s="4"/>
      <c r="GD413" s="4">
        <f t="shared" si="504"/>
        <v>1860</v>
      </c>
      <c r="GE413" s="4">
        <f t="shared" si="505"/>
        <v>1790.875</v>
      </c>
      <c r="GF413" s="4">
        <f t="shared" si="506"/>
        <v>1627.7142857142899</v>
      </c>
      <c r="GH413" s="16">
        <f t="shared" si="529"/>
        <v>400</v>
      </c>
      <c r="GI413" s="16">
        <f t="shared" si="507"/>
        <v>-100</v>
      </c>
      <c r="GJ413" s="16"/>
      <c r="GK413" s="16">
        <f t="shared" si="530"/>
        <v>1108.45454545455</v>
      </c>
      <c r="GL413" s="16">
        <f t="shared" si="531"/>
        <v>885.09090909090901</v>
      </c>
      <c r="GM413" s="16">
        <f t="shared" si="532"/>
        <v>728.6</v>
      </c>
      <c r="GN413" s="16"/>
      <c r="GO413" s="16">
        <f t="shared" si="508"/>
        <v>1629</v>
      </c>
      <c r="GP413" s="16">
        <f t="shared" si="509"/>
        <v>1567</v>
      </c>
      <c r="GQ413" s="16">
        <f t="shared" si="533"/>
        <v>1401.7</v>
      </c>
    </row>
    <row r="414" spans="2:199" ht="14.45" customHeight="1" x14ac:dyDescent="0.25">
      <c r="B414" s="28" t="s">
        <v>434</v>
      </c>
      <c r="C414" s="28" t="s">
        <v>1048</v>
      </c>
      <c r="D414" s="23" t="str">
        <f>IFERROR(IF(MATCH($B414,Compounders!$A:$A,0),"yes"),"")</f>
        <v>yes</v>
      </c>
      <c r="F414" s="66"/>
      <c r="G414" s="66"/>
      <c r="H414" s="66"/>
      <c r="I414" s="66" t="s">
        <v>544</v>
      </c>
      <c r="J414" s="121" t="str">
        <f t="shared" si="510"/>
        <v/>
      </c>
      <c r="K414" s="70">
        <f t="shared" si="534"/>
        <v>6</v>
      </c>
      <c r="L414" s="70">
        <f t="shared" si="535"/>
        <v>48</v>
      </c>
      <c r="M414" s="70">
        <f t="shared" si="536"/>
        <v>7</v>
      </c>
      <c r="N414" s="70">
        <f t="shared" si="537"/>
        <v>9</v>
      </c>
      <c r="O414" s="66"/>
      <c r="P414" s="83"/>
      <c r="Q414" s="70">
        <f t="shared" si="550"/>
        <v>5</v>
      </c>
      <c r="R414" s="70">
        <f t="shared" si="550"/>
        <v>4</v>
      </c>
      <c r="S414" s="70">
        <f t="shared" si="550"/>
        <v>5</v>
      </c>
      <c r="T414" s="70">
        <f t="shared" si="550"/>
        <v>5</v>
      </c>
      <c r="U414" s="70">
        <f t="shared" si="550"/>
        <v>5</v>
      </c>
      <c r="V414" s="70">
        <f t="shared" si="550"/>
        <v>8</v>
      </c>
      <c r="W414" s="70">
        <f t="shared" si="550"/>
        <v>10</v>
      </c>
      <c r="X414" s="70">
        <f t="shared" si="550"/>
        <v>4</v>
      </c>
      <c r="Y414" s="70">
        <f t="shared" si="550"/>
        <v>2</v>
      </c>
      <c r="AA414" s="39">
        <v>20.717002853310003</v>
      </c>
      <c r="AB414" s="39">
        <v>16.955756568840002</v>
      </c>
      <c r="AC414" s="40">
        <v>16.02411838543</v>
      </c>
      <c r="AE414" s="4">
        <f t="shared" si="477"/>
        <v>-4.6928844678800026</v>
      </c>
      <c r="AF414" s="4">
        <f t="shared" si="478"/>
        <v>-0.93163818341000137</v>
      </c>
      <c r="AH414" s="11">
        <f t="shared" si="479"/>
        <v>-0.22652332970694211</v>
      </c>
      <c r="AI414" s="11">
        <f t="shared" si="480"/>
        <v>-5.4945244090263468E-2</v>
      </c>
      <c r="AK414" s="3">
        <v>376.33300000000003</v>
      </c>
      <c r="AL414" s="7">
        <v>741.03200000000004</v>
      </c>
      <c r="AM414" s="7"/>
      <c r="AN414" s="3">
        <v>691.07142857142901</v>
      </c>
      <c r="AO414" s="3">
        <v>954.91666666666697</v>
      </c>
      <c r="AP414" s="7">
        <v>1050.2</v>
      </c>
      <c r="AQ414" s="113"/>
      <c r="AR414" s="3">
        <v>788.23076923076906</v>
      </c>
      <c r="AS414" s="3">
        <v>705.16666666666697</v>
      </c>
      <c r="AT414" s="7">
        <v>722.4</v>
      </c>
      <c r="AU414" s="7"/>
      <c r="AV414" s="3">
        <v>915.2</v>
      </c>
      <c r="AW414" s="3">
        <v>871</v>
      </c>
      <c r="AX414" s="7">
        <v>840.625</v>
      </c>
      <c r="AY414" s="113"/>
      <c r="AZ414" s="3">
        <v>613.40599999999995</v>
      </c>
      <c r="BA414" s="7">
        <v>965.83900000000006</v>
      </c>
      <c r="BB414" s="7"/>
      <c r="BC414" s="3">
        <v>939.76470588235293</v>
      </c>
      <c r="BD414" s="3">
        <v>903.07142857142901</v>
      </c>
      <c r="BE414" s="7">
        <v>942.94117647058795</v>
      </c>
      <c r="BF414" s="113"/>
      <c r="BG414" s="3">
        <v>1028.9411764705901</v>
      </c>
      <c r="BH414" s="3">
        <v>958.142857142857</v>
      </c>
      <c r="BI414" s="7">
        <v>986.82352941176498</v>
      </c>
      <c r="BJ414" s="113"/>
      <c r="BK414" s="3">
        <v>1160.3333333333298</v>
      </c>
      <c r="BL414" s="3">
        <v>1099.57142857143</v>
      </c>
      <c r="BM414" s="7">
        <v>1114.9000000000001</v>
      </c>
      <c r="BO414" s="2">
        <f t="shared" si="542"/>
        <v>702.23842739726024</v>
      </c>
      <c r="BP414" s="2">
        <f t="shared" si="543"/>
        <v>960.0674937953263</v>
      </c>
      <c r="BQ414" s="2"/>
      <c r="BR414" s="2">
        <f t="shared" si="544"/>
        <v>962.24206285253865</v>
      </c>
      <c r="BS414" s="2">
        <f t="shared" si="545"/>
        <v>916.95244618395327</v>
      </c>
      <c r="BT414" s="2">
        <f t="shared" si="546"/>
        <v>954.00193392425444</v>
      </c>
      <c r="BU414" s="2"/>
      <c r="BV414" s="2">
        <f t="shared" si="547"/>
        <v>1062.0591995702396</v>
      </c>
      <c r="BW414" s="2">
        <f t="shared" si="548"/>
        <v>993.79060665362056</v>
      </c>
      <c r="BX414" s="2">
        <f t="shared" si="549"/>
        <v>1019.1058178887995</v>
      </c>
      <c r="BZ414" s="16">
        <f t="shared" si="538"/>
        <v>257.82906639806606</v>
      </c>
      <c r="CA414" s="16">
        <f t="shared" si="539"/>
        <v>-6.065559871071855</v>
      </c>
      <c r="CB414" s="16">
        <f t="shared" si="540"/>
        <v>65.103883964545048</v>
      </c>
      <c r="CD414" s="5">
        <f t="shared" si="481"/>
        <v>0.3671531723971162</v>
      </c>
      <c r="CE414" s="5">
        <f t="shared" si="482"/>
        <v>-6.3178473495583143E-3</v>
      </c>
      <c r="CF414" s="5">
        <f t="shared" si="483"/>
        <v>6.8242926612048338E-2</v>
      </c>
      <c r="CH414" s="11">
        <f t="shared" si="512"/>
        <v>-4.7066760451445644E-2</v>
      </c>
      <c r="CI414" s="11">
        <f t="shared" si="513"/>
        <v>-8.5634678075250381E-3</v>
      </c>
      <c r="CK414" s="11">
        <f t="shared" si="514"/>
        <v>-6.4279461017091921E-2</v>
      </c>
      <c r="CL414" s="11">
        <f t="shared" si="515"/>
        <v>-4.0443491002028042E-2</v>
      </c>
      <c r="CN414" s="16">
        <f t="shared" si="484"/>
        <v>-45.289616668585381</v>
      </c>
      <c r="CO414" s="16">
        <f t="shared" si="485"/>
        <v>-8.2401289282842072</v>
      </c>
      <c r="CP414" s="11"/>
      <c r="CQ414" s="16">
        <f t="shared" si="486"/>
        <v>-68.268592916619014</v>
      </c>
      <c r="CR414" s="16">
        <f t="shared" si="487"/>
        <v>-42.953381681440078</v>
      </c>
      <c r="CT414" s="106">
        <v>902.23529411764707</v>
      </c>
      <c r="CU414" s="104">
        <v>887.87394957983213</v>
      </c>
      <c r="CV414" s="104">
        <v>939.76470588235293</v>
      </c>
      <c r="CW414" s="104">
        <v>900.53333333333296</v>
      </c>
      <c r="CX414" s="104">
        <v>784.94444444444389</v>
      </c>
      <c r="CY414" s="104">
        <v>725.03472222222206</v>
      </c>
      <c r="CZ414" s="104">
        <v>722</v>
      </c>
      <c r="DA414" s="104">
        <v>683.78676470588209</v>
      </c>
      <c r="DB414" s="104">
        <v>638.036764705883</v>
      </c>
      <c r="DC414" s="104">
        <v>625.01666666666699</v>
      </c>
      <c r="DD414" s="104">
        <v>584.76470588235293</v>
      </c>
      <c r="DE414" s="104">
        <v>566.58455882352905</v>
      </c>
      <c r="DF414" s="104">
        <v>562.35588235294108</v>
      </c>
      <c r="DG414" s="104">
        <v>547.74761904761908</v>
      </c>
      <c r="DH414" s="104">
        <v>549</v>
      </c>
      <c r="DI414" s="104">
        <v>588.76923076923003</v>
      </c>
      <c r="DJ414" s="104">
        <v>578.9</v>
      </c>
      <c r="DK414" s="104">
        <v>544.57132867132702</v>
      </c>
      <c r="DL414" s="104">
        <v>513.23076923076894</v>
      </c>
      <c r="DM414" s="104">
        <v>427.154778554779</v>
      </c>
      <c r="DN414" s="104">
        <v>380.19230769230802</v>
      </c>
      <c r="DO414" s="104">
        <v>366.12380952381</v>
      </c>
      <c r="DP414" s="104">
        <v>326.8</v>
      </c>
      <c r="DR414" s="4">
        <f t="shared" si="516"/>
        <v>16.02411838543</v>
      </c>
      <c r="DS414" s="39">
        <v>16.955756568840002</v>
      </c>
      <c r="DT414" s="39">
        <v>20.717002853310003</v>
      </c>
      <c r="DU414" s="39">
        <v>24.320314766080003</v>
      </c>
      <c r="DV414" s="39">
        <v>20.671812813679999</v>
      </c>
      <c r="DW414" s="39">
        <v>18.644132832899999</v>
      </c>
      <c r="DX414" s="39">
        <v>22.088133939599999</v>
      </c>
      <c r="DY414" s="39">
        <v>21.70363083246</v>
      </c>
      <c r="DZ414" s="39">
        <v>21.753939714199998</v>
      </c>
      <c r="EA414" s="39">
        <v>22.588231400699996</v>
      </c>
      <c r="EB414" s="39">
        <v>20.863062159840002</v>
      </c>
      <c r="EC414" s="39">
        <v>16.836289334480004</v>
      </c>
      <c r="ED414" s="39">
        <v>16.841699065600004</v>
      </c>
      <c r="EE414" s="39">
        <v>15.164890520690001</v>
      </c>
      <c r="EF414" s="39">
        <v>14.183220804880001</v>
      </c>
      <c r="EG414" s="39">
        <v>12.2869832434</v>
      </c>
      <c r="EH414" s="39">
        <v>12.439221884959998</v>
      </c>
      <c r="EI414" s="39">
        <v>12.59808979908</v>
      </c>
      <c r="EJ414" s="39">
        <v>14.28018104845</v>
      </c>
      <c r="EK414" s="39">
        <v>14.061163785570002</v>
      </c>
      <c r="EL414" s="39">
        <v>16.506909895559996</v>
      </c>
      <c r="EM414" s="39">
        <v>16.078954037700001</v>
      </c>
      <c r="EN414" s="39">
        <v>13.95403368048</v>
      </c>
      <c r="EP414" s="111">
        <v>45930</v>
      </c>
      <c r="EQ414" s="114">
        <f t="shared" si="541"/>
        <v>0.25205479452054796</v>
      </c>
      <c r="ER414" s="114"/>
      <c r="ES414" s="4">
        <f t="shared" si="517"/>
        <v>376.33300000000003</v>
      </c>
      <c r="ET414" s="4">
        <f t="shared" si="518"/>
        <v>741.03200000000004</v>
      </c>
      <c r="EU414" s="4"/>
      <c r="EV414" s="4">
        <f t="shared" si="488"/>
        <v>691.07142857142901</v>
      </c>
      <c r="EW414" s="4">
        <f t="shared" si="489"/>
        <v>954.91666666666697</v>
      </c>
      <c r="EX414" s="4">
        <f t="shared" si="490"/>
        <v>1050.2</v>
      </c>
      <c r="EY414" s="4"/>
      <c r="EZ414" s="4">
        <f t="shared" si="491"/>
        <v>788.23076923076906</v>
      </c>
      <c r="FA414" s="4">
        <f t="shared" si="492"/>
        <v>705.16666666666697</v>
      </c>
      <c r="FB414" s="4">
        <f t="shared" si="493"/>
        <v>722.4</v>
      </c>
      <c r="FC414" s="4"/>
      <c r="FD414" s="4">
        <f t="shared" si="519"/>
        <v>915.2</v>
      </c>
      <c r="FE414" s="4">
        <f t="shared" si="520"/>
        <v>871</v>
      </c>
      <c r="FF414" s="4">
        <f t="shared" si="521"/>
        <v>840.625</v>
      </c>
      <c r="FH414" s="16">
        <f t="shared" si="522"/>
        <v>468.2571315068493</v>
      </c>
      <c r="FI414" s="16">
        <f t="shared" si="495"/>
        <v>818.9592767123288</v>
      </c>
      <c r="FJ414" s="16"/>
      <c r="FK414" s="16">
        <f t="shared" si="523"/>
        <v>715.56090621707085</v>
      </c>
      <c r="FL414" s="16">
        <f t="shared" si="524"/>
        <v>891.96598173516009</v>
      </c>
      <c r="FM414" s="16">
        <f t="shared" si="525"/>
        <v>967.57643835616432</v>
      </c>
      <c r="FN414" s="16"/>
      <c r="FO414" s="16">
        <f t="shared" si="526"/>
        <v>820.23397260273953</v>
      </c>
      <c r="FP414" s="16">
        <f t="shared" si="527"/>
        <v>746.96575342465769</v>
      </c>
      <c r="FQ414" s="16">
        <f t="shared" si="528"/>
        <v>752.19917808219168</v>
      </c>
      <c r="FS414" s="4">
        <f t="shared" si="496"/>
        <v>613.40599999999995</v>
      </c>
      <c r="FT414" s="4">
        <f t="shared" si="497"/>
        <v>965.83900000000006</v>
      </c>
      <c r="FU414" s="4"/>
      <c r="FV414" s="4">
        <f t="shared" si="498"/>
        <v>939.76470588235293</v>
      </c>
      <c r="FW414" s="4">
        <f t="shared" si="499"/>
        <v>903.07142857142901</v>
      </c>
      <c r="FX414" s="4">
        <f t="shared" si="500"/>
        <v>942.94117647058795</v>
      </c>
      <c r="FY414" s="4"/>
      <c r="FZ414" s="4">
        <f t="shared" si="501"/>
        <v>1028.9411764705901</v>
      </c>
      <c r="GA414" s="4">
        <f t="shared" si="502"/>
        <v>958.142857142857</v>
      </c>
      <c r="GB414" s="4">
        <f t="shared" si="503"/>
        <v>986.82352941176498</v>
      </c>
      <c r="GC414" s="4"/>
      <c r="GD414" s="4">
        <f t="shared" si="504"/>
        <v>1160.3333333333298</v>
      </c>
      <c r="GE414" s="4">
        <f t="shared" si="505"/>
        <v>1099.57142857143</v>
      </c>
      <c r="GF414" s="4">
        <f t="shared" si="506"/>
        <v>1114.9000000000001</v>
      </c>
      <c r="GH414" s="16">
        <f t="shared" si="529"/>
        <v>702.23842739726024</v>
      </c>
      <c r="GI414" s="16">
        <f t="shared" si="507"/>
        <v>960.0674937953263</v>
      </c>
      <c r="GJ414" s="16"/>
      <c r="GK414" s="16">
        <f t="shared" si="530"/>
        <v>962.24206285253865</v>
      </c>
      <c r="GL414" s="16">
        <f t="shared" si="531"/>
        <v>916.95244618395327</v>
      </c>
      <c r="GM414" s="16">
        <f t="shared" si="532"/>
        <v>954.00193392425444</v>
      </c>
      <c r="GN414" s="16"/>
      <c r="GO414" s="16">
        <f t="shared" si="508"/>
        <v>1062.0591995702396</v>
      </c>
      <c r="GP414" s="16">
        <f t="shared" si="509"/>
        <v>993.79060665362056</v>
      </c>
      <c r="GQ414" s="16">
        <f t="shared" si="533"/>
        <v>1019.1058178887995</v>
      </c>
    </row>
    <row r="415" spans="2:199" ht="14.45" customHeight="1" x14ac:dyDescent="0.25">
      <c r="B415" s="28" t="s">
        <v>421</v>
      </c>
      <c r="C415" s="28" t="s">
        <v>1049</v>
      </c>
      <c r="D415" s="23" t="str">
        <f>IFERROR(IF(MATCH($B415,Compounders!$A:$A,0),"yes"),"")</f>
        <v>yes</v>
      </c>
      <c r="F415" s="66"/>
      <c r="G415" s="66"/>
      <c r="H415" s="66"/>
      <c r="I415" s="66"/>
      <c r="J415" s="121" t="str">
        <f t="shared" si="510"/>
        <v>yes</v>
      </c>
      <c r="K415" s="70">
        <f t="shared" si="534"/>
        <v>6</v>
      </c>
      <c r="L415" s="70">
        <f t="shared" si="535"/>
        <v>48</v>
      </c>
      <c r="M415" s="70">
        <f t="shared" si="536"/>
        <v>7</v>
      </c>
      <c r="N415" s="70">
        <f t="shared" si="537"/>
        <v>9</v>
      </c>
      <c r="O415" s="66"/>
      <c r="P415" s="83"/>
      <c r="Q415" s="70">
        <f t="shared" si="550"/>
        <v>5</v>
      </c>
      <c r="R415" s="70">
        <f t="shared" si="550"/>
        <v>4</v>
      </c>
      <c r="S415" s="70">
        <f t="shared" si="550"/>
        <v>5</v>
      </c>
      <c r="T415" s="70">
        <f t="shared" si="550"/>
        <v>5</v>
      </c>
      <c r="U415" s="70">
        <f t="shared" si="550"/>
        <v>5</v>
      </c>
      <c r="V415" s="70">
        <f t="shared" si="550"/>
        <v>8</v>
      </c>
      <c r="W415" s="70">
        <f t="shared" si="550"/>
        <v>10</v>
      </c>
      <c r="X415" s="70">
        <f t="shared" si="550"/>
        <v>4</v>
      </c>
      <c r="Y415" s="70">
        <f t="shared" si="550"/>
        <v>2</v>
      </c>
      <c r="AA415" s="39">
        <v>20.707324506640003</v>
      </c>
      <c r="AB415" s="39">
        <v>18.307331929770001</v>
      </c>
      <c r="AC415" s="40">
        <v>16.478637801599998</v>
      </c>
      <c r="AE415" s="4">
        <f t="shared" si="477"/>
        <v>-4.2286867050400048</v>
      </c>
      <c r="AF415" s="4">
        <f t="shared" si="478"/>
        <v>-1.8286941281700031</v>
      </c>
      <c r="AH415" s="11">
        <f t="shared" si="479"/>
        <v>-0.20421212328439797</v>
      </c>
      <c r="AI415" s="11">
        <f t="shared" si="480"/>
        <v>-9.9888620318087873E-2</v>
      </c>
      <c r="AK415" s="3">
        <v>1681.9280000000001</v>
      </c>
      <c r="AL415" s="7">
        <v>1339.816</v>
      </c>
      <c r="AM415" s="7"/>
      <c r="AN415" s="3">
        <v>1192.42857142857</v>
      </c>
      <c r="AO415" s="3">
        <v>1141.875</v>
      </c>
      <c r="AP415" s="7">
        <v>1045.8571428571399</v>
      </c>
      <c r="AQ415" s="113"/>
      <c r="AR415" s="3">
        <v>1297.25</v>
      </c>
      <c r="AS415" s="3">
        <v>1236.125</v>
      </c>
      <c r="AT415" s="7">
        <v>1116</v>
      </c>
      <c r="AU415" s="7"/>
      <c r="AV415" s="3" t="e">
        <v>#N/A</v>
      </c>
      <c r="AW415" s="3">
        <v>1341</v>
      </c>
      <c r="AX415" s="7">
        <v>1282</v>
      </c>
      <c r="AY415" s="113"/>
      <c r="AZ415" s="3">
        <v>1681.9280000000001</v>
      </c>
      <c r="BA415" s="7">
        <v>1339.816</v>
      </c>
      <c r="BB415" s="7"/>
      <c r="BC415" s="3">
        <v>1192.42857142857</v>
      </c>
      <c r="BD415" s="3">
        <v>1141.875</v>
      </c>
      <c r="BE415" s="7">
        <v>1044</v>
      </c>
      <c r="BF415" s="113"/>
      <c r="BG415" s="3">
        <v>1297.25</v>
      </c>
      <c r="BH415" s="3">
        <v>1236.125</v>
      </c>
      <c r="BI415" s="7">
        <v>1116</v>
      </c>
      <c r="BJ415" s="113"/>
      <c r="BK415" s="3" t="e">
        <v>#N/A</v>
      </c>
      <c r="BL415" s="3">
        <v>1341</v>
      </c>
      <c r="BM415" s="7">
        <v>1282</v>
      </c>
      <c r="BO415" s="2">
        <f t="shared" si="542"/>
        <v>1681.9280000000001</v>
      </c>
      <c r="BP415" s="2">
        <f t="shared" si="543"/>
        <v>1339.816</v>
      </c>
      <c r="BQ415" s="2"/>
      <c r="BR415" s="2">
        <f t="shared" si="544"/>
        <v>1192.42857142857</v>
      </c>
      <c r="BS415" s="2">
        <f t="shared" si="545"/>
        <v>1141.875</v>
      </c>
      <c r="BT415" s="2">
        <f t="shared" si="546"/>
        <v>1044</v>
      </c>
      <c r="BU415" s="2"/>
      <c r="BV415" s="2" t="str">
        <f t="shared" si="547"/>
        <v/>
      </c>
      <c r="BW415" s="2">
        <f t="shared" si="548"/>
        <v>1236.125</v>
      </c>
      <c r="BX415" s="2">
        <f t="shared" si="549"/>
        <v>1116</v>
      </c>
      <c r="BZ415" s="16">
        <f t="shared" si="538"/>
        <v>-342.11200000000008</v>
      </c>
      <c r="CA415" s="16">
        <f t="shared" si="539"/>
        <v>-295.81600000000003</v>
      </c>
      <c r="CB415" s="16">
        <f t="shared" si="540"/>
        <v>72</v>
      </c>
      <c r="CD415" s="5">
        <f t="shared" si="481"/>
        <v>-0.20340466417111791</v>
      </c>
      <c r="CE415" s="5">
        <f t="shared" si="482"/>
        <v>-0.22078852618568523</v>
      </c>
      <c r="CF415" s="5">
        <f t="shared" si="483"/>
        <v>6.8965517241379226E-2</v>
      </c>
      <c r="CH415" s="11">
        <f t="shared" si="512"/>
        <v>-4.2395471426858733E-2</v>
      </c>
      <c r="CI415" s="11">
        <f t="shared" si="513"/>
        <v>-0.12447585959027085</v>
      </c>
      <c r="CK415" s="11" t="e">
        <f t="shared" si="514"/>
        <v>#VALUE!</v>
      </c>
      <c r="CL415" s="11" t="e">
        <f t="shared" si="515"/>
        <v>#VALUE!</v>
      </c>
      <c r="CN415" s="16">
        <f t="shared" si="484"/>
        <v>-50.553571428569967</v>
      </c>
      <c r="CO415" s="16">
        <f t="shared" si="485"/>
        <v>-148.42857142856997</v>
      </c>
      <c r="CP415" s="11"/>
      <c r="CQ415" s="16" t="str">
        <f t="shared" si="486"/>
        <v/>
      </c>
      <c r="CR415" s="16" t="str">
        <f t="shared" si="487"/>
        <v/>
      </c>
      <c r="CT415" s="106">
        <v>1068.171428571429</v>
      </c>
      <c r="CU415" s="104">
        <v>1141.875</v>
      </c>
      <c r="CV415" s="104">
        <v>1188.4285714285709</v>
      </c>
      <c r="CW415" s="104">
        <v>1249.133333333333</v>
      </c>
      <c r="CX415" s="104">
        <v>1243.5</v>
      </c>
      <c r="CY415" s="104">
        <v>1580.6666666666702</v>
      </c>
      <c r="CZ415" s="104">
        <v>1646.166666666667</v>
      </c>
      <c r="DA415" s="104">
        <v>1597.7714285714289</v>
      </c>
      <c r="DB415" s="104">
        <v>1629.8214285714278</v>
      </c>
      <c r="DC415" s="104">
        <v>1596.8571428571402</v>
      </c>
      <c r="DD415" s="104">
        <v>1385.9428571428571</v>
      </c>
      <c r="DE415" s="104">
        <v>1497</v>
      </c>
      <c r="DF415" s="104">
        <v>1291.7452380952379</v>
      </c>
      <c r="DG415" s="104">
        <v>1234.8571428571402</v>
      </c>
      <c r="DH415" s="104">
        <v>1123.0857142857139</v>
      </c>
      <c r="DI415" s="104">
        <v>1416.583333333333</v>
      </c>
      <c r="DJ415" s="104">
        <v>1702.9142857142861</v>
      </c>
      <c r="DK415" s="104">
        <v>1625.2857142857101</v>
      </c>
      <c r="DL415" s="104">
        <v>1408.666666666667</v>
      </c>
      <c r="DM415" s="104">
        <v>1442.9166666666661</v>
      </c>
      <c r="DN415" s="104">
        <v>1293.333333333333</v>
      </c>
      <c r="DO415" s="104">
        <v>1228.42857142857</v>
      </c>
      <c r="DP415" s="104">
        <v>1166.4000000000001</v>
      </c>
      <c r="DR415" s="4">
        <f t="shared" si="516"/>
        <v>16.478637801599998</v>
      </c>
      <c r="DS415" s="39">
        <v>18.307331929770001</v>
      </c>
      <c r="DT415" s="39">
        <v>20.707324506640003</v>
      </c>
      <c r="DU415" s="39">
        <v>23.057875302660001</v>
      </c>
      <c r="DV415" s="39">
        <v>21.59442166346</v>
      </c>
      <c r="DW415" s="39">
        <v>21.50863013195</v>
      </c>
      <c r="DX415" s="39">
        <v>25.0591354164</v>
      </c>
      <c r="DY415" s="39">
        <v>30.196726997399999</v>
      </c>
      <c r="DZ415" s="39">
        <v>23.770200452879997</v>
      </c>
      <c r="EA415" s="39">
        <v>25.904174277519999</v>
      </c>
      <c r="EB415" s="39">
        <v>22.254640563500001</v>
      </c>
      <c r="EC415" s="39">
        <v>19.466185052299998</v>
      </c>
      <c r="ED415" s="39">
        <v>20.620120206519996</v>
      </c>
      <c r="EE415" s="39">
        <v>18.105967715549998</v>
      </c>
      <c r="EF415" s="39">
        <v>14.741284458459999</v>
      </c>
      <c r="EG415" s="39">
        <v>13.088247968200001</v>
      </c>
      <c r="EH415" s="39">
        <v>13.17228321724</v>
      </c>
      <c r="EI415" s="39">
        <v>15.010496263350003</v>
      </c>
      <c r="EJ415" s="39">
        <v>20.579099265890001</v>
      </c>
      <c r="EK415" s="39">
        <v>17.085056010559999</v>
      </c>
      <c r="EL415" s="39">
        <v>18.085932619800005</v>
      </c>
      <c r="EM415" s="39">
        <v>17.317962835320003</v>
      </c>
      <c r="EN415" s="39">
        <v>15.178841699520001</v>
      </c>
      <c r="EP415" s="111">
        <v>46022</v>
      </c>
      <c r="EQ415" s="114">
        <f t="shared" si="541"/>
        <v>0</v>
      </c>
      <c r="ER415" s="114"/>
      <c r="ES415" s="4">
        <f t="shared" si="517"/>
        <v>1681.9280000000001</v>
      </c>
      <c r="ET415" s="4">
        <f t="shared" si="518"/>
        <v>1339.816</v>
      </c>
      <c r="EU415" s="4"/>
      <c r="EV415" s="4">
        <f t="shared" si="488"/>
        <v>1192.42857142857</v>
      </c>
      <c r="EW415" s="4">
        <f t="shared" si="489"/>
        <v>1141.875</v>
      </c>
      <c r="EX415" s="4">
        <f t="shared" si="490"/>
        <v>1045.8571428571399</v>
      </c>
      <c r="EY415" s="4"/>
      <c r="EZ415" s="4">
        <f t="shared" si="491"/>
        <v>1297.25</v>
      </c>
      <c r="FA415" s="4">
        <f t="shared" si="492"/>
        <v>1236.125</v>
      </c>
      <c r="FB415" s="4">
        <f t="shared" si="493"/>
        <v>1116</v>
      </c>
      <c r="FC415" s="4"/>
      <c r="FD415" s="4" t="e">
        <f t="shared" si="519"/>
        <v>#N/A</v>
      </c>
      <c r="FE415" s="4">
        <f t="shared" si="520"/>
        <v>1341</v>
      </c>
      <c r="FF415" s="4">
        <f t="shared" si="521"/>
        <v>1282</v>
      </c>
      <c r="FH415" s="16">
        <f t="shared" si="522"/>
        <v>1681.9280000000001</v>
      </c>
      <c r="FI415" s="16">
        <f t="shared" si="495"/>
        <v>1339.816</v>
      </c>
      <c r="FJ415" s="16"/>
      <c r="FK415" s="16">
        <f t="shared" si="523"/>
        <v>1192.42857142857</v>
      </c>
      <c r="FL415" s="16">
        <f t="shared" si="524"/>
        <v>1141.875</v>
      </c>
      <c r="FM415" s="16">
        <f t="shared" si="525"/>
        <v>1045.8571428571399</v>
      </c>
      <c r="FN415" s="16"/>
      <c r="FO415" s="16" t="str">
        <f t="shared" si="526"/>
        <v/>
      </c>
      <c r="FP415" s="16">
        <f t="shared" si="527"/>
        <v>1236.125</v>
      </c>
      <c r="FQ415" s="16">
        <f t="shared" si="528"/>
        <v>1116</v>
      </c>
      <c r="FS415" s="4">
        <f t="shared" si="496"/>
        <v>1681.9280000000001</v>
      </c>
      <c r="FT415" s="4">
        <f t="shared" si="497"/>
        <v>1339.816</v>
      </c>
      <c r="FU415" s="4"/>
      <c r="FV415" s="4">
        <f t="shared" si="498"/>
        <v>1192.42857142857</v>
      </c>
      <c r="FW415" s="4">
        <f t="shared" si="499"/>
        <v>1141.875</v>
      </c>
      <c r="FX415" s="4">
        <f t="shared" si="500"/>
        <v>1044</v>
      </c>
      <c r="FY415" s="4"/>
      <c r="FZ415" s="4">
        <f t="shared" si="501"/>
        <v>1297.25</v>
      </c>
      <c r="GA415" s="4">
        <f t="shared" si="502"/>
        <v>1236.125</v>
      </c>
      <c r="GB415" s="4">
        <f t="shared" si="503"/>
        <v>1116</v>
      </c>
      <c r="GC415" s="4"/>
      <c r="GD415" s="4" t="e">
        <f t="shared" si="504"/>
        <v>#N/A</v>
      </c>
      <c r="GE415" s="4">
        <f t="shared" si="505"/>
        <v>1341</v>
      </c>
      <c r="GF415" s="4">
        <f t="shared" si="506"/>
        <v>1282</v>
      </c>
      <c r="GH415" s="16">
        <f t="shared" si="529"/>
        <v>1681.9280000000001</v>
      </c>
      <c r="GI415" s="16">
        <f t="shared" si="507"/>
        <v>1339.816</v>
      </c>
      <c r="GJ415" s="16"/>
      <c r="GK415" s="16">
        <f t="shared" si="530"/>
        <v>1192.42857142857</v>
      </c>
      <c r="GL415" s="16">
        <f t="shared" si="531"/>
        <v>1141.875</v>
      </c>
      <c r="GM415" s="16">
        <f t="shared" si="532"/>
        <v>1044</v>
      </c>
      <c r="GN415" s="16"/>
      <c r="GO415" s="16" t="str">
        <f t="shared" si="508"/>
        <v/>
      </c>
      <c r="GP415" s="16">
        <f t="shared" si="509"/>
        <v>1236.125</v>
      </c>
      <c r="GQ415" s="16">
        <f t="shared" si="533"/>
        <v>1116</v>
      </c>
    </row>
    <row r="416" spans="2:199" ht="14.45" customHeight="1" x14ac:dyDescent="0.25">
      <c r="B416" s="28" t="s">
        <v>437</v>
      </c>
      <c r="C416" s="28" t="s">
        <v>857</v>
      </c>
      <c r="D416" s="23" t="str">
        <f>IFERROR(IF(MATCH($B416,Compounders!$A:$A,0),"yes"),"")</f>
        <v/>
      </c>
      <c r="F416" s="66"/>
      <c r="G416" s="66"/>
      <c r="H416" s="66"/>
      <c r="I416" s="66"/>
      <c r="J416" s="121" t="str">
        <f t="shared" si="510"/>
        <v>yes</v>
      </c>
      <c r="K416" s="70">
        <f t="shared" si="534"/>
        <v>6</v>
      </c>
      <c r="L416" s="70">
        <f t="shared" si="535"/>
        <v>48</v>
      </c>
      <c r="M416" s="70">
        <f t="shared" si="536"/>
        <v>7</v>
      </c>
      <c r="N416" s="70">
        <f t="shared" si="537"/>
        <v>9</v>
      </c>
      <c r="O416" s="66"/>
      <c r="P416" s="83"/>
      <c r="Q416" s="70">
        <f t="shared" si="550"/>
        <v>5</v>
      </c>
      <c r="R416" s="70">
        <f t="shared" si="550"/>
        <v>4</v>
      </c>
      <c r="S416" s="70">
        <f t="shared" si="550"/>
        <v>5</v>
      </c>
      <c r="T416" s="70">
        <f t="shared" si="550"/>
        <v>5</v>
      </c>
      <c r="U416" s="70">
        <f t="shared" si="550"/>
        <v>5</v>
      </c>
      <c r="V416" s="70">
        <f t="shared" si="550"/>
        <v>8</v>
      </c>
      <c r="W416" s="70">
        <f t="shared" si="550"/>
        <v>10</v>
      </c>
      <c r="X416" s="70">
        <f t="shared" si="550"/>
        <v>4</v>
      </c>
      <c r="Y416" s="70">
        <f t="shared" si="550"/>
        <v>2</v>
      </c>
      <c r="AA416" s="39">
        <v>23.065073028800004</v>
      </c>
      <c r="AB416" s="39">
        <v>19.584408407040002</v>
      </c>
      <c r="AC416" s="40">
        <v>16.075382554800001</v>
      </c>
      <c r="AE416" s="4">
        <f t="shared" si="477"/>
        <v>-6.9896904740000032</v>
      </c>
      <c r="AF416" s="4">
        <f t="shared" si="478"/>
        <v>-3.5090258522400006</v>
      </c>
      <c r="AH416" s="11">
        <f t="shared" si="479"/>
        <v>-0.30304220000831505</v>
      </c>
      <c r="AI416" s="11">
        <f t="shared" si="480"/>
        <v>-0.17917446262908876</v>
      </c>
      <c r="AK416" s="3">
        <v>1254</v>
      </c>
      <c r="AL416" s="7">
        <v>1448</v>
      </c>
      <c r="AM416" s="7"/>
      <c r="AN416" s="3">
        <v>1509.7777777777801</v>
      </c>
      <c r="AO416" s="3">
        <v>1471.3</v>
      </c>
      <c r="AP416" s="7">
        <v>1453.3076923076899</v>
      </c>
      <c r="AQ416" s="113"/>
      <c r="AR416" s="3">
        <v>1539.625</v>
      </c>
      <c r="AS416" s="3">
        <v>1534.5555555555602</v>
      </c>
      <c r="AT416" s="7">
        <v>1563.7692307692298</v>
      </c>
      <c r="AU416" s="7"/>
      <c r="AV416" s="3">
        <v>1609.6666666666702</v>
      </c>
      <c r="AW416" s="3">
        <v>1622.1428571428598</v>
      </c>
      <c r="AX416" s="7">
        <v>1675.1111111111099</v>
      </c>
      <c r="AY416" s="113"/>
      <c r="AZ416" s="3">
        <v>1388</v>
      </c>
      <c r="BA416" s="7">
        <v>1559</v>
      </c>
      <c r="BB416" s="7"/>
      <c r="BC416" s="3">
        <v>1568.9</v>
      </c>
      <c r="BD416" s="3">
        <v>1557.5833333333298</v>
      </c>
      <c r="BE416" s="7">
        <v>1570.4666666666701</v>
      </c>
      <c r="BF416" s="113"/>
      <c r="BG416" s="3">
        <v>1615.125</v>
      </c>
      <c r="BH416" s="3">
        <v>1618.54545454545</v>
      </c>
      <c r="BI416" s="7">
        <v>1649.06666666667</v>
      </c>
      <c r="BJ416" s="113"/>
      <c r="BK416" s="3">
        <v>1657.5</v>
      </c>
      <c r="BL416" s="3">
        <v>1679.57142857143</v>
      </c>
      <c r="BM416" s="7">
        <v>1756.3333333333298</v>
      </c>
      <c r="BO416" s="2">
        <f t="shared" si="542"/>
        <v>1558.0630136986301</v>
      </c>
      <c r="BP416" s="2">
        <f t="shared" si="543"/>
        <v>1570.4038356164419</v>
      </c>
      <c r="BQ416" s="2"/>
      <c r="BR416" s="2">
        <f t="shared" si="544"/>
        <v>1614.8717123287672</v>
      </c>
      <c r="BS416" s="2">
        <f t="shared" si="545"/>
        <v>1618.2114155251095</v>
      </c>
      <c r="BT416" s="2">
        <f t="shared" si="546"/>
        <v>1648.6359817351631</v>
      </c>
      <c r="BU416" s="2"/>
      <c r="BV416" s="2">
        <f t="shared" si="547"/>
        <v>1657.2678082191781</v>
      </c>
      <c r="BW416" s="2">
        <f t="shared" si="548"/>
        <v>1679.2370396726576</v>
      </c>
      <c r="BX416" s="2">
        <f t="shared" si="549"/>
        <v>1755.7455707762522</v>
      </c>
      <c r="BZ416" s="16">
        <f t="shared" si="538"/>
        <v>12.340821917811809</v>
      </c>
      <c r="CA416" s="16">
        <f t="shared" si="539"/>
        <v>78.232146118721175</v>
      </c>
      <c r="CB416" s="16">
        <f t="shared" si="540"/>
        <v>107.10958904108907</v>
      </c>
      <c r="CD416" s="5">
        <f t="shared" si="481"/>
        <v>7.9206179784194752E-3</v>
      </c>
      <c r="CE416" s="5">
        <f t="shared" si="482"/>
        <v>4.9816578605089923E-2</v>
      </c>
      <c r="CF416" s="5">
        <f t="shared" si="483"/>
        <v>6.4968610553045147E-2</v>
      </c>
      <c r="CH416" s="11">
        <f t="shared" si="512"/>
        <v>2.0680919548254906E-3</v>
      </c>
      <c r="CI416" s="11">
        <f t="shared" si="513"/>
        <v>2.0908329218118027E-2</v>
      </c>
      <c r="CK416" s="11">
        <f t="shared" si="514"/>
        <v>1.3256295297913612E-2</v>
      </c>
      <c r="CL416" s="11">
        <f t="shared" si="515"/>
        <v>5.9421755535632892E-2</v>
      </c>
      <c r="CN416" s="16">
        <f t="shared" si="484"/>
        <v>3.3397031963422705</v>
      </c>
      <c r="CO416" s="16">
        <f t="shared" si="485"/>
        <v>33.764269406395897</v>
      </c>
      <c r="CP416" s="11"/>
      <c r="CQ416" s="16">
        <f t="shared" si="486"/>
        <v>21.969231453479551</v>
      </c>
      <c r="CR416" s="16">
        <f t="shared" si="487"/>
        <v>98.477762557074129</v>
      </c>
      <c r="CT416" s="106">
        <v>1587.788461538461</v>
      </c>
      <c r="CU416" s="104">
        <v>1557.5833333333298</v>
      </c>
      <c r="CV416" s="104">
        <v>1530.9444444444448</v>
      </c>
      <c r="CW416" s="104">
        <v>1455.425</v>
      </c>
      <c r="CX416" s="104">
        <v>1413.555555555555</v>
      </c>
      <c r="CY416" s="104">
        <v>1399.2307692307702</v>
      </c>
      <c r="CZ416" s="104">
        <v>1372.944444444445</v>
      </c>
      <c r="DA416" s="104">
        <v>1165.455555555556</v>
      </c>
      <c r="DB416" s="104">
        <v>1179.666666666667</v>
      </c>
      <c r="DC416" s="104">
        <v>1051.2</v>
      </c>
      <c r="DD416" s="104">
        <v>1009</v>
      </c>
      <c r="DE416" s="104">
        <v>958.47619047619003</v>
      </c>
      <c r="DF416" s="104">
        <v>932.8846153846149</v>
      </c>
      <c r="DG416" s="104">
        <v>923.06666666666695</v>
      </c>
      <c r="DH416" s="104">
        <v>913.1</v>
      </c>
      <c r="DI416" s="104">
        <v>875.6</v>
      </c>
      <c r="DJ416" s="104">
        <v>917.44444444444503</v>
      </c>
      <c r="DK416" s="104">
        <v>905</v>
      </c>
      <c r="DL416" s="104">
        <v>946.875</v>
      </c>
      <c r="DM416" s="104">
        <v>950.85714285714289</v>
      </c>
      <c r="DN416" s="104">
        <v>940</v>
      </c>
      <c r="DO416" s="104">
        <v>914.33333333333303</v>
      </c>
      <c r="DP416" s="104">
        <v>902.45833333333303</v>
      </c>
      <c r="DR416" s="4">
        <f t="shared" si="516"/>
        <v>16.075382554800001</v>
      </c>
      <c r="DS416" s="39">
        <v>19.584408407040002</v>
      </c>
      <c r="DT416" s="39">
        <v>23.065073028800004</v>
      </c>
      <c r="DU416" s="39">
        <v>24.243063854720006</v>
      </c>
      <c r="DV416" s="39">
        <v>20.306689246719998</v>
      </c>
      <c r="DW416" s="39">
        <v>17.301179752740001</v>
      </c>
      <c r="DX416" s="39">
        <v>19.222373682540002</v>
      </c>
      <c r="DY416" s="39">
        <v>21.958332448</v>
      </c>
      <c r="DZ416" s="39">
        <v>19.724658725799998</v>
      </c>
      <c r="EA416" s="39">
        <v>17.700555193840003</v>
      </c>
      <c r="EB416" s="39">
        <v>14.883695766719999</v>
      </c>
      <c r="EC416" s="39">
        <v>12.658279864319997</v>
      </c>
      <c r="ED416" s="39">
        <v>12.136559518719999</v>
      </c>
      <c r="EE416" s="39">
        <v>12.630015382120002</v>
      </c>
      <c r="EF416" s="39">
        <v>14.378374500830002</v>
      </c>
      <c r="EG416" s="39">
        <v>11.943209518389999</v>
      </c>
      <c r="EH416" s="39">
        <v>13.763239486739998</v>
      </c>
      <c r="EI416" s="39">
        <v>14.727659275340001</v>
      </c>
      <c r="EJ416" s="39">
        <v>12.476168748400001</v>
      </c>
      <c r="EK416" s="39">
        <v>13.608661041789999</v>
      </c>
      <c r="EL416" s="39">
        <v>14.297578074899999</v>
      </c>
      <c r="EM416" s="39">
        <v>13.608818490480001</v>
      </c>
      <c r="EN416" s="39">
        <v>14.96078152272</v>
      </c>
      <c r="EP416" s="111">
        <v>46024</v>
      </c>
      <c r="EQ416" s="114">
        <f t="shared" si="541"/>
        <v>-5.4794520547945206E-3</v>
      </c>
      <c r="ER416" s="114"/>
      <c r="ES416" s="4">
        <f t="shared" si="517"/>
        <v>1254</v>
      </c>
      <c r="ET416" s="4">
        <f t="shared" si="518"/>
        <v>1448</v>
      </c>
      <c r="EU416" s="4"/>
      <c r="EV416" s="4">
        <f t="shared" si="488"/>
        <v>1509.7777777777801</v>
      </c>
      <c r="EW416" s="4">
        <f t="shared" si="489"/>
        <v>1471.3</v>
      </c>
      <c r="EX416" s="4">
        <f t="shared" si="490"/>
        <v>1453.3076923076899</v>
      </c>
      <c r="EY416" s="4"/>
      <c r="EZ416" s="4">
        <f t="shared" si="491"/>
        <v>1539.625</v>
      </c>
      <c r="FA416" s="4">
        <f t="shared" si="492"/>
        <v>1534.5555555555602</v>
      </c>
      <c r="FB416" s="4">
        <f t="shared" si="493"/>
        <v>1563.7692307692298</v>
      </c>
      <c r="FC416" s="4"/>
      <c r="FD416" s="4">
        <f t="shared" si="519"/>
        <v>1609.6666666666702</v>
      </c>
      <c r="FE416" s="4">
        <f t="shared" si="520"/>
        <v>1622.1428571428598</v>
      </c>
      <c r="FF416" s="4">
        <f t="shared" si="521"/>
        <v>1675.1111111111099</v>
      </c>
      <c r="FH416" s="16">
        <f t="shared" si="522"/>
        <v>1446.9369863013699</v>
      </c>
      <c r="FI416" s="16">
        <f t="shared" si="495"/>
        <v>1453.2786090621685</v>
      </c>
      <c r="FJ416" s="16"/>
      <c r="FK416" s="16">
        <f t="shared" si="523"/>
        <v>1539.4614535768646</v>
      </c>
      <c r="FL416" s="16">
        <f t="shared" si="524"/>
        <v>1534.2089497716943</v>
      </c>
      <c r="FM416" s="16">
        <f t="shared" si="525"/>
        <v>1563.1639620653311</v>
      </c>
      <c r="FN416" s="16"/>
      <c r="FO416" s="16">
        <f t="shared" si="526"/>
        <v>1609.2828767123324</v>
      </c>
      <c r="FP416" s="16">
        <f t="shared" si="527"/>
        <v>1621.6629267232033</v>
      </c>
      <c r="FQ416" s="16">
        <f t="shared" si="528"/>
        <v>1674.501018616086</v>
      </c>
      <c r="FS416" s="4">
        <f t="shared" si="496"/>
        <v>1388</v>
      </c>
      <c r="FT416" s="4">
        <f t="shared" si="497"/>
        <v>1559</v>
      </c>
      <c r="FU416" s="4"/>
      <c r="FV416" s="4">
        <f t="shared" si="498"/>
        <v>1568.9</v>
      </c>
      <c r="FW416" s="4">
        <f t="shared" si="499"/>
        <v>1557.5833333333298</v>
      </c>
      <c r="FX416" s="4">
        <f t="shared" si="500"/>
        <v>1570.4666666666701</v>
      </c>
      <c r="FY416" s="4"/>
      <c r="FZ416" s="4">
        <f t="shared" si="501"/>
        <v>1615.125</v>
      </c>
      <c r="GA416" s="4">
        <f t="shared" si="502"/>
        <v>1618.54545454545</v>
      </c>
      <c r="GB416" s="4">
        <f t="shared" si="503"/>
        <v>1649.06666666667</v>
      </c>
      <c r="GC416" s="4"/>
      <c r="GD416" s="4">
        <f t="shared" si="504"/>
        <v>1657.5</v>
      </c>
      <c r="GE416" s="4">
        <f t="shared" si="505"/>
        <v>1679.57142857143</v>
      </c>
      <c r="GF416" s="4">
        <f t="shared" si="506"/>
        <v>1756.3333333333298</v>
      </c>
      <c r="GH416" s="16">
        <f t="shared" si="529"/>
        <v>1558.0630136986301</v>
      </c>
      <c r="GI416" s="16">
        <f t="shared" si="507"/>
        <v>1570.4038356164419</v>
      </c>
      <c r="GJ416" s="16"/>
      <c r="GK416" s="16">
        <f t="shared" si="530"/>
        <v>1614.8717123287672</v>
      </c>
      <c r="GL416" s="16">
        <f t="shared" si="531"/>
        <v>1618.2114155251095</v>
      </c>
      <c r="GM416" s="16">
        <f t="shared" si="532"/>
        <v>1648.6359817351631</v>
      </c>
      <c r="GN416" s="16"/>
      <c r="GO416" s="16">
        <f t="shared" si="508"/>
        <v>1657.2678082191781</v>
      </c>
      <c r="GP416" s="16">
        <f t="shared" si="509"/>
        <v>1679.2370396726576</v>
      </c>
      <c r="GQ416" s="16">
        <f t="shared" si="533"/>
        <v>1755.7455707762522</v>
      </c>
    </row>
    <row r="417" spans="2:199" ht="14.45" customHeight="1" x14ac:dyDescent="0.25">
      <c r="B417" s="28" t="s">
        <v>346</v>
      </c>
      <c r="C417" s="28" t="s">
        <v>858</v>
      </c>
      <c r="D417" s="23" t="str">
        <f>IFERROR(IF(MATCH($B417,Compounders!$A:$A,0),"yes"),"")</f>
        <v>yes</v>
      </c>
      <c r="F417" s="66"/>
      <c r="G417" s="66"/>
      <c r="H417" s="66"/>
      <c r="I417" s="66"/>
      <c r="J417" s="121" t="str">
        <f t="shared" si="510"/>
        <v>yes</v>
      </c>
      <c r="K417" s="70">
        <f t="shared" si="534"/>
        <v>6</v>
      </c>
      <c r="L417" s="70">
        <f t="shared" si="535"/>
        <v>48</v>
      </c>
      <c r="M417" s="70">
        <f t="shared" si="536"/>
        <v>7</v>
      </c>
      <c r="N417" s="70">
        <f t="shared" si="537"/>
        <v>9</v>
      </c>
      <c r="O417" s="66"/>
      <c r="P417" s="83"/>
      <c r="Q417" s="70">
        <f t="shared" si="550"/>
        <v>5</v>
      </c>
      <c r="R417" s="70">
        <f t="shared" si="550"/>
        <v>4</v>
      </c>
      <c r="S417" s="70">
        <f t="shared" si="550"/>
        <v>5</v>
      </c>
      <c r="T417" s="70">
        <f t="shared" si="550"/>
        <v>5</v>
      </c>
      <c r="U417" s="70">
        <f t="shared" si="550"/>
        <v>5</v>
      </c>
      <c r="V417" s="70">
        <f t="shared" si="550"/>
        <v>8</v>
      </c>
      <c r="W417" s="70">
        <f t="shared" si="550"/>
        <v>10</v>
      </c>
      <c r="X417" s="70">
        <f t="shared" si="550"/>
        <v>4</v>
      </c>
      <c r="Y417" s="70">
        <f t="shared" si="550"/>
        <v>2</v>
      </c>
      <c r="AA417" s="39">
        <v>27.211236963000005</v>
      </c>
      <c r="AB417" s="39">
        <v>22.142654845110002</v>
      </c>
      <c r="AC417" s="40">
        <v>19.065816056249997</v>
      </c>
      <c r="AE417" s="4">
        <f t="shared" si="477"/>
        <v>-8.1454209067500081</v>
      </c>
      <c r="AF417" s="4">
        <f t="shared" si="478"/>
        <v>-3.0768387888600053</v>
      </c>
      <c r="AH417" s="11">
        <f t="shared" si="479"/>
        <v>-0.29934033935412785</v>
      </c>
      <c r="AI417" s="11">
        <f t="shared" si="480"/>
        <v>-0.1389552793187081</v>
      </c>
      <c r="AK417" s="3">
        <v>993</v>
      </c>
      <c r="AL417" s="7">
        <v>1054</v>
      </c>
      <c r="AM417" s="7"/>
      <c r="AN417" s="3">
        <v>1186</v>
      </c>
      <c r="AO417" s="3">
        <v>1132.38461538462</v>
      </c>
      <c r="AP417" s="7">
        <v>1163.3076923076899</v>
      </c>
      <c r="AQ417" s="113"/>
      <c r="AR417" s="3">
        <v>1317.5555555555602</v>
      </c>
      <c r="AS417" s="3">
        <v>1288.5</v>
      </c>
      <c r="AT417" s="7">
        <v>1236.5384615384601</v>
      </c>
      <c r="AU417" s="7"/>
      <c r="AV417" s="3">
        <v>1518.5</v>
      </c>
      <c r="AW417" s="3">
        <v>1430.6666666666702</v>
      </c>
      <c r="AX417" s="7">
        <v>1353.375</v>
      </c>
      <c r="AY417" s="113"/>
      <c r="AZ417" s="3">
        <v>1103</v>
      </c>
      <c r="BA417" s="7">
        <v>1349</v>
      </c>
      <c r="BB417" s="7"/>
      <c r="BC417" s="3">
        <v>1441.4</v>
      </c>
      <c r="BD417" s="3">
        <v>1480.5625</v>
      </c>
      <c r="BE417" s="7">
        <v>1478.4117647058799</v>
      </c>
      <c r="BF417" s="113"/>
      <c r="BG417" s="3">
        <v>1608.4166666666702</v>
      </c>
      <c r="BH417" s="3">
        <v>1608</v>
      </c>
      <c r="BI417" s="7">
        <v>1559.3888888888901</v>
      </c>
      <c r="BJ417" s="113"/>
      <c r="BK417" s="3">
        <v>1710.5</v>
      </c>
      <c r="BL417" s="3">
        <v>1782.375</v>
      </c>
      <c r="BM417" s="7">
        <v>1762</v>
      </c>
      <c r="BO417" s="2">
        <f t="shared" si="542"/>
        <v>1103</v>
      </c>
      <c r="BP417" s="2">
        <f t="shared" si="543"/>
        <v>1349</v>
      </c>
      <c r="BQ417" s="2"/>
      <c r="BR417" s="2">
        <f t="shared" si="544"/>
        <v>1441.4</v>
      </c>
      <c r="BS417" s="2">
        <f t="shared" si="545"/>
        <v>1480.5625</v>
      </c>
      <c r="BT417" s="2">
        <f t="shared" si="546"/>
        <v>1478.4117647058799</v>
      </c>
      <c r="BU417" s="2"/>
      <c r="BV417" s="2">
        <f t="shared" si="547"/>
        <v>1608.4166666666702</v>
      </c>
      <c r="BW417" s="2">
        <f t="shared" si="548"/>
        <v>1608</v>
      </c>
      <c r="BX417" s="2">
        <f t="shared" si="549"/>
        <v>1559.3888888888901</v>
      </c>
      <c r="BZ417" s="16">
        <f t="shared" si="538"/>
        <v>246</v>
      </c>
      <c r="CA417" s="16">
        <f t="shared" si="539"/>
        <v>129.41176470587993</v>
      </c>
      <c r="CB417" s="16">
        <f t="shared" si="540"/>
        <v>80.977124183010119</v>
      </c>
      <c r="CD417" s="5">
        <f t="shared" si="481"/>
        <v>0.22302810516772431</v>
      </c>
      <c r="CE417" s="5">
        <f t="shared" si="482"/>
        <v>9.5931626913180024E-2</v>
      </c>
      <c r="CF417" s="5">
        <f t="shared" si="483"/>
        <v>5.477305180882408E-2</v>
      </c>
      <c r="CH417" s="11">
        <f t="shared" si="512"/>
        <v>2.7169765505758336E-2</v>
      </c>
      <c r="CI417" s="11">
        <f t="shared" si="513"/>
        <v>2.5677649997141616E-2</v>
      </c>
      <c r="CK417" s="11">
        <f t="shared" si="514"/>
        <v>-2.5905393503145024E-4</v>
      </c>
      <c r="CL417" s="11">
        <f t="shared" si="515"/>
        <v>-3.048201302177922E-2</v>
      </c>
      <c r="CN417" s="16">
        <f t="shared" si="484"/>
        <v>39.162499999999909</v>
      </c>
      <c r="CO417" s="16">
        <f t="shared" si="485"/>
        <v>37.011764705879841</v>
      </c>
      <c r="CP417" s="11"/>
      <c r="CQ417" s="16">
        <f t="shared" si="486"/>
        <v>-0.41666666667015306</v>
      </c>
      <c r="CR417" s="16">
        <f t="shared" si="487"/>
        <v>-49.027777777780102</v>
      </c>
      <c r="CT417" s="106">
        <v>1458.145833333333</v>
      </c>
      <c r="CU417" s="104">
        <v>1480.5625</v>
      </c>
      <c r="CV417" s="104">
        <v>1400.418803418803</v>
      </c>
      <c r="CW417" s="104">
        <v>1381.5</v>
      </c>
      <c r="CX417" s="104">
        <v>1245.0555555555561</v>
      </c>
      <c r="CY417" s="104">
        <v>1157.7142857142899</v>
      </c>
      <c r="CZ417" s="104">
        <v>1088.727272727273</v>
      </c>
      <c r="DA417" s="104">
        <v>1027.5363636363629</v>
      </c>
      <c r="DB417" s="104">
        <v>1018.832323232323</v>
      </c>
      <c r="DC417" s="104">
        <v>946.25</v>
      </c>
      <c r="DD417" s="104">
        <v>840.88888888888903</v>
      </c>
      <c r="DE417" s="104">
        <v>786.91818181818201</v>
      </c>
      <c r="DF417" s="104">
        <v>734.38383838383788</v>
      </c>
      <c r="DG417" s="104">
        <v>700.41666666666697</v>
      </c>
      <c r="DH417" s="104">
        <v>690.95833333333394</v>
      </c>
      <c r="DI417" s="104">
        <v>689</v>
      </c>
      <c r="DJ417" s="104">
        <v>670.85714285714289</v>
      </c>
      <c r="DK417" s="104">
        <v>656.71428571428601</v>
      </c>
      <c r="DL417" s="104">
        <v>634.55357142857099</v>
      </c>
      <c r="DM417" s="104">
        <v>605.5</v>
      </c>
      <c r="DN417" s="104">
        <v>563.03333333333296</v>
      </c>
      <c r="DO417" s="104">
        <v>502.7</v>
      </c>
      <c r="DP417" s="104">
        <v>475.57499999999999</v>
      </c>
      <c r="DR417" s="4">
        <f t="shared" si="516"/>
        <v>19.065816056249997</v>
      </c>
      <c r="DS417" s="39">
        <v>22.142654845110002</v>
      </c>
      <c r="DT417" s="39">
        <v>27.211236963000005</v>
      </c>
      <c r="DU417" s="39">
        <v>30.935957337480005</v>
      </c>
      <c r="DV417" s="39">
        <v>36.132058476400005</v>
      </c>
      <c r="DW417" s="39">
        <v>35.656474062000001</v>
      </c>
      <c r="DX417" s="39">
        <v>29.173474947800003</v>
      </c>
      <c r="DY417" s="39">
        <v>29.553039185599996</v>
      </c>
      <c r="DZ417" s="39">
        <v>25.504136515419997</v>
      </c>
      <c r="EA417" s="39">
        <v>25.019095087020006</v>
      </c>
      <c r="EB417" s="39">
        <v>20.237751762409999</v>
      </c>
      <c r="EC417" s="39">
        <v>19.807537716720002</v>
      </c>
      <c r="ED417" s="39">
        <v>19.526071133760006</v>
      </c>
      <c r="EE417" s="39">
        <v>16.289950299480001</v>
      </c>
      <c r="EF417" s="39">
        <v>16.135178247990002</v>
      </c>
      <c r="EG417" s="39">
        <v>17.08283418912</v>
      </c>
      <c r="EH417" s="39">
        <v>16.467804428060003</v>
      </c>
      <c r="EI417" s="39">
        <v>20.395722423780001</v>
      </c>
      <c r="EJ417" s="39">
        <v>19.848958244919999</v>
      </c>
      <c r="EK417" s="39">
        <v>15.61511430495</v>
      </c>
      <c r="EL417" s="39">
        <v>14.977414463940002</v>
      </c>
      <c r="EM417" s="39">
        <v>12.95816585805</v>
      </c>
      <c r="EN417" s="39">
        <v>13.467239086399999</v>
      </c>
      <c r="EP417" s="111">
        <v>46022</v>
      </c>
      <c r="EQ417" s="114">
        <f t="shared" si="541"/>
        <v>0</v>
      </c>
      <c r="ER417" s="114"/>
      <c r="ES417" s="4">
        <f t="shared" si="517"/>
        <v>993</v>
      </c>
      <c r="ET417" s="4">
        <f t="shared" si="518"/>
        <v>1054</v>
      </c>
      <c r="EU417" s="4"/>
      <c r="EV417" s="4">
        <f t="shared" si="488"/>
        <v>1186</v>
      </c>
      <c r="EW417" s="4">
        <f t="shared" si="489"/>
        <v>1132.38461538462</v>
      </c>
      <c r="EX417" s="4">
        <f t="shared" si="490"/>
        <v>1163.3076923076899</v>
      </c>
      <c r="EY417" s="4"/>
      <c r="EZ417" s="4">
        <f t="shared" si="491"/>
        <v>1317.5555555555602</v>
      </c>
      <c r="FA417" s="4">
        <f t="shared" si="492"/>
        <v>1288.5</v>
      </c>
      <c r="FB417" s="4">
        <f t="shared" si="493"/>
        <v>1236.5384615384601</v>
      </c>
      <c r="FC417" s="4"/>
      <c r="FD417" s="4">
        <f t="shared" si="519"/>
        <v>1518.5</v>
      </c>
      <c r="FE417" s="4">
        <f t="shared" si="520"/>
        <v>1430.6666666666702</v>
      </c>
      <c r="FF417" s="4">
        <f t="shared" si="521"/>
        <v>1353.375</v>
      </c>
      <c r="FH417" s="16">
        <f t="shared" si="522"/>
        <v>993</v>
      </c>
      <c r="FI417" s="16">
        <f t="shared" si="495"/>
        <v>1054</v>
      </c>
      <c r="FJ417" s="16"/>
      <c r="FK417" s="16">
        <f t="shared" si="523"/>
        <v>1186</v>
      </c>
      <c r="FL417" s="16">
        <f t="shared" si="524"/>
        <v>1132.38461538462</v>
      </c>
      <c r="FM417" s="16">
        <f t="shared" si="525"/>
        <v>1163.3076923076899</v>
      </c>
      <c r="FN417" s="16"/>
      <c r="FO417" s="16">
        <f t="shared" si="526"/>
        <v>1317.5555555555602</v>
      </c>
      <c r="FP417" s="16">
        <f t="shared" si="527"/>
        <v>1288.5</v>
      </c>
      <c r="FQ417" s="16">
        <f t="shared" si="528"/>
        <v>1236.5384615384601</v>
      </c>
      <c r="FS417" s="4">
        <f t="shared" si="496"/>
        <v>1103</v>
      </c>
      <c r="FT417" s="4">
        <f t="shared" si="497"/>
        <v>1349</v>
      </c>
      <c r="FU417" s="4"/>
      <c r="FV417" s="4">
        <f t="shared" si="498"/>
        <v>1441.4</v>
      </c>
      <c r="FW417" s="4">
        <f t="shared" si="499"/>
        <v>1480.5625</v>
      </c>
      <c r="FX417" s="4">
        <f t="shared" si="500"/>
        <v>1478.4117647058799</v>
      </c>
      <c r="FY417" s="4"/>
      <c r="FZ417" s="4">
        <f t="shared" si="501"/>
        <v>1608.4166666666702</v>
      </c>
      <c r="GA417" s="4">
        <f t="shared" si="502"/>
        <v>1608</v>
      </c>
      <c r="GB417" s="4">
        <f t="shared" si="503"/>
        <v>1559.3888888888901</v>
      </c>
      <c r="GC417" s="4"/>
      <c r="GD417" s="4">
        <f t="shared" si="504"/>
        <v>1710.5</v>
      </c>
      <c r="GE417" s="4">
        <f t="shared" si="505"/>
        <v>1782.375</v>
      </c>
      <c r="GF417" s="4">
        <f t="shared" si="506"/>
        <v>1762</v>
      </c>
      <c r="GH417" s="16">
        <f t="shared" si="529"/>
        <v>1103</v>
      </c>
      <c r="GI417" s="16">
        <f t="shared" si="507"/>
        <v>1349</v>
      </c>
      <c r="GJ417" s="16"/>
      <c r="GK417" s="16">
        <f t="shared" si="530"/>
        <v>1441.4</v>
      </c>
      <c r="GL417" s="16">
        <f t="shared" si="531"/>
        <v>1480.5625</v>
      </c>
      <c r="GM417" s="16">
        <f t="shared" si="532"/>
        <v>1478.4117647058799</v>
      </c>
      <c r="GN417" s="16"/>
      <c r="GO417" s="16">
        <f t="shared" si="508"/>
        <v>1608.4166666666702</v>
      </c>
      <c r="GP417" s="16">
        <f t="shared" si="509"/>
        <v>1608</v>
      </c>
      <c r="GQ417" s="16">
        <f t="shared" si="533"/>
        <v>1559.3888888888901</v>
      </c>
    </row>
    <row r="418" spans="2:199" ht="14.45" customHeight="1" x14ac:dyDescent="0.25">
      <c r="B418" s="28" t="s">
        <v>522</v>
      </c>
      <c r="C418" s="28" t="s">
        <v>859</v>
      </c>
      <c r="D418" s="23" t="str">
        <f>IFERROR(IF(MATCH($B418,Compounders!$A:$A,0),"yes"),"")</f>
        <v>yes</v>
      </c>
      <c r="F418" s="66"/>
      <c r="G418" s="66"/>
      <c r="H418" s="66"/>
      <c r="I418" s="66"/>
      <c r="J418" s="121" t="str">
        <f t="shared" si="510"/>
        <v>yes</v>
      </c>
      <c r="K418" s="70">
        <f t="shared" si="534"/>
        <v>6</v>
      </c>
      <c r="L418" s="70">
        <f t="shared" si="535"/>
        <v>48</v>
      </c>
      <c r="M418" s="70">
        <f t="shared" si="536"/>
        <v>7</v>
      </c>
      <c r="N418" s="70">
        <f t="shared" si="537"/>
        <v>9</v>
      </c>
      <c r="O418" s="66"/>
      <c r="P418" s="83"/>
      <c r="Q418" s="70">
        <f t="shared" si="550"/>
        <v>5</v>
      </c>
      <c r="R418" s="70">
        <f t="shared" si="550"/>
        <v>4</v>
      </c>
      <c r="S418" s="70">
        <f t="shared" si="550"/>
        <v>5</v>
      </c>
      <c r="T418" s="70">
        <f t="shared" si="550"/>
        <v>5</v>
      </c>
      <c r="U418" s="70">
        <f t="shared" si="550"/>
        <v>5</v>
      </c>
      <c r="V418" s="70">
        <f t="shared" si="550"/>
        <v>8</v>
      </c>
      <c r="W418" s="70">
        <f t="shared" si="550"/>
        <v>10</v>
      </c>
      <c r="X418" s="70">
        <f t="shared" si="550"/>
        <v>4</v>
      </c>
      <c r="Y418" s="70">
        <f t="shared" si="550"/>
        <v>2</v>
      </c>
      <c r="AA418" s="39">
        <v>17.035842168310001</v>
      </c>
      <c r="AB418" s="39">
        <v>14.89623362185</v>
      </c>
      <c r="AC418" s="40">
        <v>17.375727213000005</v>
      </c>
      <c r="AE418" s="4">
        <f t="shared" si="477"/>
        <v>0.33988504469000347</v>
      </c>
      <c r="AF418" s="4">
        <f t="shared" si="478"/>
        <v>2.4794935911500051</v>
      </c>
      <c r="AH418" s="11">
        <f t="shared" si="479"/>
        <v>1.9951173609852768E-2</v>
      </c>
      <c r="AI418" s="11">
        <f t="shared" si="480"/>
        <v>0.16645104085324292</v>
      </c>
      <c r="AK418" s="3">
        <v>453.91699999999997</v>
      </c>
      <c r="AL418" s="7">
        <v>587.92399999999998</v>
      </c>
      <c r="AM418" s="7"/>
      <c r="AN418" s="3">
        <v>480.71428571428601</v>
      </c>
      <c r="AO418" s="3">
        <v>433.33333333333303</v>
      </c>
      <c r="AP418" s="7">
        <v>444.68421052631601</v>
      </c>
      <c r="AQ418" s="113"/>
      <c r="AR418" s="3">
        <v>490.2</v>
      </c>
      <c r="AS418" s="3">
        <v>449.28571428571399</v>
      </c>
      <c r="AT418" s="7">
        <v>424.31578947368399</v>
      </c>
      <c r="AU418" s="7"/>
      <c r="AV418" s="3">
        <v>466.5</v>
      </c>
      <c r="AW418" s="3">
        <v>450.2</v>
      </c>
      <c r="AX418" s="7">
        <v>419.33333333333303</v>
      </c>
      <c r="AY418" s="113"/>
      <c r="AZ418" s="3">
        <v>453.91699999999997</v>
      </c>
      <c r="BA418" s="7">
        <v>587.92399999999998</v>
      </c>
      <c r="BB418" s="7"/>
      <c r="BC418" s="3">
        <v>487</v>
      </c>
      <c r="BD418" s="3">
        <v>436.5</v>
      </c>
      <c r="BE418" s="7">
        <v>445.43478260869597</v>
      </c>
      <c r="BF418" s="113"/>
      <c r="BG418" s="3">
        <v>512.625</v>
      </c>
      <c r="BH418" s="3">
        <v>458.63157894736804</v>
      </c>
      <c r="BI418" s="7">
        <v>429.08695652173901</v>
      </c>
      <c r="BJ418" s="113"/>
      <c r="BK418" s="3">
        <v>511</v>
      </c>
      <c r="BL418" s="3">
        <v>484</v>
      </c>
      <c r="BM418" s="7">
        <v>454</v>
      </c>
      <c r="BO418" s="2">
        <f t="shared" si="542"/>
        <v>453.91699999999997</v>
      </c>
      <c r="BP418" s="2">
        <f t="shared" si="543"/>
        <v>587.92399999999998</v>
      </c>
      <c r="BQ418" s="2"/>
      <c r="BR418" s="2">
        <f t="shared" si="544"/>
        <v>487</v>
      </c>
      <c r="BS418" s="2">
        <f t="shared" si="545"/>
        <v>436.5</v>
      </c>
      <c r="BT418" s="2">
        <f t="shared" si="546"/>
        <v>445.43478260869597</v>
      </c>
      <c r="BU418" s="2"/>
      <c r="BV418" s="2">
        <f t="shared" si="547"/>
        <v>512.625</v>
      </c>
      <c r="BW418" s="2">
        <f t="shared" si="548"/>
        <v>458.63157894736804</v>
      </c>
      <c r="BX418" s="2">
        <f t="shared" si="549"/>
        <v>429.08695652173901</v>
      </c>
      <c r="BZ418" s="16">
        <f t="shared" si="538"/>
        <v>134.00700000000001</v>
      </c>
      <c r="CA418" s="16">
        <f t="shared" si="539"/>
        <v>-142.48921739130401</v>
      </c>
      <c r="CB418" s="16">
        <f t="shared" si="540"/>
        <v>-16.347826086956957</v>
      </c>
      <c r="CD418" s="5">
        <f t="shared" si="481"/>
        <v>0.29522357611633843</v>
      </c>
      <c r="CE418" s="5">
        <f t="shared" si="482"/>
        <v>-0.24235992643828796</v>
      </c>
      <c r="CF418" s="5">
        <f t="shared" si="483"/>
        <v>-3.6700829673012136E-2</v>
      </c>
      <c r="CH418" s="11">
        <f t="shared" si="512"/>
        <v>-0.10369609856262829</v>
      </c>
      <c r="CI418" s="11">
        <f t="shared" si="513"/>
        <v>-8.5349522364074004E-2</v>
      </c>
      <c r="CK418" s="11">
        <f t="shared" si="514"/>
        <v>-0.10532732709608772</v>
      </c>
      <c r="CL418" s="11">
        <f t="shared" si="515"/>
        <v>-0.16296131378348888</v>
      </c>
      <c r="CN418" s="16">
        <f t="shared" si="484"/>
        <v>-50.5</v>
      </c>
      <c r="CO418" s="16">
        <f t="shared" si="485"/>
        <v>-41.565217391304031</v>
      </c>
      <c r="CP418" s="11"/>
      <c r="CQ418" s="16">
        <f t="shared" si="486"/>
        <v>-53.993421052631959</v>
      </c>
      <c r="CR418" s="16">
        <f t="shared" si="487"/>
        <v>-83.538043478260988</v>
      </c>
      <c r="CT418" s="106">
        <v>408.30512820512752</v>
      </c>
      <c r="CU418" s="104">
        <v>436.80952380952402</v>
      </c>
      <c r="CV418" s="104">
        <v>481.40147058823504</v>
      </c>
      <c r="CW418" s="104">
        <v>477.97830882352901</v>
      </c>
      <c r="CX418" s="104">
        <v>494.01249999999999</v>
      </c>
      <c r="CY418" s="104">
        <v>444.41666666666697</v>
      </c>
      <c r="CZ418" s="104">
        <v>451.8125</v>
      </c>
      <c r="DA418" s="104">
        <v>480.23564560439502</v>
      </c>
      <c r="DB418" s="104">
        <v>475.11176470588197</v>
      </c>
      <c r="DC418" s="104">
        <v>448.76470588235298</v>
      </c>
      <c r="DD418" s="104">
        <v>439.09333333333302</v>
      </c>
      <c r="DE418" s="104">
        <v>449.03142857142899</v>
      </c>
      <c r="DF418" s="104">
        <v>428.30209790209699</v>
      </c>
      <c r="DG418" s="104">
        <v>417.18181818181802</v>
      </c>
      <c r="DH418" s="104">
        <v>419.17295168067238</v>
      </c>
      <c r="DI418" s="104">
        <v>447.39656593406602</v>
      </c>
      <c r="DJ418" s="104">
        <v>405.96833333333331</v>
      </c>
      <c r="DK418" s="104">
        <v>377.76470588235298</v>
      </c>
      <c r="DL418" s="104">
        <v>329.67060439560436</v>
      </c>
      <c r="DM418" s="104">
        <v>285.53146853146802</v>
      </c>
      <c r="DN418" s="104">
        <v>227.461452991453</v>
      </c>
      <c r="DO418" s="104">
        <v>169.07692307692301</v>
      </c>
      <c r="DP418" s="104">
        <v>165.73116883116901</v>
      </c>
      <c r="DR418" s="4">
        <f t="shared" si="516"/>
        <v>17.375727213000005</v>
      </c>
      <c r="DS418" s="39">
        <v>14.89623362185</v>
      </c>
      <c r="DT418" s="39">
        <v>17.035842168310001</v>
      </c>
      <c r="DU418" s="39">
        <v>17.979531092600002</v>
      </c>
      <c r="DV418" s="39">
        <v>20.104738614399999</v>
      </c>
      <c r="DW418" s="39">
        <v>21.352232281199996</v>
      </c>
      <c r="DX418" s="39">
        <v>19.58499713166</v>
      </c>
      <c r="DY418" s="39">
        <v>21.600065991440001</v>
      </c>
      <c r="DZ418" s="39">
        <v>21.983904442610001</v>
      </c>
      <c r="EA418" s="39">
        <v>21.791832890790005</v>
      </c>
      <c r="EB418" s="39">
        <v>20.87389553229</v>
      </c>
      <c r="EC418" s="39">
        <v>19.392893499119999</v>
      </c>
      <c r="ED418" s="39">
        <v>21.049994955200003</v>
      </c>
      <c r="EE418" s="39">
        <v>19.0943798958</v>
      </c>
      <c r="EF418" s="39">
        <v>18.12218970276</v>
      </c>
      <c r="EG418" s="39">
        <v>20.611854126930005</v>
      </c>
      <c r="EH418" s="39">
        <v>21.715215842999999</v>
      </c>
      <c r="EI418" s="39">
        <v>24.415464150419997</v>
      </c>
      <c r="EJ418" s="39">
        <v>27.057491679160005</v>
      </c>
      <c r="EK418" s="39">
        <v>22.791402334909996</v>
      </c>
      <c r="EL418" s="39">
        <v>21.167684683859999</v>
      </c>
      <c r="EM418" s="39">
        <v>18.145381619679995</v>
      </c>
      <c r="EN418" s="39">
        <v>16.6478607504</v>
      </c>
      <c r="EP418" s="111">
        <v>46022</v>
      </c>
      <c r="EQ418" s="114">
        <f t="shared" si="541"/>
        <v>0</v>
      </c>
      <c r="ER418" s="114"/>
      <c r="ES418" s="4">
        <f t="shared" si="517"/>
        <v>453.91699999999997</v>
      </c>
      <c r="ET418" s="4">
        <f t="shared" si="518"/>
        <v>587.92399999999998</v>
      </c>
      <c r="EU418" s="4"/>
      <c r="EV418" s="4">
        <f t="shared" si="488"/>
        <v>480.71428571428601</v>
      </c>
      <c r="EW418" s="4">
        <f t="shared" si="489"/>
        <v>433.33333333333303</v>
      </c>
      <c r="EX418" s="4">
        <f t="shared" si="490"/>
        <v>444.68421052631601</v>
      </c>
      <c r="EY418" s="4"/>
      <c r="EZ418" s="4">
        <f t="shared" si="491"/>
        <v>490.2</v>
      </c>
      <c r="FA418" s="4">
        <f t="shared" si="492"/>
        <v>449.28571428571399</v>
      </c>
      <c r="FB418" s="4">
        <f t="shared" si="493"/>
        <v>424.31578947368399</v>
      </c>
      <c r="FC418" s="4"/>
      <c r="FD418" s="4">
        <f t="shared" si="519"/>
        <v>466.5</v>
      </c>
      <c r="FE418" s="4">
        <f t="shared" si="520"/>
        <v>450.2</v>
      </c>
      <c r="FF418" s="4">
        <f t="shared" si="521"/>
        <v>419.33333333333303</v>
      </c>
      <c r="FH418" s="16">
        <f t="shared" si="522"/>
        <v>453.91699999999997</v>
      </c>
      <c r="FI418" s="16">
        <f t="shared" si="495"/>
        <v>587.92399999999998</v>
      </c>
      <c r="FJ418" s="16"/>
      <c r="FK418" s="16">
        <f t="shared" si="523"/>
        <v>480.71428571428601</v>
      </c>
      <c r="FL418" s="16">
        <f t="shared" si="524"/>
        <v>433.33333333333303</v>
      </c>
      <c r="FM418" s="16">
        <f t="shared" si="525"/>
        <v>444.68421052631601</v>
      </c>
      <c r="FN418" s="16"/>
      <c r="FO418" s="16">
        <f t="shared" si="526"/>
        <v>490.2</v>
      </c>
      <c r="FP418" s="16">
        <f t="shared" si="527"/>
        <v>449.28571428571399</v>
      </c>
      <c r="FQ418" s="16">
        <f t="shared" si="528"/>
        <v>424.31578947368399</v>
      </c>
      <c r="FS418" s="4">
        <f t="shared" si="496"/>
        <v>453.91699999999997</v>
      </c>
      <c r="FT418" s="4">
        <f t="shared" si="497"/>
        <v>587.92399999999998</v>
      </c>
      <c r="FU418" s="4"/>
      <c r="FV418" s="4">
        <f t="shared" si="498"/>
        <v>487</v>
      </c>
      <c r="FW418" s="4">
        <f t="shared" si="499"/>
        <v>436.5</v>
      </c>
      <c r="FX418" s="4">
        <f t="shared" si="500"/>
        <v>445.43478260869597</v>
      </c>
      <c r="FY418" s="4"/>
      <c r="FZ418" s="4">
        <f t="shared" si="501"/>
        <v>512.625</v>
      </c>
      <c r="GA418" s="4">
        <f t="shared" si="502"/>
        <v>458.63157894736804</v>
      </c>
      <c r="GB418" s="4">
        <f t="shared" si="503"/>
        <v>429.08695652173901</v>
      </c>
      <c r="GC418" s="4"/>
      <c r="GD418" s="4">
        <f t="shared" si="504"/>
        <v>511</v>
      </c>
      <c r="GE418" s="4">
        <f t="shared" si="505"/>
        <v>484</v>
      </c>
      <c r="GF418" s="4">
        <f t="shared" si="506"/>
        <v>454</v>
      </c>
      <c r="GH418" s="16">
        <f t="shared" si="529"/>
        <v>453.91699999999997</v>
      </c>
      <c r="GI418" s="16">
        <f t="shared" si="507"/>
        <v>587.92399999999998</v>
      </c>
      <c r="GJ418" s="16"/>
      <c r="GK418" s="16">
        <f t="shared" si="530"/>
        <v>487</v>
      </c>
      <c r="GL418" s="16">
        <f t="shared" si="531"/>
        <v>436.5</v>
      </c>
      <c r="GM418" s="16">
        <f t="shared" si="532"/>
        <v>445.43478260869597</v>
      </c>
      <c r="GN418" s="16"/>
      <c r="GO418" s="16">
        <f t="shared" si="508"/>
        <v>512.625</v>
      </c>
      <c r="GP418" s="16">
        <f t="shared" si="509"/>
        <v>458.63157894736804</v>
      </c>
      <c r="GQ418" s="16">
        <f t="shared" si="533"/>
        <v>429.08695652173901</v>
      </c>
    </row>
    <row r="419" spans="2:199" ht="14.45" customHeight="1" x14ac:dyDescent="0.25">
      <c r="B419" s="28" t="s">
        <v>521</v>
      </c>
      <c r="C419" s="28" t="s">
        <v>860</v>
      </c>
      <c r="D419" s="23" t="str">
        <f>IFERROR(IF(MATCH($B419,Compounders!$A:$A,0),"yes"),"")</f>
        <v/>
      </c>
      <c r="F419" s="66"/>
      <c r="G419" s="66"/>
      <c r="H419" s="66"/>
      <c r="I419" s="66"/>
      <c r="J419" s="121" t="str">
        <f t="shared" si="510"/>
        <v>yes</v>
      </c>
      <c r="K419" s="70">
        <f t="shared" si="534"/>
        <v>6</v>
      </c>
      <c r="L419" s="70">
        <f t="shared" si="535"/>
        <v>48</v>
      </c>
      <c r="M419" s="70">
        <f t="shared" si="536"/>
        <v>7</v>
      </c>
      <c r="N419" s="70">
        <f t="shared" si="537"/>
        <v>9</v>
      </c>
      <c r="O419" s="66"/>
      <c r="P419" s="83"/>
      <c r="Q419" s="70">
        <f t="shared" si="550"/>
        <v>5</v>
      </c>
      <c r="R419" s="70">
        <f t="shared" si="550"/>
        <v>4</v>
      </c>
      <c r="S419" s="70">
        <f t="shared" si="550"/>
        <v>5</v>
      </c>
      <c r="T419" s="70">
        <f t="shared" si="550"/>
        <v>5</v>
      </c>
      <c r="U419" s="70">
        <f t="shared" si="550"/>
        <v>5</v>
      </c>
      <c r="V419" s="70">
        <f t="shared" si="550"/>
        <v>8</v>
      </c>
      <c r="W419" s="70">
        <f t="shared" si="550"/>
        <v>10</v>
      </c>
      <c r="X419" s="70">
        <f t="shared" si="550"/>
        <v>4</v>
      </c>
      <c r="Y419" s="70">
        <f t="shared" si="550"/>
        <v>2</v>
      </c>
      <c r="AA419" s="39">
        <v>13.77343716929</v>
      </c>
      <c r="AB419" s="39">
        <v>15.26833414869</v>
      </c>
      <c r="AC419" s="40">
        <v>16.239629344959997</v>
      </c>
      <c r="AE419" s="4">
        <f t="shared" si="477"/>
        <v>2.4661921756699972</v>
      </c>
      <c r="AF419" s="4">
        <f t="shared" si="478"/>
        <v>0.97129519626999716</v>
      </c>
      <c r="AH419" s="11">
        <f t="shared" si="479"/>
        <v>0.17905422919187908</v>
      </c>
      <c r="AI419" s="11">
        <f t="shared" si="480"/>
        <v>6.3615007820177372E-2</v>
      </c>
      <c r="AK419" s="3">
        <v>375.71800000000002</v>
      </c>
      <c r="AL419" s="7">
        <v>554.42999999999995</v>
      </c>
      <c r="AM419" s="7"/>
      <c r="AN419" s="3">
        <v>508.75</v>
      </c>
      <c r="AO419" s="3">
        <v>536.42857142857099</v>
      </c>
      <c r="AP419" s="7">
        <v>567.66666666666697</v>
      </c>
      <c r="AQ419" s="113"/>
      <c r="AR419" s="3">
        <v>533.11111111111097</v>
      </c>
      <c r="AS419" s="3">
        <v>561.55555555555611</v>
      </c>
      <c r="AT419" s="7">
        <v>579.857142857143</v>
      </c>
      <c r="AU419" s="7"/>
      <c r="AV419" s="3">
        <v>575.66666666666697</v>
      </c>
      <c r="AW419" s="3">
        <v>599.75</v>
      </c>
      <c r="AX419" s="7">
        <v>624.79999999999995</v>
      </c>
      <c r="AY419" s="113"/>
      <c r="AZ419" s="3">
        <v>375.71800000000002</v>
      </c>
      <c r="BA419" s="7">
        <v>554.42999999999995</v>
      </c>
      <c r="BB419" s="7"/>
      <c r="BC419" s="3">
        <v>518.20000000000005</v>
      </c>
      <c r="BD419" s="3">
        <v>536.57142857142901</v>
      </c>
      <c r="BE419" s="7">
        <v>563.47619047619003</v>
      </c>
      <c r="BF419" s="113"/>
      <c r="BG419" s="3">
        <v>555.82352941176498</v>
      </c>
      <c r="BH419" s="3">
        <v>576.625</v>
      </c>
      <c r="BI419" s="7">
        <v>583.95454545454504</v>
      </c>
      <c r="BJ419" s="113"/>
      <c r="BK419" s="3">
        <v>566.5</v>
      </c>
      <c r="BL419" s="3">
        <v>616.18181818181802</v>
      </c>
      <c r="BM419" s="7">
        <v>625</v>
      </c>
      <c r="BO419" s="2">
        <f t="shared" si="542"/>
        <v>375.71800000000002</v>
      </c>
      <c r="BP419" s="2">
        <f t="shared" si="543"/>
        <v>554.42999999999995</v>
      </c>
      <c r="BQ419" s="2"/>
      <c r="BR419" s="2">
        <f t="shared" si="544"/>
        <v>518.20000000000005</v>
      </c>
      <c r="BS419" s="2">
        <f t="shared" si="545"/>
        <v>536.57142857142901</v>
      </c>
      <c r="BT419" s="2">
        <f t="shared" si="546"/>
        <v>563.47619047619003</v>
      </c>
      <c r="BU419" s="2"/>
      <c r="BV419" s="2">
        <f t="shared" si="547"/>
        <v>555.82352941176498</v>
      </c>
      <c r="BW419" s="2">
        <f t="shared" si="548"/>
        <v>576.625</v>
      </c>
      <c r="BX419" s="2">
        <f t="shared" si="549"/>
        <v>583.95454545454504</v>
      </c>
      <c r="BZ419" s="16">
        <f t="shared" si="538"/>
        <v>178.71199999999993</v>
      </c>
      <c r="CA419" s="16">
        <f t="shared" si="539"/>
        <v>9.0461904761900769</v>
      </c>
      <c r="CB419" s="16">
        <f t="shared" si="540"/>
        <v>20.478354978355014</v>
      </c>
      <c r="CD419" s="5">
        <f t="shared" si="481"/>
        <v>0.47565461330040071</v>
      </c>
      <c r="CE419" s="5">
        <f t="shared" si="482"/>
        <v>1.6316199477283133E-2</v>
      </c>
      <c r="CF419" s="5">
        <f t="shared" si="483"/>
        <v>3.6342893141676269E-2</v>
      </c>
      <c r="CH419" s="11">
        <f t="shared" si="512"/>
        <v>3.5452390141700096E-2</v>
      </c>
      <c r="CI419" s="11">
        <f t="shared" si="513"/>
        <v>8.7372038742165037E-2</v>
      </c>
      <c r="CK419" s="11">
        <f t="shared" si="514"/>
        <v>3.7424595195258314E-2</v>
      </c>
      <c r="CL419" s="11">
        <f t="shared" si="515"/>
        <v>5.0611416311489021E-2</v>
      </c>
      <c r="CN419" s="16">
        <f t="shared" si="484"/>
        <v>18.371428571428964</v>
      </c>
      <c r="CO419" s="16">
        <f t="shared" si="485"/>
        <v>45.276190476189981</v>
      </c>
      <c r="CP419" s="11"/>
      <c r="CQ419" s="16">
        <f t="shared" si="486"/>
        <v>20.80147058823502</v>
      </c>
      <c r="CR419" s="16">
        <f t="shared" si="487"/>
        <v>28.131016042780061</v>
      </c>
      <c r="CT419" s="106">
        <v>557.06666666666695</v>
      </c>
      <c r="CU419" s="104">
        <v>537.25</v>
      </c>
      <c r="CV419" s="104">
        <v>503.28235294117599</v>
      </c>
      <c r="CW419" s="104">
        <v>485.88717948717903</v>
      </c>
      <c r="CX419" s="104">
        <v>471.93333333333396</v>
      </c>
      <c r="CY419" s="104">
        <v>478.8</v>
      </c>
      <c r="CZ419" s="104">
        <v>481.32941176470604</v>
      </c>
      <c r="DA419" s="104">
        <v>452.70666666666699</v>
      </c>
      <c r="DB419" s="104">
        <v>407.39285714285597</v>
      </c>
      <c r="DC419" s="104">
        <v>475.88888888888903</v>
      </c>
      <c r="DD419" s="104">
        <v>443.53141025641003</v>
      </c>
      <c r="DE419" s="104">
        <v>414.335439560439</v>
      </c>
      <c r="DF419" s="104">
        <v>424.30698529411796</v>
      </c>
      <c r="DG419" s="104">
        <v>479.941176470588</v>
      </c>
      <c r="DH419" s="104">
        <v>556.38205128205209</v>
      </c>
      <c r="DI419" s="104">
        <v>444.55</v>
      </c>
      <c r="DJ419" s="104">
        <v>396.02833333333302</v>
      </c>
      <c r="DK419" s="104">
        <v>356.9375</v>
      </c>
      <c r="DL419" s="104">
        <v>397.25080808080787</v>
      </c>
      <c r="DM419" s="104">
        <v>302.8082051282052</v>
      </c>
      <c r="DN419" s="104">
        <v>214.04523809523803</v>
      </c>
      <c r="DO419" s="104">
        <v>241.625</v>
      </c>
      <c r="DP419" s="104">
        <v>210.84761904761911</v>
      </c>
      <c r="DR419" s="4">
        <f t="shared" si="516"/>
        <v>16.239629344959997</v>
      </c>
      <c r="DS419" s="39">
        <v>15.26833414869</v>
      </c>
      <c r="DT419" s="39">
        <v>13.77343716929</v>
      </c>
      <c r="DU419" s="39">
        <v>14.84704499995</v>
      </c>
      <c r="DV419" s="39">
        <v>14.283061139540001</v>
      </c>
      <c r="DW419" s="39">
        <v>14.432550837479999</v>
      </c>
      <c r="DX419" s="39">
        <v>15.7945484235</v>
      </c>
      <c r="DY419" s="39">
        <v>15.652983968999997</v>
      </c>
      <c r="DZ419" s="39">
        <v>13.118306116999999</v>
      </c>
      <c r="EA419" s="39">
        <v>13.219745364990001</v>
      </c>
      <c r="EB419" s="39">
        <v>13.209894449789999</v>
      </c>
      <c r="EC419" s="39">
        <v>10.90389692031</v>
      </c>
      <c r="ED419" s="39">
        <v>12.224266473479998</v>
      </c>
      <c r="EE419" s="39">
        <v>12.07853999037</v>
      </c>
      <c r="EF419" s="39">
        <v>13.09900035822</v>
      </c>
      <c r="EG419" s="39">
        <v>11.386253399079999</v>
      </c>
      <c r="EH419" s="39">
        <v>12.217994712779999</v>
      </c>
      <c r="EI419" s="39">
        <v>15.262497955899999</v>
      </c>
      <c r="EJ419" s="39">
        <v>15.194951629699998</v>
      </c>
      <c r="EK419" s="39">
        <v>12.717473642</v>
      </c>
      <c r="EL419" s="39">
        <v>9.0388039296000002</v>
      </c>
      <c r="EM419" s="39">
        <v>8.1270229124999993</v>
      </c>
      <c r="EN419" s="39">
        <v>6.4918049166199996</v>
      </c>
      <c r="EP419" s="111">
        <v>46022</v>
      </c>
      <c r="EQ419" s="114">
        <f t="shared" si="541"/>
        <v>0</v>
      </c>
      <c r="ER419" s="114"/>
      <c r="ES419" s="4">
        <f t="shared" si="517"/>
        <v>375.71800000000002</v>
      </c>
      <c r="ET419" s="4">
        <f t="shared" si="518"/>
        <v>554.42999999999995</v>
      </c>
      <c r="EU419" s="4"/>
      <c r="EV419" s="4">
        <f t="shared" si="488"/>
        <v>508.75</v>
      </c>
      <c r="EW419" s="4">
        <f t="shared" si="489"/>
        <v>536.42857142857099</v>
      </c>
      <c r="EX419" s="4">
        <f t="shared" si="490"/>
        <v>567.66666666666697</v>
      </c>
      <c r="EY419" s="4"/>
      <c r="EZ419" s="4">
        <f t="shared" si="491"/>
        <v>533.11111111111097</v>
      </c>
      <c r="FA419" s="4">
        <f t="shared" si="492"/>
        <v>561.55555555555611</v>
      </c>
      <c r="FB419" s="4">
        <f t="shared" si="493"/>
        <v>579.857142857143</v>
      </c>
      <c r="FC419" s="4"/>
      <c r="FD419" s="4">
        <f t="shared" si="519"/>
        <v>575.66666666666697</v>
      </c>
      <c r="FE419" s="4">
        <f t="shared" si="520"/>
        <v>599.75</v>
      </c>
      <c r="FF419" s="4">
        <f t="shared" si="521"/>
        <v>624.79999999999995</v>
      </c>
      <c r="FH419" s="16">
        <f t="shared" si="522"/>
        <v>375.71800000000002</v>
      </c>
      <c r="FI419" s="16">
        <f t="shared" si="495"/>
        <v>554.42999999999995</v>
      </c>
      <c r="FJ419" s="16"/>
      <c r="FK419" s="16">
        <f t="shared" si="523"/>
        <v>508.75</v>
      </c>
      <c r="FL419" s="16">
        <f t="shared" si="524"/>
        <v>536.42857142857099</v>
      </c>
      <c r="FM419" s="16">
        <f t="shared" si="525"/>
        <v>567.66666666666697</v>
      </c>
      <c r="FN419" s="16"/>
      <c r="FO419" s="16">
        <f t="shared" si="526"/>
        <v>533.11111111111097</v>
      </c>
      <c r="FP419" s="16">
        <f t="shared" si="527"/>
        <v>561.55555555555611</v>
      </c>
      <c r="FQ419" s="16">
        <f t="shared" si="528"/>
        <v>579.857142857143</v>
      </c>
      <c r="FS419" s="4">
        <f t="shared" si="496"/>
        <v>375.71800000000002</v>
      </c>
      <c r="FT419" s="4">
        <f t="shared" si="497"/>
        <v>554.42999999999995</v>
      </c>
      <c r="FU419" s="4"/>
      <c r="FV419" s="4">
        <f t="shared" si="498"/>
        <v>518.20000000000005</v>
      </c>
      <c r="FW419" s="4">
        <f t="shared" si="499"/>
        <v>536.57142857142901</v>
      </c>
      <c r="FX419" s="4">
        <f t="shared" si="500"/>
        <v>563.47619047619003</v>
      </c>
      <c r="FY419" s="4"/>
      <c r="FZ419" s="4">
        <f t="shared" si="501"/>
        <v>555.82352941176498</v>
      </c>
      <c r="GA419" s="4">
        <f t="shared" si="502"/>
        <v>576.625</v>
      </c>
      <c r="GB419" s="4">
        <f t="shared" si="503"/>
        <v>583.95454545454504</v>
      </c>
      <c r="GC419" s="4"/>
      <c r="GD419" s="4">
        <f t="shared" si="504"/>
        <v>566.5</v>
      </c>
      <c r="GE419" s="4">
        <f t="shared" si="505"/>
        <v>616.18181818181802</v>
      </c>
      <c r="GF419" s="4">
        <f t="shared" si="506"/>
        <v>625</v>
      </c>
      <c r="GH419" s="16">
        <f t="shared" si="529"/>
        <v>375.71800000000002</v>
      </c>
      <c r="GI419" s="16">
        <f t="shared" si="507"/>
        <v>554.42999999999995</v>
      </c>
      <c r="GJ419" s="16"/>
      <c r="GK419" s="16">
        <f t="shared" si="530"/>
        <v>518.20000000000005</v>
      </c>
      <c r="GL419" s="16">
        <f t="shared" si="531"/>
        <v>536.57142857142901</v>
      </c>
      <c r="GM419" s="16">
        <f t="shared" si="532"/>
        <v>563.47619047619003</v>
      </c>
      <c r="GN419" s="16"/>
      <c r="GO419" s="16">
        <f t="shared" si="508"/>
        <v>555.82352941176498</v>
      </c>
      <c r="GP419" s="16">
        <f t="shared" si="509"/>
        <v>576.625</v>
      </c>
      <c r="GQ419" s="16">
        <f t="shared" si="533"/>
        <v>583.95454545454504</v>
      </c>
    </row>
    <row r="420" spans="2:199" ht="14.45" customHeight="1" x14ac:dyDescent="0.25">
      <c r="B420" s="28" t="s">
        <v>257</v>
      </c>
      <c r="C420" s="28" t="s">
        <v>861</v>
      </c>
      <c r="D420" s="23" t="str">
        <f>IFERROR(IF(MATCH($B420,Compounders!$A:$A,0),"yes"),"")</f>
        <v/>
      </c>
      <c r="F420" s="66"/>
      <c r="G420" s="66"/>
      <c r="H420" s="66"/>
      <c r="I420" s="66"/>
      <c r="J420" s="121" t="str">
        <f t="shared" si="510"/>
        <v>yes</v>
      </c>
      <c r="K420" s="70">
        <f t="shared" si="534"/>
        <v>6</v>
      </c>
      <c r="L420" s="70">
        <f t="shared" si="535"/>
        <v>48</v>
      </c>
      <c r="M420" s="70">
        <f t="shared" si="536"/>
        <v>7</v>
      </c>
      <c r="N420" s="70">
        <f t="shared" si="537"/>
        <v>9</v>
      </c>
      <c r="O420" s="66"/>
      <c r="P420" s="83"/>
      <c r="Q420" s="70">
        <f t="shared" si="550"/>
        <v>5</v>
      </c>
      <c r="R420" s="70">
        <f t="shared" si="550"/>
        <v>4</v>
      </c>
      <c r="S420" s="70">
        <f t="shared" si="550"/>
        <v>5</v>
      </c>
      <c r="T420" s="70">
        <f t="shared" si="550"/>
        <v>5</v>
      </c>
      <c r="U420" s="70">
        <f t="shared" si="550"/>
        <v>5</v>
      </c>
      <c r="V420" s="70">
        <f t="shared" si="550"/>
        <v>8</v>
      </c>
      <c r="W420" s="70">
        <f t="shared" si="550"/>
        <v>10</v>
      </c>
      <c r="X420" s="70">
        <f t="shared" si="550"/>
        <v>4</v>
      </c>
      <c r="Y420" s="70">
        <f t="shared" si="550"/>
        <v>2</v>
      </c>
      <c r="AA420" s="39">
        <v>11.52113880888</v>
      </c>
      <c r="AB420" s="39">
        <v>20.1466125896</v>
      </c>
      <c r="AC420" s="40">
        <v>18.724343562209995</v>
      </c>
      <c r="AE420" s="4">
        <f t="shared" si="477"/>
        <v>7.2032047533299952</v>
      </c>
      <c r="AF420" s="4">
        <f t="shared" si="478"/>
        <v>-1.4222690273900049</v>
      </c>
      <c r="AH420" s="11">
        <f t="shared" si="479"/>
        <v>0.62521638466659857</v>
      </c>
      <c r="AI420" s="11">
        <f t="shared" si="480"/>
        <v>-7.0595938700097061E-2</v>
      </c>
      <c r="AK420" s="3">
        <v>-3561</v>
      </c>
      <c r="AL420" s="7">
        <v>-2822</v>
      </c>
      <c r="AM420" s="7"/>
      <c r="AN420" s="3">
        <v>-2812</v>
      </c>
      <c r="AO420" s="3">
        <v>-2685.6666666666697</v>
      </c>
      <c r="AP420" s="7">
        <v>-3299.0833333333303</v>
      </c>
      <c r="AQ420" s="113"/>
      <c r="AR420" s="3">
        <v>-1903.1111111111099</v>
      </c>
      <c r="AS420" s="3">
        <v>-1816</v>
      </c>
      <c r="AT420" s="7">
        <v>-1876.3333333333298</v>
      </c>
      <c r="AU420" s="7"/>
      <c r="AV420" s="3">
        <v>-859.9</v>
      </c>
      <c r="AW420" s="3">
        <v>-915.25</v>
      </c>
      <c r="AX420" s="7">
        <v>-1048.3636363636399</v>
      </c>
      <c r="AY420" s="113"/>
      <c r="AZ420" s="3">
        <v>-3561</v>
      </c>
      <c r="BA420" s="7">
        <v>-2822</v>
      </c>
      <c r="BB420" s="7"/>
      <c r="BC420" s="3">
        <v>-2690.5238095238101</v>
      </c>
      <c r="BD420" s="3">
        <v>-2706.9523809523803</v>
      </c>
      <c r="BE420" s="7">
        <v>-3377.4090909090901</v>
      </c>
      <c r="BF420" s="113"/>
      <c r="BG420" s="3">
        <v>-1964.3333333333298</v>
      </c>
      <c r="BH420" s="3">
        <v>-1961.95</v>
      </c>
      <c r="BI420" s="7">
        <v>-1971.3333333333298</v>
      </c>
      <c r="BJ420" s="113"/>
      <c r="BK420" s="3">
        <v>-1191.4000000000001</v>
      </c>
      <c r="BL420" s="3">
        <v>-1247.5555555555602</v>
      </c>
      <c r="BM420" s="7">
        <v>-1253.8</v>
      </c>
      <c r="BO420" s="2">
        <f t="shared" si="542"/>
        <v>-3561</v>
      </c>
      <c r="BP420" s="2">
        <f t="shared" si="543"/>
        <v>-2822</v>
      </c>
      <c r="BQ420" s="2"/>
      <c r="BR420" s="2">
        <f t="shared" si="544"/>
        <v>-2690.5238095238101</v>
      </c>
      <c r="BS420" s="2">
        <f t="shared" si="545"/>
        <v>-2706.9523809523803</v>
      </c>
      <c r="BT420" s="2">
        <f t="shared" si="546"/>
        <v>-3377.4090909090901</v>
      </c>
      <c r="BU420" s="2"/>
      <c r="BV420" s="2">
        <f t="shared" si="547"/>
        <v>-1964.3333333333298</v>
      </c>
      <c r="BW420" s="2">
        <f t="shared" si="548"/>
        <v>-1961.95</v>
      </c>
      <c r="BX420" s="2">
        <f t="shared" si="549"/>
        <v>-1971.3333333333298</v>
      </c>
      <c r="BZ420" s="16">
        <f t="shared" si="538"/>
        <v>739</v>
      </c>
      <c r="CA420" s="16">
        <f t="shared" si="539"/>
        <v>-555.40909090909008</v>
      </c>
      <c r="CB420" s="16">
        <f t="shared" si="540"/>
        <v>1406.0757575757602</v>
      </c>
      <c r="CD420" s="5">
        <f t="shared" si="481"/>
        <v>-0.20752597584948052</v>
      </c>
      <c r="CE420" s="5">
        <f t="shared" si="482"/>
        <v>0.19681399394368881</v>
      </c>
      <c r="CF420" s="5">
        <f t="shared" si="483"/>
        <v>-0.41631786962392814</v>
      </c>
      <c r="CH420" s="11">
        <f t="shared" si="512"/>
        <v>6.1060866179354356E-3</v>
      </c>
      <c r="CI420" s="11">
        <f t="shared" si="513"/>
        <v>0.25529797541797272</v>
      </c>
      <c r="CK420" s="11">
        <f t="shared" si="514"/>
        <v>-1.2133039199031526E-3</v>
      </c>
      <c r="CL420" s="11">
        <f t="shared" si="515"/>
        <v>3.5635499745461097E-3</v>
      </c>
      <c r="CN420" s="16">
        <f t="shared" si="484"/>
        <v>-16.428571428570194</v>
      </c>
      <c r="CO420" s="16">
        <f t="shared" si="485"/>
        <v>-686.88528138528</v>
      </c>
      <c r="CP420" s="11"/>
      <c r="CQ420" s="16">
        <f t="shared" si="486"/>
        <v>2.3833333333298015</v>
      </c>
      <c r="CR420" s="16">
        <f t="shared" si="487"/>
        <v>-7</v>
      </c>
      <c r="CT420" s="106">
        <v>-2374.9833333333331</v>
      </c>
      <c r="CU420" s="104">
        <v>-2706.9523809523803</v>
      </c>
      <c r="CV420" s="104">
        <v>-3096.0131578947403</v>
      </c>
      <c r="CW420" s="104">
        <v>-3606.6487394957944</v>
      </c>
      <c r="CX420" s="104">
        <v>-3769.551754385956</v>
      </c>
      <c r="CY420" s="104">
        <v>-3926.96</v>
      </c>
      <c r="CZ420" s="104">
        <v>-3901.0396825396756</v>
      </c>
      <c r="DA420" s="104">
        <v>-3608.6111111111049</v>
      </c>
      <c r="DB420" s="104">
        <v>-2665.5215277777802</v>
      </c>
      <c r="DC420" s="104">
        <v>-2796.0909090909099</v>
      </c>
      <c r="DD420" s="104">
        <v>-3499.4065934065966</v>
      </c>
      <c r="DE420" s="104">
        <v>-2193.9797916666671</v>
      </c>
      <c r="DF420" s="104">
        <v>-1866.7737500000001</v>
      </c>
      <c r="DG420" s="104">
        <v>-952.8</v>
      </c>
      <c r="DH420" s="104">
        <v>2147.1999999999998</v>
      </c>
      <c r="DI420" s="104">
        <v>6503.8653846153911</v>
      </c>
      <c r="DJ420" s="104">
        <v>8563.8461538461597</v>
      </c>
      <c r="DK420" s="104">
        <v>11456.25</v>
      </c>
      <c r="DL420" s="104">
        <v>12550.7</v>
      </c>
      <c r="DM420" s="104">
        <v>17745.272727272728</v>
      </c>
      <c r="DN420" s="104">
        <v>11571.9</v>
      </c>
      <c r="DO420" s="104">
        <v>9267.785714285721</v>
      </c>
      <c r="DP420" s="104">
        <v>1750.921212121212</v>
      </c>
      <c r="DR420" s="4">
        <f t="shared" si="516"/>
        <v>18.724343562209995</v>
      </c>
      <c r="DS420" s="39">
        <v>20.1466125896</v>
      </c>
      <c r="DT420" s="39">
        <v>11.52113880888</v>
      </c>
      <c r="DU420" s="39">
        <v>10.049930123309997</v>
      </c>
      <c r="DV420" s="39">
        <v>10.670206813800002</v>
      </c>
      <c r="DW420" s="39">
        <v>10.960750823400002</v>
      </c>
      <c r="DX420" s="39">
        <v>16.000724581379998</v>
      </c>
      <c r="DY420" s="39">
        <v>25.689186684900001</v>
      </c>
      <c r="DZ420" s="39">
        <v>45.509717462500006</v>
      </c>
      <c r="EA420" s="39">
        <v>40.799651454719999</v>
      </c>
      <c r="EB420" s="39">
        <v>37.918693402199999</v>
      </c>
      <c r="EC420" s="39">
        <v>39.311408414520002</v>
      </c>
      <c r="ED420" s="39">
        <v>46.316934931500001</v>
      </c>
      <c r="EE420" s="39">
        <v>59.232420328900012</v>
      </c>
      <c r="EF420" s="39">
        <v>69.006495841780009</v>
      </c>
      <c r="EG420" s="39">
        <v>46.259346078</v>
      </c>
      <c r="EH420" s="39">
        <v>56.819947003449997</v>
      </c>
      <c r="EI420" s="39">
        <v>69.42426240815999</v>
      </c>
      <c r="EJ420" s="39">
        <v>102.97607086746</v>
      </c>
      <c r="EK420" s="39">
        <v>155.34731963632004</v>
      </c>
      <c r="EL420" s="39">
        <v>94.350999859219996</v>
      </c>
      <c r="EM420" s="39">
        <v>52.448799427649995</v>
      </c>
      <c r="EN420" s="39">
        <v>41.339834669349997</v>
      </c>
      <c r="EP420" s="111">
        <v>46022</v>
      </c>
      <c r="EQ420" s="114">
        <f t="shared" si="541"/>
        <v>0</v>
      </c>
      <c r="ER420" s="114"/>
      <c r="ES420" s="4">
        <f t="shared" si="517"/>
        <v>-3561</v>
      </c>
      <c r="ET420" s="4">
        <f t="shared" si="518"/>
        <v>-2822</v>
      </c>
      <c r="EU420" s="4"/>
      <c r="EV420" s="4">
        <f t="shared" si="488"/>
        <v>-2812</v>
      </c>
      <c r="EW420" s="4">
        <f t="shared" si="489"/>
        <v>-2685.6666666666697</v>
      </c>
      <c r="EX420" s="4">
        <f t="shared" si="490"/>
        <v>-3299.0833333333303</v>
      </c>
      <c r="EY420" s="4"/>
      <c r="EZ420" s="4">
        <f t="shared" si="491"/>
        <v>-1903.1111111111099</v>
      </c>
      <c r="FA420" s="4">
        <f t="shared" si="492"/>
        <v>-1816</v>
      </c>
      <c r="FB420" s="4">
        <f t="shared" si="493"/>
        <v>-1876.3333333333298</v>
      </c>
      <c r="FC420" s="4"/>
      <c r="FD420" s="4">
        <f t="shared" si="519"/>
        <v>-859.9</v>
      </c>
      <c r="FE420" s="4">
        <f t="shared" si="520"/>
        <v>-915.25</v>
      </c>
      <c r="FF420" s="4">
        <f t="shared" si="521"/>
        <v>-1048.3636363636399</v>
      </c>
      <c r="FH420" s="16">
        <f t="shared" si="522"/>
        <v>-3561</v>
      </c>
      <c r="FI420" s="16">
        <f t="shared" si="495"/>
        <v>-2822</v>
      </c>
      <c r="FJ420" s="16"/>
      <c r="FK420" s="16">
        <f t="shared" si="523"/>
        <v>-2812</v>
      </c>
      <c r="FL420" s="16">
        <f t="shared" si="524"/>
        <v>-2685.6666666666697</v>
      </c>
      <c r="FM420" s="16">
        <f t="shared" si="525"/>
        <v>-3299.0833333333303</v>
      </c>
      <c r="FN420" s="16"/>
      <c r="FO420" s="16">
        <f t="shared" si="526"/>
        <v>-1903.1111111111099</v>
      </c>
      <c r="FP420" s="16">
        <f t="shared" si="527"/>
        <v>-1816</v>
      </c>
      <c r="FQ420" s="16">
        <f t="shared" si="528"/>
        <v>-1876.3333333333298</v>
      </c>
      <c r="FS420" s="4">
        <f t="shared" si="496"/>
        <v>-3561</v>
      </c>
      <c r="FT420" s="4">
        <f t="shared" si="497"/>
        <v>-2822</v>
      </c>
      <c r="FU420" s="4"/>
      <c r="FV420" s="4">
        <f t="shared" si="498"/>
        <v>-2690.5238095238101</v>
      </c>
      <c r="FW420" s="4">
        <f t="shared" si="499"/>
        <v>-2706.9523809523803</v>
      </c>
      <c r="FX420" s="4">
        <f t="shared" si="500"/>
        <v>-3377.4090909090901</v>
      </c>
      <c r="FY420" s="4"/>
      <c r="FZ420" s="4">
        <f t="shared" si="501"/>
        <v>-1964.3333333333298</v>
      </c>
      <c r="GA420" s="4">
        <f t="shared" si="502"/>
        <v>-1961.95</v>
      </c>
      <c r="GB420" s="4">
        <f t="shared" si="503"/>
        <v>-1971.3333333333298</v>
      </c>
      <c r="GC420" s="4"/>
      <c r="GD420" s="4">
        <f t="shared" si="504"/>
        <v>-1191.4000000000001</v>
      </c>
      <c r="GE420" s="4">
        <f t="shared" si="505"/>
        <v>-1247.5555555555602</v>
      </c>
      <c r="GF420" s="4">
        <f t="shared" si="506"/>
        <v>-1253.8</v>
      </c>
      <c r="GH420" s="16">
        <f t="shared" si="529"/>
        <v>-3561</v>
      </c>
      <c r="GI420" s="16">
        <f t="shared" si="507"/>
        <v>-2822</v>
      </c>
      <c r="GJ420" s="16"/>
      <c r="GK420" s="16">
        <f t="shared" si="530"/>
        <v>-2690.5238095238101</v>
      </c>
      <c r="GL420" s="16">
        <f t="shared" si="531"/>
        <v>-2706.9523809523803</v>
      </c>
      <c r="GM420" s="16">
        <f t="shared" si="532"/>
        <v>-3377.4090909090901</v>
      </c>
      <c r="GN420" s="16"/>
      <c r="GO420" s="16">
        <f t="shared" si="508"/>
        <v>-1964.3333333333298</v>
      </c>
      <c r="GP420" s="16">
        <f t="shared" si="509"/>
        <v>-1961.95</v>
      </c>
      <c r="GQ420" s="16">
        <f t="shared" si="533"/>
        <v>-1971.3333333333298</v>
      </c>
    </row>
    <row r="421" spans="2:199" ht="14.45" customHeight="1" x14ac:dyDescent="0.25">
      <c r="B421" s="28" t="s">
        <v>190</v>
      </c>
      <c r="C421" s="28" t="s">
        <v>1050</v>
      </c>
      <c r="D421" s="23" t="str">
        <f>IFERROR(IF(MATCH($B421,Compounders!$A:$A,0),"yes"),"")</f>
        <v/>
      </c>
      <c r="F421" s="66"/>
      <c r="G421" s="66"/>
      <c r="H421" s="66"/>
      <c r="I421" s="66"/>
      <c r="J421" s="121" t="str">
        <f t="shared" si="510"/>
        <v>yes</v>
      </c>
      <c r="K421" s="70">
        <f t="shared" si="534"/>
        <v>6</v>
      </c>
      <c r="L421" s="70">
        <f t="shared" si="535"/>
        <v>48</v>
      </c>
      <c r="M421" s="70">
        <f t="shared" si="536"/>
        <v>7</v>
      </c>
      <c r="N421" s="70">
        <f t="shared" si="537"/>
        <v>9</v>
      </c>
      <c r="O421" s="66"/>
      <c r="P421" s="83"/>
      <c r="Q421" s="70">
        <f t="shared" si="550"/>
        <v>5</v>
      </c>
      <c r="R421" s="70">
        <f t="shared" si="550"/>
        <v>4</v>
      </c>
      <c r="S421" s="70">
        <f t="shared" si="550"/>
        <v>5</v>
      </c>
      <c r="T421" s="70">
        <f t="shared" si="550"/>
        <v>5</v>
      </c>
      <c r="U421" s="70">
        <f t="shared" si="550"/>
        <v>5</v>
      </c>
      <c r="V421" s="70">
        <f t="shared" si="550"/>
        <v>8</v>
      </c>
      <c r="W421" s="70">
        <f t="shared" si="550"/>
        <v>10</v>
      </c>
      <c r="X421" s="70">
        <f t="shared" si="550"/>
        <v>4</v>
      </c>
      <c r="Y421" s="70">
        <f t="shared" si="550"/>
        <v>2</v>
      </c>
      <c r="AA421" s="39">
        <v>31.2921554405</v>
      </c>
      <c r="AB421" s="39">
        <v>33.818696813129996</v>
      </c>
      <c r="AC421" s="40">
        <v>37.441004514719999</v>
      </c>
      <c r="AE421" s="4">
        <f t="shared" si="477"/>
        <v>6.1488490742199993</v>
      </c>
      <c r="AF421" s="4">
        <f t="shared" si="478"/>
        <v>3.6223077015900031</v>
      </c>
      <c r="AH421" s="11">
        <f t="shared" si="479"/>
        <v>0.19649809952886232</v>
      </c>
      <c r="AI421" s="11">
        <f t="shared" si="480"/>
        <v>0.10710961813832087</v>
      </c>
      <c r="AK421" s="3">
        <v>-119.54600000000001</v>
      </c>
      <c r="AL421" s="7">
        <v>-14497.18</v>
      </c>
      <c r="AM421" s="7"/>
      <c r="AN421" s="3">
        <v>3148</v>
      </c>
      <c r="AO421" s="3">
        <v>420.5</v>
      </c>
      <c r="AP421" s="7">
        <v>513.5</v>
      </c>
      <c r="AQ421" s="113"/>
      <c r="AR421" s="3">
        <v>-976.75</v>
      </c>
      <c r="AS421" s="3">
        <v>2175</v>
      </c>
      <c r="AT421" s="7">
        <v>2864.3333333333303</v>
      </c>
      <c r="AU421" s="7"/>
      <c r="AV421" s="3">
        <v>268</v>
      </c>
      <c r="AW421" s="3">
        <v>-1136.5</v>
      </c>
      <c r="AX421" s="7">
        <v>856</v>
      </c>
      <c r="AY421" s="113"/>
      <c r="AZ421" s="3">
        <v>-119.54600000000001</v>
      </c>
      <c r="BA421" s="7">
        <v>-14497.18</v>
      </c>
      <c r="BB421" s="7"/>
      <c r="BC421" s="3">
        <v>1205.4000000000001</v>
      </c>
      <c r="BD421" s="3">
        <v>19</v>
      </c>
      <c r="BE421" s="7">
        <v>341.36666666666696</v>
      </c>
      <c r="BF421" s="113"/>
      <c r="BG421" s="3">
        <v>2424.1999999999998</v>
      </c>
      <c r="BH421" s="3">
        <v>1034.6666666666699</v>
      </c>
      <c r="BI421" s="7">
        <v>1079</v>
      </c>
      <c r="BJ421" s="113"/>
      <c r="BK421" s="3">
        <v>-201</v>
      </c>
      <c r="BL421" s="3">
        <v>-471</v>
      </c>
      <c r="BM421" s="7">
        <v>1266</v>
      </c>
      <c r="BO421" s="2">
        <f t="shared" si="542"/>
        <v>-119.54600000000001</v>
      </c>
      <c r="BP421" s="2">
        <f t="shared" si="543"/>
        <v>-14497.18</v>
      </c>
      <c r="BQ421" s="2"/>
      <c r="BR421" s="2">
        <f t="shared" si="544"/>
        <v>1205.4000000000001</v>
      </c>
      <c r="BS421" s="2">
        <f t="shared" si="545"/>
        <v>19</v>
      </c>
      <c r="BT421" s="2">
        <f t="shared" si="546"/>
        <v>341.36666666666696</v>
      </c>
      <c r="BU421" s="2"/>
      <c r="BV421" s="2">
        <f t="shared" si="547"/>
        <v>2424.1999999999998</v>
      </c>
      <c r="BW421" s="2">
        <f t="shared" si="548"/>
        <v>1034.6666666666699</v>
      </c>
      <c r="BX421" s="2">
        <f t="shared" si="549"/>
        <v>1079</v>
      </c>
      <c r="BZ421" s="16">
        <f t="shared" si="538"/>
        <v>-14377.634</v>
      </c>
      <c r="CA421" s="16">
        <f t="shared" si="539"/>
        <v>14838.546666666667</v>
      </c>
      <c r="CB421" s="16">
        <f t="shared" si="540"/>
        <v>737.63333333333298</v>
      </c>
      <c r="CD421" s="5">
        <f t="shared" si="481"/>
        <v>120.26863299483044</v>
      </c>
      <c r="CE421" s="5">
        <f t="shared" si="482"/>
        <v>-1.0235471082422007</v>
      </c>
      <c r="CF421" s="5">
        <f t="shared" si="483"/>
        <v>2.1608241382677447</v>
      </c>
      <c r="CH421" s="11">
        <f t="shared" si="512"/>
        <v>-0.98423759747801565</v>
      </c>
      <c r="CI421" s="11">
        <f t="shared" si="513"/>
        <v>-0.71680216802168006</v>
      </c>
      <c r="CK421" s="11">
        <f t="shared" si="514"/>
        <v>-0.5731925308692889</v>
      </c>
      <c r="CL421" s="11">
        <f t="shared" si="515"/>
        <v>-0.55490471083243953</v>
      </c>
      <c r="CN421" s="16">
        <f t="shared" si="484"/>
        <v>-1186.4000000000001</v>
      </c>
      <c r="CO421" s="16">
        <f t="shared" si="485"/>
        <v>-864.03333333333308</v>
      </c>
      <c r="CP421" s="11"/>
      <c r="CQ421" s="16">
        <f t="shared" si="486"/>
        <v>-1389.5333333333299</v>
      </c>
      <c r="CR421" s="16">
        <f t="shared" si="487"/>
        <v>-1345.1999999999998</v>
      </c>
      <c r="CT421" s="106">
        <v>957.63333333333378</v>
      </c>
      <c r="CU421" s="104">
        <v>19</v>
      </c>
      <c r="CV421" s="104">
        <v>2078.4999999999973</v>
      </c>
      <c r="CW421" s="104">
        <v>-908.36666666666702</v>
      </c>
      <c r="CX421" s="104">
        <v>-1064.1500000000001</v>
      </c>
      <c r="CY421" s="104">
        <v>-779.75</v>
      </c>
      <c r="CZ421" s="104">
        <v>-977.21666666666704</v>
      </c>
      <c r="DA421" s="104">
        <v>-730.94333333333327</v>
      </c>
      <c r="DB421" s="104">
        <v>-564.125</v>
      </c>
      <c r="DC421" s="104">
        <v>-348.5</v>
      </c>
      <c r="DD421" s="104">
        <v>26.881666666666998</v>
      </c>
      <c r="DE421" s="104">
        <v>46.634999999999998</v>
      </c>
      <c r="DF421" s="104">
        <v>25.215</v>
      </c>
      <c r="DG421" s="104">
        <v>12.1</v>
      </c>
      <c r="DH421" s="104">
        <v>28.843333333333</v>
      </c>
      <c r="DI421" s="104">
        <v>86.58</v>
      </c>
      <c r="DJ421" s="104">
        <v>77.180000000000007</v>
      </c>
      <c r="DK421" s="104">
        <v>154</v>
      </c>
      <c r="DL421" s="104">
        <v>134.5</v>
      </c>
      <c r="DM421" s="104">
        <v>125.55</v>
      </c>
      <c r="DN421" s="104">
        <v>46.6</v>
      </c>
      <c r="DO421" s="104">
        <v>40.200000000000003</v>
      </c>
      <c r="DP421" s="104">
        <v>22.3</v>
      </c>
      <c r="DR421" s="4">
        <f t="shared" si="516"/>
        <v>37.441004514719999</v>
      </c>
      <c r="DS421" s="39">
        <v>33.818696813129996</v>
      </c>
      <c r="DT421" s="39">
        <v>31.2921554405</v>
      </c>
      <c r="DU421" s="39">
        <v>21.970026747520002</v>
      </c>
      <c r="DV421" s="39">
        <v>7.9603883279999987</v>
      </c>
      <c r="DW421" s="39">
        <v>7.3299770868399996</v>
      </c>
      <c r="DX421" s="39">
        <v>6.2251555107999996</v>
      </c>
      <c r="DY421" s="39">
        <v>6.7431179523999996</v>
      </c>
      <c r="DZ421" s="39">
        <v>4.8358147454499996</v>
      </c>
      <c r="EA421" s="39">
        <v>3.8691389099999993</v>
      </c>
      <c r="EB421" s="39">
        <v>1.3903363719399999</v>
      </c>
      <c r="EC421" s="39">
        <v>1.4044761267499997</v>
      </c>
      <c r="ED421" s="39">
        <v>1.4526956943</v>
      </c>
      <c r="EE421" s="39">
        <v>1.5232162938799998</v>
      </c>
      <c r="EF421" s="39">
        <v>1.3866231951600001</v>
      </c>
      <c r="EG421" s="39">
        <v>1.3698486703799999</v>
      </c>
      <c r="EH421" s="39">
        <v>1.6388777385</v>
      </c>
      <c r="EI421" s="39">
        <v>2.0887527749599997</v>
      </c>
      <c r="EJ421" s="39">
        <v>2.2826551253000003</v>
      </c>
      <c r="EK421" s="39">
        <v>2.2684881019499996</v>
      </c>
      <c r="EL421" s="39">
        <v>2.2060290462699998</v>
      </c>
      <c r="EM421" s="39">
        <v>2.2306900800000005</v>
      </c>
      <c r="EN421" s="39">
        <v>2.0797044163999998</v>
      </c>
      <c r="EP421" s="111">
        <v>46022</v>
      </c>
      <c r="EQ421" s="114">
        <f t="shared" si="541"/>
        <v>0</v>
      </c>
      <c r="ER421" s="114"/>
      <c r="ES421" s="4">
        <f t="shared" si="517"/>
        <v>-119.54600000000001</v>
      </c>
      <c r="ET421" s="4">
        <f t="shared" si="518"/>
        <v>-14497.18</v>
      </c>
      <c r="EU421" s="4"/>
      <c r="EV421" s="4">
        <f t="shared" si="488"/>
        <v>3148</v>
      </c>
      <c r="EW421" s="4">
        <f t="shared" si="489"/>
        <v>420.5</v>
      </c>
      <c r="EX421" s="4">
        <f t="shared" si="490"/>
        <v>513.5</v>
      </c>
      <c r="EY421" s="4"/>
      <c r="EZ421" s="4">
        <f t="shared" si="491"/>
        <v>-976.75</v>
      </c>
      <c r="FA421" s="4">
        <f t="shared" si="492"/>
        <v>2175</v>
      </c>
      <c r="FB421" s="4">
        <f t="shared" si="493"/>
        <v>2864.3333333333303</v>
      </c>
      <c r="FC421" s="4"/>
      <c r="FD421" s="4">
        <f t="shared" si="519"/>
        <v>268</v>
      </c>
      <c r="FE421" s="4">
        <f t="shared" si="520"/>
        <v>-1136.5</v>
      </c>
      <c r="FF421" s="4">
        <f t="shared" si="521"/>
        <v>856</v>
      </c>
      <c r="FH421" s="16">
        <f t="shared" si="522"/>
        <v>-119.54600000000001</v>
      </c>
      <c r="FI421" s="16">
        <f t="shared" si="495"/>
        <v>-14497.18</v>
      </c>
      <c r="FJ421" s="16"/>
      <c r="FK421" s="16">
        <f t="shared" si="523"/>
        <v>3148</v>
      </c>
      <c r="FL421" s="16">
        <f t="shared" si="524"/>
        <v>420.5</v>
      </c>
      <c r="FM421" s="16">
        <f t="shared" si="525"/>
        <v>513.5</v>
      </c>
      <c r="FN421" s="16"/>
      <c r="FO421" s="16">
        <f t="shared" si="526"/>
        <v>-976.75</v>
      </c>
      <c r="FP421" s="16">
        <f t="shared" si="527"/>
        <v>2175</v>
      </c>
      <c r="FQ421" s="16">
        <f t="shared" si="528"/>
        <v>2864.3333333333303</v>
      </c>
      <c r="FS421" s="4">
        <f t="shared" si="496"/>
        <v>-119.54600000000001</v>
      </c>
      <c r="FT421" s="4">
        <f t="shared" si="497"/>
        <v>-14497.18</v>
      </c>
      <c r="FU421" s="4"/>
      <c r="FV421" s="4">
        <f t="shared" si="498"/>
        <v>1205.4000000000001</v>
      </c>
      <c r="FW421" s="4">
        <f t="shared" si="499"/>
        <v>19</v>
      </c>
      <c r="FX421" s="4">
        <f t="shared" si="500"/>
        <v>341.36666666666696</v>
      </c>
      <c r="FY421" s="4"/>
      <c r="FZ421" s="4">
        <f t="shared" si="501"/>
        <v>2424.1999999999998</v>
      </c>
      <c r="GA421" s="4">
        <f t="shared" si="502"/>
        <v>1034.6666666666699</v>
      </c>
      <c r="GB421" s="4">
        <f t="shared" si="503"/>
        <v>1079</v>
      </c>
      <c r="GC421" s="4"/>
      <c r="GD421" s="4">
        <f t="shared" si="504"/>
        <v>-201</v>
      </c>
      <c r="GE421" s="4">
        <f t="shared" si="505"/>
        <v>-471</v>
      </c>
      <c r="GF421" s="4">
        <f t="shared" si="506"/>
        <v>1266</v>
      </c>
      <c r="GH421" s="16">
        <f t="shared" si="529"/>
        <v>-119.54600000000001</v>
      </c>
      <c r="GI421" s="16">
        <f t="shared" si="507"/>
        <v>-14497.18</v>
      </c>
      <c r="GJ421" s="16"/>
      <c r="GK421" s="16">
        <f t="shared" si="530"/>
        <v>1205.4000000000001</v>
      </c>
      <c r="GL421" s="16">
        <f t="shared" si="531"/>
        <v>19</v>
      </c>
      <c r="GM421" s="16">
        <f t="shared" si="532"/>
        <v>341.36666666666696</v>
      </c>
      <c r="GN421" s="16"/>
      <c r="GO421" s="16">
        <f t="shared" si="508"/>
        <v>2424.1999999999998</v>
      </c>
      <c r="GP421" s="16">
        <f t="shared" si="509"/>
        <v>1034.6666666666699</v>
      </c>
      <c r="GQ421" s="16">
        <f t="shared" si="533"/>
        <v>1079</v>
      </c>
    </row>
    <row r="422" spans="2:199" ht="14.45" customHeight="1" x14ac:dyDescent="0.25">
      <c r="B422" s="28" t="s">
        <v>444</v>
      </c>
      <c r="C422" s="28" t="s">
        <v>1051</v>
      </c>
      <c r="D422" s="23" t="str">
        <f>IFERROR(IF(MATCH($B422,Compounders!$A:$A,0),"yes"),"")</f>
        <v/>
      </c>
      <c r="F422" s="66"/>
      <c r="G422" s="66"/>
      <c r="H422" s="66"/>
      <c r="I422" s="66"/>
      <c r="J422" s="121" t="str">
        <f t="shared" si="510"/>
        <v>yes</v>
      </c>
      <c r="K422" s="70">
        <f t="shared" si="534"/>
        <v>6</v>
      </c>
      <c r="L422" s="70">
        <f t="shared" si="535"/>
        <v>48</v>
      </c>
      <c r="M422" s="70">
        <f t="shared" si="536"/>
        <v>7</v>
      </c>
      <c r="N422" s="70">
        <f t="shared" si="537"/>
        <v>9</v>
      </c>
      <c r="O422" s="66"/>
      <c r="P422" s="83"/>
      <c r="Q422" s="70">
        <f t="shared" si="550"/>
        <v>5</v>
      </c>
      <c r="R422" s="70">
        <f t="shared" si="550"/>
        <v>4</v>
      </c>
      <c r="S422" s="70">
        <f t="shared" si="550"/>
        <v>5</v>
      </c>
      <c r="T422" s="70">
        <f t="shared" si="550"/>
        <v>5</v>
      </c>
      <c r="U422" s="70">
        <f t="shared" si="550"/>
        <v>5</v>
      </c>
      <c r="V422" s="70">
        <f t="shared" si="550"/>
        <v>8</v>
      </c>
      <c r="W422" s="70">
        <f t="shared" si="550"/>
        <v>10</v>
      </c>
      <c r="X422" s="70">
        <f t="shared" si="550"/>
        <v>4</v>
      </c>
      <c r="Y422" s="70">
        <f t="shared" si="550"/>
        <v>2</v>
      </c>
      <c r="AA422" s="39">
        <v>17.224602066760003</v>
      </c>
      <c r="AB422" s="39">
        <v>24.652684151999996</v>
      </c>
      <c r="AC422" s="40">
        <v>23.922433579499994</v>
      </c>
      <c r="AE422" s="4">
        <f t="shared" si="477"/>
        <v>6.6978315127399917</v>
      </c>
      <c r="AF422" s="4">
        <f t="shared" si="478"/>
        <v>-0.73025057250000103</v>
      </c>
      <c r="AH422" s="11">
        <f t="shared" si="479"/>
        <v>0.38885261248882208</v>
      </c>
      <c r="AI422" s="11">
        <f t="shared" si="480"/>
        <v>-2.9621544169289082E-2</v>
      </c>
      <c r="AK422" s="3">
        <v>1137</v>
      </c>
      <c r="AL422" s="7">
        <v>816</v>
      </c>
      <c r="AM422" s="7"/>
      <c r="AN422" s="3">
        <v>1696.2222222222199</v>
      </c>
      <c r="AO422" s="3">
        <v>1580.6</v>
      </c>
      <c r="AP422" s="7">
        <v>1756.2222222222199</v>
      </c>
      <c r="AQ422" s="113"/>
      <c r="AR422" s="3">
        <v>2011</v>
      </c>
      <c r="AS422" s="3">
        <v>1919.1</v>
      </c>
      <c r="AT422" s="7">
        <v>2059.6666666666702</v>
      </c>
      <c r="AU422" s="7"/>
      <c r="AV422" s="3">
        <v>1833</v>
      </c>
      <c r="AW422" s="3">
        <v>2013.8333333333298</v>
      </c>
      <c r="AX422" s="7">
        <v>2152.4</v>
      </c>
      <c r="AY422" s="113"/>
      <c r="AZ422" s="3">
        <v>1308</v>
      </c>
      <c r="BA422" s="7">
        <v>1260</v>
      </c>
      <c r="BB422" s="7"/>
      <c r="BC422" s="3">
        <v>1696.2222222222199</v>
      </c>
      <c r="BD422" s="3">
        <v>1580.6</v>
      </c>
      <c r="BE422" s="7">
        <v>1756.2222222222199</v>
      </c>
      <c r="BF422" s="113"/>
      <c r="BG422" s="3">
        <v>2011</v>
      </c>
      <c r="BH422" s="3">
        <v>1919.1</v>
      </c>
      <c r="BI422" s="7">
        <v>2059.6666666666702</v>
      </c>
      <c r="BJ422" s="113"/>
      <c r="BK422" s="3">
        <v>1833</v>
      </c>
      <c r="BL422" s="3">
        <v>2013.8333333333298</v>
      </c>
      <c r="BM422" s="7">
        <v>2152.4</v>
      </c>
      <c r="BO422" s="2">
        <f t="shared" si="542"/>
        <v>1308</v>
      </c>
      <c r="BP422" s="2">
        <f t="shared" si="543"/>
        <v>1260</v>
      </c>
      <c r="BQ422" s="2"/>
      <c r="BR422" s="2">
        <f t="shared" si="544"/>
        <v>1696.2222222222199</v>
      </c>
      <c r="BS422" s="2">
        <f t="shared" si="545"/>
        <v>1580.6</v>
      </c>
      <c r="BT422" s="2">
        <f t="shared" si="546"/>
        <v>1756.2222222222199</v>
      </c>
      <c r="BU422" s="2"/>
      <c r="BV422" s="2">
        <f t="shared" si="547"/>
        <v>2011</v>
      </c>
      <c r="BW422" s="2">
        <f t="shared" si="548"/>
        <v>1919.1</v>
      </c>
      <c r="BX422" s="2">
        <f t="shared" si="549"/>
        <v>2059.6666666666702</v>
      </c>
      <c r="BZ422" s="16">
        <f t="shared" si="538"/>
        <v>-48</v>
      </c>
      <c r="CA422" s="16">
        <f t="shared" si="539"/>
        <v>496.2222222222199</v>
      </c>
      <c r="CB422" s="16">
        <f t="shared" si="540"/>
        <v>303.44444444445026</v>
      </c>
      <c r="CD422" s="5">
        <f t="shared" si="481"/>
        <v>-3.669724770642202E-2</v>
      </c>
      <c r="CE422" s="5">
        <f t="shared" si="482"/>
        <v>0.39382716049382527</v>
      </c>
      <c r="CF422" s="5">
        <f t="shared" si="483"/>
        <v>0.17278248766291626</v>
      </c>
      <c r="CH422" s="11">
        <f t="shared" si="512"/>
        <v>-6.816454867024635E-2</v>
      </c>
      <c r="CI422" s="11">
        <f t="shared" si="513"/>
        <v>3.5372723699724995E-2</v>
      </c>
      <c r="CK422" s="11">
        <f t="shared" si="514"/>
        <v>-4.5698657384385943E-2</v>
      </c>
      <c r="CL422" s="11">
        <f t="shared" si="515"/>
        <v>2.4200232057021376E-2</v>
      </c>
      <c r="CN422" s="16">
        <f t="shared" si="484"/>
        <v>-115.62222222221999</v>
      </c>
      <c r="CO422" s="16">
        <f t="shared" si="485"/>
        <v>60</v>
      </c>
      <c r="CP422" s="11"/>
      <c r="CQ422" s="16">
        <f t="shared" si="486"/>
        <v>-91.900000000000091</v>
      </c>
      <c r="CR422" s="16">
        <f t="shared" si="487"/>
        <v>48.666666666670153</v>
      </c>
      <c r="CT422" s="106">
        <v>1943.45</v>
      </c>
      <c r="CU422" s="104">
        <v>1580.6</v>
      </c>
      <c r="CV422" s="104">
        <v>1552.2714285714289</v>
      </c>
      <c r="CW422" s="104">
        <v>1257.214285714286</v>
      </c>
      <c r="CX422" s="104">
        <v>1083.875</v>
      </c>
      <c r="CY422" s="104">
        <v>1060.7</v>
      </c>
      <c r="CZ422" s="104">
        <v>1190.6571428571428</v>
      </c>
      <c r="DA422" s="104">
        <v>1307.583333333333</v>
      </c>
      <c r="DB422" s="104">
        <v>1257.866666666667</v>
      </c>
      <c r="DC422" s="104">
        <v>1388.0909090909099</v>
      </c>
      <c r="DD422" s="104">
        <v>1780.971428571429</v>
      </c>
      <c r="DE422" s="104">
        <v>1794</v>
      </c>
      <c r="DF422" s="104">
        <v>1744.333333333333</v>
      </c>
      <c r="DG422" s="104">
        <v>1800</v>
      </c>
      <c r="DH422" s="104">
        <v>1800.133333333333</v>
      </c>
      <c r="DI422" s="104">
        <v>1684.8928571428571</v>
      </c>
      <c r="DJ422" s="104">
        <v>1687.666666666667</v>
      </c>
      <c r="DK422" s="104">
        <v>1590.2222222222199</v>
      </c>
      <c r="DL422" s="104">
        <v>1329</v>
      </c>
      <c r="DM422" s="104">
        <v>1013.366666666667</v>
      </c>
      <c r="DN422" s="104">
        <v>962.53333333333296</v>
      </c>
      <c r="DO422" s="104">
        <v>919.875</v>
      </c>
      <c r="DP422" s="104">
        <v>802.08333333333303</v>
      </c>
      <c r="DR422" s="4">
        <f t="shared" si="516"/>
        <v>23.922433579499994</v>
      </c>
      <c r="DS422" s="39">
        <v>24.652684151999996</v>
      </c>
      <c r="DT422" s="39">
        <v>17.224602066760003</v>
      </c>
      <c r="DU422" s="39">
        <v>16.255038962499999</v>
      </c>
      <c r="DV422" s="39">
        <v>10.790031152159999</v>
      </c>
      <c r="DW422" s="39">
        <v>10.237838228159999</v>
      </c>
      <c r="DX422" s="39">
        <v>10.85740360704</v>
      </c>
      <c r="DY422" s="39">
        <v>13.689197480959999</v>
      </c>
      <c r="DZ422" s="39">
        <v>15.118109574390001</v>
      </c>
      <c r="EA422" s="39">
        <v>14.45382997432</v>
      </c>
      <c r="EB422" s="39">
        <v>16.296305198400002</v>
      </c>
      <c r="EC422" s="39">
        <v>16.307038392750002</v>
      </c>
      <c r="ED422" s="39">
        <v>14.210778674099998</v>
      </c>
      <c r="EE422" s="39">
        <v>14.32096724448</v>
      </c>
      <c r="EF422" s="39">
        <v>14.945562262509998</v>
      </c>
      <c r="EG422" s="39">
        <v>12.542231731759998</v>
      </c>
      <c r="EH422" s="39">
        <v>13.76056047891</v>
      </c>
      <c r="EI422" s="39">
        <v>15.81611940118</v>
      </c>
      <c r="EJ422" s="39">
        <v>13.11896577864</v>
      </c>
      <c r="EK422" s="39">
        <v>11.524419853079998</v>
      </c>
      <c r="EL422" s="39">
        <v>11.053096328100001</v>
      </c>
      <c r="EM422" s="39">
        <v>11.172506822449998</v>
      </c>
      <c r="EN422" s="39">
        <v>9.1589465418599989</v>
      </c>
      <c r="EP422" s="111">
        <v>46022</v>
      </c>
      <c r="EQ422" s="114">
        <f t="shared" si="541"/>
        <v>0</v>
      </c>
      <c r="ER422" s="114"/>
      <c r="ES422" s="4">
        <f t="shared" si="517"/>
        <v>1137</v>
      </c>
      <c r="ET422" s="4">
        <f t="shared" si="518"/>
        <v>816</v>
      </c>
      <c r="EU422" s="4"/>
      <c r="EV422" s="4">
        <f t="shared" si="488"/>
        <v>1696.2222222222199</v>
      </c>
      <c r="EW422" s="4">
        <f t="shared" si="489"/>
        <v>1580.6</v>
      </c>
      <c r="EX422" s="4">
        <f t="shared" si="490"/>
        <v>1756.2222222222199</v>
      </c>
      <c r="EY422" s="4"/>
      <c r="EZ422" s="4">
        <f t="shared" si="491"/>
        <v>2011</v>
      </c>
      <c r="FA422" s="4">
        <f t="shared" si="492"/>
        <v>1919.1</v>
      </c>
      <c r="FB422" s="4">
        <f t="shared" si="493"/>
        <v>2059.6666666666702</v>
      </c>
      <c r="FC422" s="4"/>
      <c r="FD422" s="4">
        <f t="shared" si="519"/>
        <v>1833</v>
      </c>
      <c r="FE422" s="4">
        <f t="shared" si="520"/>
        <v>2013.8333333333298</v>
      </c>
      <c r="FF422" s="4">
        <f t="shared" si="521"/>
        <v>2152.4</v>
      </c>
      <c r="FH422" s="16">
        <f t="shared" si="522"/>
        <v>1137</v>
      </c>
      <c r="FI422" s="16">
        <f t="shared" si="495"/>
        <v>816</v>
      </c>
      <c r="FJ422" s="16"/>
      <c r="FK422" s="16">
        <f t="shared" si="523"/>
        <v>1696.2222222222199</v>
      </c>
      <c r="FL422" s="16">
        <f t="shared" si="524"/>
        <v>1580.6</v>
      </c>
      <c r="FM422" s="16">
        <f t="shared" si="525"/>
        <v>1756.2222222222199</v>
      </c>
      <c r="FN422" s="16"/>
      <c r="FO422" s="16">
        <f t="shared" si="526"/>
        <v>2011</v>
      </c>
      <c r="FP422" s="16">
        <f t="shared" si="527"/>
        <v>1919.1</v>
      </c>
      <c r="FQ422" s="16">
        <f t="shared" si="528"/>
        <v>2059.6666666666702</v>
      </c>
      <c r="FS422" s="4">
        <f t="shared" si="496"/>
        <v>1308</v>
      </c>
      <c r="FT422" s="4">
        <f t="shared" si="497"/>
        <v>1260</v>
      </c>
      <c r="FU422" s="4"/>
      <c r="FV422" s="4">
        <f t="shared" si="498"/>
        <v>1696.2222222222199</v>
      </c>
      <c r="FW422" s="4">
        <f t="shared" si="499"/>
        <v>1580.6</v>
      </c>
      <c r="FX422" s="4">
        <f t="shared" si="500"/>
        <v>1756.2222222222199</v>
      </c>
      <c r="FY422" s="4"/>
      <c r="FZ422" s="4">
        <f t="shared" si="501"/>
        <v>2011</v>
      </c>
      <c r="GA422" s="4">
        <f t="shared" si="502"/>
        <v>1919.1</v>
      </c>
      <c r="GB422" s="4">
        <f t="shared" si="503"/>
        <v>2059.6666666666702</v>
      </c>
      <c r="GC422" s="4"/>
      <c r="GD422" s="4">
        <f t="shared" si="504"/>
        <v>1833</v>
      </c>
      <c r="GE422" s="4">
        <f t="shared" si="505"/>
        <v>2013.8333333333298</v>
      </c>
      <c r="GF422" s="4">
        <f t="shared" si="506"/>
        <v>2152.4</v>
      </c>
      <c r="GH422" s="16">
        <f t="shared" si="529"/>
        <v>1308</v>
      </c>
      <c r="GI422" s="16">
        <f t="shared" si="507"/>
        <v>1260</v>
      </c>
      <c r="GJ422" s="16"/>
      <c r="GK422" s="16">
        <f t="shared" si="530"/>
        <v>1696.2222222222199</v>
      </c>
      <c r="GL422" s="16">
        <f t="shared" si="531"/>
        <v>1580.6</v>
      </c>
      <c r="GM422" s="16">
        <f t="shared" si="532"/>
        <v>1756.2222222222199</v>
      </c>
      <c r="GN422" s="16"/>
      <c r="GO422" s="16">
        <f t="shared" si="508"/>
        <v>2011</v>
      </c>
      <c r="GP422" s="16">
        <f t="shared" si="509"/>
        <v>1919.1</v>
      </c>
      <c r="GQ422" s="16">
        <f t="shared" si="533"/>
        <v>2059.6666666666702</v>
      </c>
    </row>
    <row r="423" spans="2:199" ht="14.45" customHeight="1" x14ac:dyDescent="0.25">
      <c r="B423" s="28" t="s">
        <v>417</v>
      </c>
      <c r="C423" s="28" t="s">
        <v>862</v>
      </c>
      <c r="D423" s="23" t="str">
        <f>IFERROR(IF(MATCH($B423,Compounders!$A:$A,0),"yes"),"")</f>
        <v/>
      </c>
      <c r="F423" s="66"/>
      <c r="G423" s="66"/>
      <c r="H423" s="66"/>
      <c r="I423" s="66"/>
      <c r="J423" s="121" t="str">
        <f t="shared" si="510"/>
        <v>yes</v>
      </c>
      <c r="K423" s="70">
        <f t="shared" si="534"/>
        <v>6</v>
      </c>
      <c r="L423" s="70">
        <f t="shared" si="535"/>
        <v>48</v>
      </c>
      <c r="M423" s="70">
        <f t="shared" si="536"/>
        <v>7</v>
      </c>
      <c r="N423" s="70">
        <f t="shared" si="537"/>
        <v>9</v>
      </c>
      <c r="O423" s="66"/>
      <c r="P423" s="83"/>
      <c r="Q423" s="70">
        <f t="shared" si="550"/>
        <v>5</v>
      </c>
      <c r="R423" s="70">
        <f t="shared" si="550"/>
        <v>4</v>
      </c>
      <c r="S423" s="70">
        <f t="shared" si="550"/>
        <v>5</v>
      </c>
      <c r="T423" s="70">
        <f t="shared" si="550"/>
        <v>5</v>
      </c>
      <c r="U423" s="70">
        <f t="shared" si="550"/>
        <v>5</v>
      </c>
      <c r="V423" s="70">
        <f t="shared" si="550"/>
        <v>8</v>
      </c>
      <c r="W423" s="70">
        <f t="shared" si="550"/>
        <v>10</v>
      </c>
      <c r="X423" s="70">
        <f t="shared" si="550"/>
        <v>4</v>
      </c>
      <c r="Y423" s="70">
        <f t="shared" si="550"/>
        <v>2</v>
      </c>
      <c r="AA423" s="39">
        <v>17.820485425599998</v>
      </c>
      <c r="AB423" s="39">
        <v>17.690854201680001</v>
      </c>
      <c r="AC423" s="40">
        <v>15.927766143059999</v>
      </c>
      <c r="AE423" s="4">
        <f t="shared" si="477"/>
        <v>-1.8927192825399981</v>
      </c>
      <c r="AF423" s="4">
        <f t="shared" si="478"/>
        <v>-1.7630880586200011</v>
      </c>
      <c r="AH423" s="11">
        <f t="shared" si="479"/>
        <v>-0.10621031006377724</v>
      </c>
      <c r="AI423" s="11">
        <f t="shared" si="480"/>
        <v>-9.9660990844216535E-2</v>
      </c>
      <c r="AK423" s="3">
        <v>903.8</v>
      </c>
      <c r="AL423" s="7">
        <v>705.1</v>
      </c>
      <c r="AM423" s="7"/>
      <c r="AN423" s="3">
        <v>1180.94736842105</v>
      </c>
      <c r="AO423" s="3">
        <v>894.58823529411802</v>
      </c>
      <c r="AP423" s="7">
        <v>987.68421052631606</v>
      </c>
      <c r="AQ423" s="113"/>
      <c r="AR423" s="3">
        <v>1270.1764705882399</v>
      </c>
      <c r="AS423" s="3">
        <v>1081.6842105263199</v>
      </c>
      <c r="AT423" s="7">
        <v>1102.10526315789</v>
      </c>
      <c r="AU423" s="7"/>
      <c r="AV423" s="3">
        <v>1309</v>
      </c>
      <c r="AW423" s="3">
        <v>1225.8181818181802</v>
      </c>
      <c r="AX423" s="7">
        <v>1174.07142857143</v>
      </c>
      <c r="AY423" s="113"/>
      <c r="AZ423" s="3">
        <v>1630.2</v>
      </c>
      <c r="BA423" s="7">
        <v>1629</v>
      </c>
      <c r="BB423" s="7"/>
      <c r="BC423" s="3">
        <v>1697.61538461538</v>
      </c>
      <c r="BD423" s="3">
        <v>1640.0416666666702</v>
      </c>
      <c r="BE423" s="7">
        <v>1649.1304347826099</v>
      </c>
      <c r="BF423" s="113"/>
      <c r="BG423" s="3">
        <v>1818.8695652173901</v>
      </c>
      <c r="BH423" s="3">
        <v>1747.5</v>
      </c>
      <c r="BI423" s="7">
        <v>1741.5652173912999</v>
      </c>
      <c r="BJ423" s="113"/>
      <c r="BK423" s="3">
        <v>1932.1666666666702</v>
      </c>
      <c r="BL423" s="3">
        <v>1845.42857142857</v>
      </c>
      <c r="BM423" s="7">
        <v>1850.5</v>
      </c>
      <c r="BO423" s="2">
        <f t="shared" si="542"/>
        <v>1630.2</v>
      </c>
      <c r="BP423" s="2">
        <f t="shared" si="543"/>
        <v>1629</v>
      </c>
      <c r="BQ423" s="2"/>
      <c r="BR423" s="2">
        <f t="shared" si="544"/>
        <v>1697.61538461538</v>
      </c>
      <c r="BS423" s="2">
        <f t="shared" si="545"/>
        <v>1640.0416666666702</v>
      </c>
      <c r="BT423" s="2">
        <f t="shared" si="546"/>
        <v>1649.1304347826099</v>
      </c>
      <c r="BU423" s="2"/>
      <c r="BV423" s="2">
        <f t="shared" si="547"/>
        <v>1818.8695652173901</v>
      </c>
      <c r="BW423" s="2">
        <f t="shared" si="548"/>
        <v>1747.5</v>
      </c>
      <c r="BX423" s="2">
        <f t="shared" si="549"/>
        <v>1741.5652173912999</v>
      </c>
      <c r="BZ423" s="16">
        <f t="shared" si="538"/>
        <v>-1.2000000000000455</v>
      </c>
      <c r="CA423" s="16">
        <f t="shared" si="539"/>
        <v>20.130434782609882</v>
      </c>
      <c r="CB423" s="16">
        <f t="shared" si="540"/>
        <v>92.434782608690057</v>
      </c>
      <c r="CD423" s="5">
        <f t="shared" si="481"/>
        <v>-7.3610599926388076E-4</v>
      </c>
      <c r="CE423" s="5">
        <f t="shared" si="482"/>
        <v>1.2357541303014141E-2</v>
      </c>
      <c r="CF423" s="5">
        <f t="shared" si="483"/>
        <v>5.6050619562348247E-2</v>
      </c>
      <c r="CH423" s="11">
        <f t="shared" si="512"/>
        <v>-3.3914465237810054E-2</v>
      </c>
      <c r="CI423" s="11">
        <f t="shared" si="513"/>
        <v>-2.8560621134895658E-2</v>
      </c>
      <c r="CK423" s="11">
        <f t="shared" si="514"/>
        <v>-3.92384185112582E-2</v>
      </c>
      <c r="CL423" s="11">
        <f t="shared" si="515"/>
        <v>-4.2501314720085892E-2</v>
      </c>
      <c r="CN423" s="16">
        <f t="shared" si="484"/>
        <v>-57.573717948709827</v>
      </c>
      <c r="CO423" s="16">
        <f t="shared" si="485"/>
        <v>-48.484949832770099</v>
      </c>
      <c r="CP423" s="11"/>
      <c r="CQ423" s="16">
        <f t="shared" si="486"/>
        <v>-71.369565217390118</v>
      </c>
      <c r="CR423" s="16">
        <f t="shared" si="487"/>
        <v>-77.304347826090179</v>
      </c>
      <c r="CT423" s="106">
        <v>1650.327731092437</v>
      </c>
      <c r="CU423" s="104">
        <v>1640.0416666666702</v>
      </c>
      <c r="CV423" s="104">
        <v>1671.7828282828282</v>
      </c>
      <c r="CW423" s="104">
        <v>1653.1071428571429</v>
      </c>
      <c r="CX423" s="104">
        <v>1598.4034090909099</v>
      </c>
      <c r="CY423" s="104">
        <v>1653.3461538461499</v>
      </c>
      <c r="CZ423" s="104">
        <v>1711.526785714286</v>
      </c>
      <c r="DA423" s="104">
        <v>1705.2307692307691</v>
      </c>
      <c r="DB423" s="104">
        <v>1698.8333333333339</v>
      </c>
      <c r="DC423" s="104">
        <v>1672.7619047619</v>
      </c>
      <c r="DD423" s="104">
        <v>1651.5166666666669</v>
      </c>
      <c r="DE423" s="104">
        <v>1625.1772727272721</v>
      </c>
      <c r="DF423" s="104">
        <v>1580.900000000001</v>
      </c>
      <c r="DG423" s="104">
        <v>1484.4</v>
      </c>
      <c r="DH423" s="104">
        <v>1442.9124999999999</v>
      </c>
      <c r="DI423" s="104">
        <v>1450.0877192982462</v>
      </c>
      <c r="DJ423" s="104">
        <v>1440.9605263157891</v>
      </c>
      <c r="DK423" s="104">
        <v>1396.4583333333298</v>
      </c>
      <c r="DL423" s="104">
        <v>1637.2874999999999</v>
      </c>
      <c r="DM423" s="104">
        <v>1748.4285714285709</v>
      </c>
      <c r="DN423" s="104">
        <v>1705.2499999999991</v>
      </c>
      <c r="DO423" s="104">
        <v>1608.7727272727302</v>
      </c>
      <c r="DP423" s="104">
        <v>1618.700000000001</v>
      </c>
      <c r="DR423" s="4">
        <f t="shared" si="516"/>
        <v>15.927766143059999</v>
      </c>
      <c r="DS423" s="39">
        <v>17.690854201680001</v>
      </c>
      <c r="DT423" s="39">
        <v>17.820485425599998</v>
      </c>
      <c r="DU423" s="39">
        <v>19.512454424000001</v>
      </c>
      <c r="DV423" s="39">
        <v>18.045706411739999</v>
      </c>
      <c r="DW423" s="39">
        <v>22.52996890152</v>
      </c>
      <c r="DX423" s="39">
        <v>21.028156198559998</v>
      </c>
      <c r="DY423" s="39">
        <v>21.984273881250004</v>
      </c>
      <c r="DZ423" s="39">
        <v>22.327703034940001</v>
      </c>
      <c r="EA423" s="39">
        <v>27.066989223559997</v>
      </c>
      <c r="EB423" s="39">
        <v>25.432952528700003</v>
      </c>
      <c r="EC423" s="39">
        <v>23.449955117479998</v>
      </c>
      <c r="ED423" s="39">
        <v>30.367687896</v>
      </c>
      <c r="EE423" s="39">
        <v>27.140299291199998</v>
      </c>
      <c r="EF423" s="39">
        <v>26.756179979999999</v>
      </c>
      <c r="EG423" s="39">
        <v>21.936633743399998</v>
      </c>
      <c r="EH423" s="39">
        <v>22.018196075820001</v>
      </c>
      <c r="EI423" s="39">
        <v>26.772284823200003</v>
      </c>
      <c r="EJ423" s="39">
        <v>26.53967333632</v>
      </c>
      <c r="EK423" s="39">
        <v>30.565894994560004</v>
      </c>
      <c r="EL423" s="39">
        <v>33.528091482819995</v>
      </c>
      <c r="EM423" s="39">
        <v>33.335277389040002</v>
      </c>
      <c r="EN423" s="39">
        <v>31.939524803750004</v>
      </c>
      <c r="EP423" s="111">
        <v>46022</v>
      </c>
      <c r="EQ423" s="114">
        <f t="shared" si="541"/>
        <v>0</v>
      </c>
      <c r="ER423" s="114"/>
      <c r="ES423" s="4">
        <f t="shared" si="517"/>
        <v>903.8</v>
      </c>
      <c r="ET423" s="4">
        <f t="shared" si="518"/>
        <v>705.1</v>
      </c>
      <c r="EU423" s="4"/>
      <c r="EV423" s="4">
        <f t="shared" si="488"/>
        <v>1180.94736842105</v>
      </c>
      <c r="EW423" s="4">
        <f t="shared" si="489"/>
        <v>894.58823529411802</v>
      </c>
      <c r="EX423" s="4">
        <f t="shared" si="490"/>
        <v>987.68421052631606</v>
      </c>
      <c r="EY423" s="4"/>
      <c r="EZ423" s="4">
        <f t="shared" si="491"/>
        <v>1270.1764705882399</v>
      </c>
      <c r="FA423" s="4">
        <f t="shared" si="492"/>
        <v>1081.6842105263199</v>
      </c>
      <c r="FB423" s="4">
        <f t="shared" si="493"/>
        <v>1102.10526315789</v>
      </c>
      <c r="FC423" s="4"/>
      <c r="FD423" s="4">
        <f t="shared" si="519"/>
        <v>1309</v>
      </c>
      <c r="FE423" s="4">
        <f t="shared" si="520"/>
        <v>1225.8181818181802</v>
      </c>
      <c r="FF423" s="4">
        <f t="shared" si="521"/>
        <v>1174.07142857143</v>
      </c>
      <c r="FH423" s="16">
        <f t="shared" si="522"/>
        <v>903.8</v>
      </c>
      <c r="FI423" s="16">
        <f t="shared" si="495"/>
        <v>705.1</v>
      </c>
      <c r="FJ423" s="16"/>
      <c r="FK423" s="16">
        <f t="shared" si="523"/>
        <v>1180.94736842105</v>
      </c>
      <c r="FL423" s="16">
        <f t="shared" si="524"/>
        <v>894.58823529411802</v>
      </c>
      <c r="FM423" s="16">
        <f t="shared" si="525"/>
        <v>987.68421052631606</v>
      </c>
      <c r="FN423" s="16"/>
      <c r="FO423" s="16">
        <f t="shared" si="526"/>
        <v>1270.1764705882399</v>
      </c>
      <c r="FP423" s="16">
        <f t="shared" si="527"/>
        <v>1081.6842105263199</v>
      </c>
      <c r="FQ423" s="16">
        <f t="shared" si="528"/>
        <v>1102.10526315789</v>
      </c>
      <c r="FS423" s="4">
        <f t="shared" si="496"/>
        <v>1630.2</v>
      </c>
      <c r="FT423" s="4">
        <f t="shared" si="497"/>
        <v>1629</v>
      </c>
      <c r="FU423" s="4"/>
      <c r="FV423" s="4">
        <f t="shared" si="498"/>
        <v>1697.61538461538</v>
      </c>
      <c r="FW423" s="4">
        <f t="shared" si="499"/>
        <v>1640.0416666666702</v>
      </c>
      <c r="FX423" s="4">
        <f t="shared" si="500"/>
        <v>1649.1304347826099</v>
      </c>
      <c r="FY423" s="4"/>
      <c r="FZ423" s="4">
        <f t="shared" si="501"/>
        <v>1818.8695652173901</v>
      </c>
      <c r="GA423" s="4">
        <f t="shared" si="502"/>
        <v>1747.5</v>
      </c>
      <c r="GB423" s="4">
        <f t="shared" si="503"/>
        <v>1741.5652173912999</v>
      </c>
      <c r="GC423" s="4"/>
      <c r="GD423" s="4">
        <f t="shared" si="504"/>
        <v>1932.1666666666702</v>
      </c>
      <c r="GE423" s="4">
        <f t="shared" si="505"/>
        <v>1845.42857142857</v>
      </c>
      <c r="GF423" s="4">
        <f t="shared" si="506"/>
        <v>1850.5</v>
      </c>
      <c r="GH423" s="16">
        <f t="shared" si="529"/>
        <v>1630.2</v>
      </c>
      <c r="GI423" s="16">
        <f t="shared" si="507"/>
        <v>1629</v>
      </c>
      <c r="GJ423" s="16"/>
      <c r="GK423" s="16">
        <f t="shared" si="530"/>
        <v>1697.61538461538</v>
      </c>
      <c r="GL423" s="16">
        <f t="shared" si="531"/>
        <v>1640.0416666666702</v>
      </c>
      <c r="GM423" s="16">
        <f t="shared" si="532"/>
        <v>1649.1304347826099</v>
      </c>
      <c r="GN423" s="16"/>
      <c r="GO423" s="16">
        <f t="shared" si="508"/>
        <v>1818.8695652173901</v>
      </c>
      <c r="GP423" s="16">
        <f t="shared" si="509"/>
        <v>1747.5</v>
      </c>
      <c r="GQ423" s="16">
        <f t="shared" si="533"/>
        <v>1741.5652173912999</v>
      </c>
    </row>
    <row r="424" spans="2:199" ht="14.45" customHeight="1" x14ac:dyDescent="0.25">
      <c r="B424" s="28" t="s">
        <v>392</v>
      </c>
      <c r="C424" s="28" t="s">
        <v>863</v>
      </c>
      <c r="D424" s="23" t="str">
        <f>IFERROR(IF(MATCH($B424,Compounders!$A:$A,0),"yes"),"")</f>
        <v/>
      </c>
      <c r="F424" s="66"/>
      <c r="G424" s="66"/>
      <c r="H424" s="66"/>
      <c r="I424" s="66"/>
      <c r="J424" s="121" t="str">
        <f t="shared" si="510"/>
        <v>yes</v>
      </c>
      <c r="K424" s="70">
        <f t="shared" si="534"/>
        <v>6</v>
      </c>
      <c r="L424" s="70">
        <f t="shared" si="535"/>
        <v>48</v>
      </c>
      <c r="M424" s="70">
        <f t="shared" si="536"/>
        <v>7</v>
      </c>
      <c r="N424" s="70">
        <f t="shared" si="537"/>
        <v>9</v>
      </c>
      <c r="O424" s="66"/>
      <c r="P424" s="83"/>
      <c r="Q424" s="70">
        <f t="shared" si="550"/>
        <v>5</v>
      </c>
      <c r="R424" s="70">
        <f t="shared" si="550"/>
        <v>4</v>
      </c>
      <c r="S424" s="70">
        <f t="shared" si="550"/>
        <v>5</v>
      </c>
      <c r="T424" s="70">
        <f t="shared" si="550"/>
        <v>5</v>
      </c>
      <c r="U424" s="70">
        <f t="shared" si="550"/>
        <v>5</v>
      </c>
      <c r="V424" s="70">
        <f t="shared" si="550"/>
        <v>8</v>
      </c>
      <c r="W424" s="70">
        <f t="shared" si="550"/>
        <v>10</v>
      </c>
      <c r="X424" s="70">
        <f t="shared" si="550"/>
        <v>4</v>
      </c>
      <c r="Y424" s="70">
        <f t="shared" si="550"/>
        <v>2</v>
      </c>
      <c r="AA424" s="39">
        <v>8.0027460804200015</v>
      </c>
      <c r="AB424" s="39">
        <v>11.461149287910001</v>
      </c>
      <c r="AC424" s="40">
        <v>16.360195136710004</v>
      </c>
      <c r="AE424" s="4">
        <f t="shared" si="477"/>
        <v>8.3574490562900028</v>
      </c>
      <c r="AF424" s="4">
        <f t="shared" si="478"/>
        <v>4.8990458488000037</v>
      </c>
      <c r="AH424" s="11">
        <f t="shared" si="479"/>
        <v>1.0443226577859117</v>
      </c>
      <c r="AI424" s="11">
        <f t="shared" si="480"/>
        <v>0.42744804432203409</v>
      </c>
      <c r="AK424" s="3">
        <v>316.315</v>
      </c>
      <c r="AL424" s="7">
        <v>159.554</v>
      </c>
      <c r="AM424" s="7"/>
      <c r="AN424" s="3">
        <v>411</v>
      </c>
      <c r="AO424" s="3">
        <v>420.88235294117601</v>
      </c>
      <c r="AP424" s="7">
        <v>436.9375</v>
      </c>
      <c r="AQ424" s="113"/>
      <c r="AR424" s="3">
        <v>506</v>
      </c>
      <c r="AS424" s="3">
        <v>530.6875</v>
      </c>
      <c r="AT424" s="7">
        <v>567.875</v>
      </c>
      <c r="AU424" s="7"/>
      <c r="AV424" s="3">
        <v>601.4</v>
      </c>
      <c r="AW424" s="3">
        <v>666</v>
      </c>
      <c r="AX424" s="7">
        <v>714.77777777777806</v>
      </c>
      <c r="AY424" s="113"/>
      <c r="AZ424" s="3">
        <v>438.459</v>
      </c>
      <c r="BA424" s="7">
        <v>375.99200000000002</v>
      </c>
      <c r="BB424" s="7"/>
      <c r="BC424" s="3">
        <v>487</v>
      </c>
      <c r="BD424" s="3">
        <v>502.13333333333304</v>
      </c>
      <c r="BE424" s="7">
        <v>531.857142857143</v>
      </c>
      <c r="BF424" s="113"/>
      <c r="BG424" s="3">
        <v>589.23076923076906</v>
      </c>
      <c r="BH424" s="3">
        <v>620.73333333333301</v>
      </c>
      <c r="BI424" s="7">
        <v>651.26666666666699</v>
      </c>
      <c r="BJ424" s="113"/>
      <c r="BK424" s="3">
        <v>684</v>
      </c>
      <c r="BL424" s="3">
        <v>758.22222222222194</v>
      </c>
      <c r="BM424" s="7">
        <v>797.77777777777806</v>
      </c>
      <c r="BO424" s="2">
        <f t="shared" si="542"/>
        <v>438.459</v>
      </c>
      <c r="BP424" s="2">
        <f t="shared" si="543"/>
        <v>375.99200000000002</v>
      </c>
      <c r="BQ424" s="2"/>
      <c r="BR424" s="2">
        <f t="shared" si="544"/>
        <v>487</v>
      </c>
      <c r="BS424" s="2">
        <f t="shared" si="545"/>
        <v>502.13333333333304</v>
      </c>
      <c r="BT424" s="2">
        <f t="shared" si="546"/>
        <v>531.857142857143</v>
      </c>
      <c r="BU424" s="2"/>
      <c r="BV424" s="2">
        <f t="shared" si="547"/>
        <v>589.23076923076906</v>
      </c>
      <c r="BW424" s="2">
        <f t="shared" si="548"/>
        <v>620.73333333333301</v>
      </c>
      <c r="BX424" s="2">
        <f t="shared" si="549"/>
        <v>651.26666666666699</v>
      </c>
      <c r="BZ424" s="16">
        <f t="shared" si="538"/>
        <v>-62.466999999999985</v>
      </c>
      <c r="CA424" s="16">
        <f t="shared" si="539"/>
        <v>155.86514285714298</v>
      </c>
      <c r="CB424" s="16">
        <f t="shared" si="540"/>
        <v>119.40952380952399</v>
      </c>
      <c r="CD424" s="5">
        <f t="shared" si="481"/>
        <v>-0.14246942131419349</v>
      </c>
      <c r="CE424" s="5">
        <f t="shared" si="482"/>
        <v>0.41454377448760349</v>
      </c>
      <c r="CF424" s="5">
        <f t="shared" si="483"/>
        <v>0.2245142805980842</v>
      </c>
      <c r="CH424" s="11">
        <f t="shared" si="512"/>
        <v>3.1074606433948659E-2</v>
      </c>
      <c r="CI424" s="11">
        <f t="shared" si="513"/>
        <v>9.2109122909944663E-2</v>
      </c>
      <c r="CK424" s="11">
        <f t="shared" si="514"/>
        <v>5.3463881636205191E-2</v>
      </c>
      <c r="CL424" s="11">
        <f t="shared" si="515"/>
        <v>0.10528285465622367</v>
      </c>
      <c r="CN424" s="16">
        <f t="shared" si="484"/>
        <v>15.133333333333042</v>
      </c>
      <c r="CO424" s="16">
        <f t="shared" si="485"/>
        <v>44.857142857143003</v>
      </c>
      <c r="CP424" s="11"/>
      <c r="CQ424" s="16">
        <f t="shared" si="486"/>
        <v>31.502564102563952</v>
      </c>
      <c r="CR424" s="16">
        <f t="shared" si="487"/>
        <v>62.035897435897937</v>
      </c>
      <c r="CT424" s="106">
        <v>539.49175824175688</v>
      </c>
      <c r="CU424" s="104">
        <v>502.3125</v>
      </c>
      <c r="CV424" s="104">
        <v>438.8390756302523</v>
      </c>
      <c r="CW424" s="104">
        <v>480.69220779220848</v>
      </c>
      <c r="CX424" s="104">
        <v>449.27320261437848</v>
      </c>
      <c r="CY424" s="104">
        <v>469.47826086956502</v>
      </c>
      <c r="CZ424" s="104">
        <v>494.05882352941239</v>
      </c>
      <c r="DA424" s="104">
        <v>447.86666666666605</v>
      </c>
      <c r="DB424" s="104">
        <v>386.07705882352946</v>
      </c>
      <c r="DC424" s="104">
        <v>361.65217391304304</v>
      </c>
      <c r="DD424" s="104">
        <v>439.81111111111198</v>
      </c>
      <c r="DE424" s="104">
        <v>424.27058823529501</v>
      </c>
      <c r="DF424" s="104">
        <v>431.20619047618999</v>
      </c>
      <c r="DG424" s="104">
        <v>391.22727272727298</v>
      </c>
      <c r="DH424" s="104">
        <v>438.64229691876744</v>
      </c>
      <c r="DI424" s="104">
        <v>882.31501831501794</v>
      </c>
      <c r="DJ424" s="104">
        <v>837.65580693816094</v>
      </c>
      <c r="DK424" s="104">
        <v>750.4375</v>
      </c>
      <c r="DL424" s="104">
        <v>698.70952380952406</v>
      </c>
      <c r="DM424" s="104">
        <v>716.06493506493496</v>
      </c>
      <c r="DN424" s="104">
        <v>646.42857142857099</v>
      </c>
      <c r="DO424" s="104">
        <v>544.91666666666697</v>
      </c>
      <c r="DP424" s="104">
        <v>453.22820512820499</v>
      </c>
      <c r="DR424" s="4">
        <f t="shared" si="516"/>
        <v>16.360195136710004</v>
      </c>
      <c r="DS424" s="39">
        <v>11.461149287910001</v>
      </c>
      <c r="DT424" s="39">
        <v>8.0027460804200015</v>
      </c>
      <c r="DU424" s="39">
        <v>9.8223541973999993</v>
      </c>
      <c r="DV424" s="39">
        <v>8.4610828100800006</v>
      </c>
      <c r="DW424" s="39">
        <v>7.5501162662499999</v>
      </c>
      <c r="DX424" s="39">
        <v>9.2250500079499993</v>
      </c>
      <c r="DY424" s="39">
        <v>9.557066536799999</v>
      </c>
      <c r="DZ424" s="39">
        <v>8.0144417856800008</v>
      </c>
      <c r="EA424" s="39">
        <v>7.6023707633999997</v>
      </c>
      <c r="EB424" s="39">
        <v>7.9394170114799998</v>
      </c>
      <c r="EC424" s="39">
        <v>6.78195118992</v>
      </c>
      <c r="ED424" s="39">
        <v>9.2748938381100015</v>
      </c>
      <c r="EE424" s="39">
        <v>6.6844645546000008</v>
      </c>
      <c r="EF424" s="39">
        <v>6.3774554253200009</v>
      </c>
      <c r="EG424" s="39">
        <v>11.370839732519999</v>
      </c>
      <c r="EH424" s="39">
        <v>13.441311081580002</v>
      </c>
      <c r="EI424" s="39">
        <v>18.96032809626</v>
      </c>
      <c r="EJ424" s="39">
        <v>22.202623298159999</v>
      </c>
      <c r="EK424" s="39">
        <v>25.795531973630002</v>
      </c>
      <c r="EL424" s="39">
        <v>26.135576865849998</v>
      </c>
      <c r="EM424" s="39">
        <v>20.583979182899999</v>
      </c>
      <c r="EN424" s="39">
        <v>14.290696142869999</v>
      </c>
      <c r="EP424" s="111">
        <v>46022</v>
      </c>
      <c r="EQ424" s="114">
        <f t="shared" si="541"/>
        <v>0</v>
      </c>
      <c r="ER424" s="114"/>
      <c r="ES424" s="4">
        <f t="shared" si="517"/>
        <v>316.315</v>
      </c>
      <c r="ET424" s="4">
        <f t="shared" si="518"/>
        <v>159.554</v>
      </c>
      <c r="EU424" s="4"/>
      <c r="EV424" s="4">
        <f t="shared" si="488"/>
        <v>411</v>
      </c>
      <c r="EW424" s="4">
        <f t="shared" si="489"/>
        <v>420.88235294117601</v>
      </c>
      <c r="EX424" s="4">
        <f t="shared" si="490"/>
        <v>436.9375</v>
      </c>
      <c r="EY424" s="4"/>
      <c r="EZ424" s="4">
        <f t="shared" si="491"/>
        <v>506</v>
      </c>
      <c r="FA424" s="4">
        <f t="shared" si="492"/>
        <v>530.6875</v>
      </c>
      <c r="FB424" s="4">
        <f t="shared" si="493"/>
        <v>567.875</v>
      </c>
      <c r="FC424" s="4"/>
      <c r="FD424" s="4">
        <f t="shared" si="519"/>
        <v>601.4</v>
      </c>
      <c r="FE424" s="4">
        <f t="shared" si="520"/>
        <v>666</v>
      </c>
      <c r="FF424" s="4">
        <f t="shared" si="521"/>
        <v>714.77777777777806</v>
      </c>
      <c r="FH424" s="16">
        <f t="shared" si="522"/>
        <v>316.315</v>
      </c>
      <c r="FI424" s="16">
        <f t="shared" si="495"/>
        <v>159.554</v>
      </c>
      <c r="FJ424" s="16"/>
      <c r="FK424" s="16">
        <f t="shared" si="523"/>
        <v>411</v>
      </c>
      <c r="FL424" s="16">
        <f t="shared" si="524"/>
        <v>420.88235294117601</v>
      </c>
      <c r="FM424" s="16">
        <f t="shared" si="525"/>
        <v>436.9375</v>
      </c>
      <c r="FN424" s="16"/>
      <c r="FO424" s="16">
        <f t="shared" si="526"/>
        <v>506</v>
      </c>
      <c r="FP424" s="16">
        <f t="shared" si="527"/>
        <v>530.6875</v>
      </c>
      <c r="FQ424" s="16">
        <f t="shared" si="528"/>
        <v>567.875</v>
      </c>
      <c r="FS424" s="4">
        <f t="shared" si="496"/>
        <v>438.459</v>
      </c>
      <c r="FT424" s="4">
        <f t="shared" si="497"/>
        <v>375.99200000000002</v>
      </c>
      <c r="FU424" s="4"/>
      <c r="FV424" s="4">
        <f t="shared" si="498"/>
        <v>487</v>
      </c>
      <c r="FW424" s="4">
        <f t="shared" si="499"/>
        <v>502.13333333333304</v>
      </c>
      <c r="FX424" s="4">
        <f t="shared" si="500"/>
        <v>531.857142857143</v>
      </c>
      <c r="FY424" s="4"/>
      <c r="FZ424" s="4">
        <f t="shared" si="501"/>
        <v>589.23076923076906</v>
      </c>
      <c r="GA424" s="4">
        <f t="shared" si="502"/>
        <v>620.73333333333301</v>
      </c>
      <c r="GB424" s="4">
        <f t="shared" si="503"/>
        <v>651.26666666666699</v>
      </c>
      <c r="GC424" s="4"/>
      <c r="GD424" s="4">
        <f t="shared" si="504"/>
        <v>684</v>
      </c>
      <c r="GE424" s="4">
        <f t="shared" si="505"/>
        <v>758.22222222222194</v>
      </c>
      <c r="GF424" s="4">
        <f t="shared" si="506"/>
        <v>797.77777777777806</v>
      </c>
      <c r="GH424" s="16">
        <f t="shared" si="529"/>
        <v>438.459</v>
      </c>
      <c r="GI424" s="16">
        <f t="shared" si="507"/>
        <v>375.99200000000002</v>
      </c>
      <c r="GJ424" s="16"/>
      <c r="GK424" s="16">
        <f t="shared" si="530"/>
        <v>487</v>
      </c>
      <c r="GL424" s="16">
        <f t="shared" si="531"/>
        <v>502.13333333333304</v>
      </c>
      <c r="GM424" s="16">
        <f t="shared" si="532"/>
        <v>531.857142857143</v>
      </c>
      <c r="GN424" s="16"/>
      <c r="GO424" s="16">
        <f t="shared" si="508"/>
        <v>589.23076923076906</v>
      </c>
      <c r="GP424" s="16">
        <f t="shared" si="509"/>
        <v>620.73333333333301</v>
      </c>
      <c r="GQ424" s="16">
        <f t="shared" si="533"/>
        <v>651.26666666666699</v>
      </c>
    </row>
    <row r="425" spans="2:199" ht="14.45" customHeight="1" x14ac:dyDescent="0.25">
      <c r="B425" s="28" t="s">
        <v>296</v>
      </c>
      <c r="C425" s="28" t="s">
        <v>864</v>
      </c>
      <c r="D425" s="23" t="str">
        <f>IFERROR(IF(MATCH($B425,Compounders!$A:$A,0),"yes"),"")</f>
        <v>yes</v>
      </c>
      <c r="F425" s="66"/>
      <c r="G425" s="66"/>
      <c r="H425" s="66"/>
      <c r="I425" s="66"/>
      <c r="J425" s="121" t="str">
        <f t="shared" si="510"/>
        <v>yes</v>
      </c>
      <c r="K425" s="70">
        <f t="shared" si="534"/>
        <v>6</v>
      </c>
      <c r="L425" s="70">
        <f t="shared" si="535"/>
        <v>48</v>
      </c>
      <c r="M425" s="70">
        <f t="shared" si="536"/>
        <v>7</v>
      </c>
      <c r="N425" s="70">
        <f t="shared" si="537"/>
        <v>9</v>
      </c>
      <c r="O425" s="66"/>
      <c r="P425" s="83"/>
      <c r="Q425" s="70">
        <f t="shared" si="550"/>
        <v>5</v>
      </c>
      <c r="R425" s="70">
        <f t="shared" si="550"/>
        <v>4</v>
      </c>
      <c r="S425" s="70">
        <f t="shared" si="550"/>
        <v>5</v>
      </c>
      <c r="T425" s="70">
        <f t="shared" si="550"/>
        <v>5</v>
      </c>
      <c r="U425" s="70">
        <f t="shared" si="550"/>
        <v>5</v>
      </c>
      <c r="V425" s="70">
        <f t="shared" si="550"/>
        <v>8</v>
      </c>
      <c r="W425" s="70">
        <f t="shared" si="550"/>
        <v>10</v>
      </c>
      <c r="X425" s="70">
        <f t="shared" si="550"/>
        <v>4</v>
      </c>
      <c r="Y425" s="70">
        <f t="shared" si="550"/>
        <v>2</v>
      </c>
      <c r="AA425" s="39">
        <v>26.425463785950001</v>
      </c>
      <c r="AB425" s="39">
        <v>23.828086024199997</v>
      </c>
      <c r="AC425" s="40">
        <v>16.535896392480002</v>
      </c>
      <c r="AE425" s="4">
        <f t="shared" si="477"/>
        <v>-9.8895673934699992</v>
      </c>
      <c r="AF425" s="4">
        <f t="shared" si="478"/>
        <v>-7.2921896317199959</v>
      </c>
      <c r="AH425" s="11">
        <f t="shared" si="479"/>
        <v>-0.37424385333695165</v>
      </c>
      <c r="AI425" s="11">
        <f t="shared" si="480"/>
        <v>-0.30603337692813382</v>
      </c>
      <c r="AK425" s="3">
        <v>1101.24</v>
      </c>
      <c r="AL425" s="7">
        <v>1096.087</v>
      </c>
      <c r="AM425" s="7"/>
      <c r="AN425" s="3">
        <v>1223.7666666666701</v>
      </c>
      <c r="AO425" s="3">
        <v>1145.7</v>
      </c>
      <c r="AP425" s="7">
        <v>1117.4827586206902</v>
      </c>
      <c r="AQ425" s="113"/>
      <c r="AR425" s="3">
        <v>1338.5833333333298</v>
      </c>
      <c r="AS425" s="3">
        <v>1246.03448275862</v>
      </c>
      <c r="AT425" s="7">
        <v>1204.1071428571402</v>
      </c>
      <c r="AU425" s="7"/>
      <c r="AV425" s="3">
        <v>1465.6363636363599</v>
      </c>
      <c r="AW425" s="3">
        <v>1366.35294117647</v>
      </c>
      <c r="AX425" s="7">
        <v>1959.6842105263199</v>
      </c>
      <c r="AY425" s="113"/>
      <c r="AZ425" s="3">
        <v>1101.24</v>
      </c>
      <c r="BA425" s="7">
        <v>1096.087</v>
      </c>
      <c r="BB425" s="7"/>
      <c r="BC425" s="3">
        <v>1224.2580645161299</v>
      </c>
      <c r="BD425" s="3">
        <v>1145.6774193548401</v>
      </c>
      <c r="BE425" s="7">
        <v>1117.2</v>
      </c>
      <c r="BF425" s="113"/>
      <c r="BG425" s="3">
        <v>1339.92</v>
      </c>
      <c r="BH425" s="3">
        <v>1246.06666666667</v>
      </c>
      <c r="BI425" s="7">
        <v>1203.6551724137901</v>
      </c>
      <c r="BJ425" s="113"/>
      <c r="BK425" s="3">
        <v>1465.6363636363599</v>
      </c>
      <c r="BL425" s="3">
        <v>1367.1111111111099</v>
      </c>
      <c r="BM425" s="7">
        <v>1925.1</v>
      </c>
      <c r="BO425" s="2">
        <f t="shared" si="542"/>
        <v>1101.1835287671233</v>
      </c>
      <c r="BP425" s="2">
        <f t="shared" si="543"/>
        <v>1096.3183753424657</v>
      </c>
      <c r="BQ425" s="2"/>
      <c r="BR425" s="2">
        <f t="shared" si="544"/>
        <v>1225.5255925762272</v>
      </c>
      <c r="BS425" s="2">
        <f t="shared" si="545"/>
        <v>1146.7775754897643</v>
      </c>
      <c r="BT425" s="2">
        <f t="shared" si="546"/>
        <v>1118.1474539442609</v>
      </c>
      <c r="BU425" s="2"/>
      <c r="BV425" s="2">
        <f t="shared" si="547"/>
        <v>1341.2977135740971</v>
      </c>
      <c r="BW425" s="2">
        <f t="shared" si="548"/>
        <v>1247.3931811263353</v>
      </c>
      <c r="BX425" s="2">
        <f t="shared" si="549"/>
        <v>1211.5614170996664</v>
      </c>
      <c r="BZ425" s="16">
        <f t="shared" si="538"/>
        <v>-4.865153424657592</v>
      </c>
      <c r="CA425" s="16">
        <f t="shared" si="539"/>
        <v>21.829078601795118</v>
      </c>
      <c r="CB425" s="16">
        <f t="shared" si="540"/>
        <v>93.413963155405554</v>
      </c>
      <c r="CD425" s="5">
        <f t="shared" si="481"/>
        <v>-4.4181131460480083E-3</v>
      </c>
      <c r="CE425" s="5">
        <f t="shared" si="482"/>
        <v>1.9911258529235365E-2</v>
      </c>
      <c r="CF425" s="5">
        <f t="shared" si="483"/>
        <v>8.3543510138925026E-2</v>
      </c>
      <c r="CH425" s="11">
        <f t="shared" si="512"/>
        <v>-6.4256525986473578E-2</v>
      </c>
      <c r="CI425" s="11">
        <f t="shared" si="513"/>
        <v>-8.7618030404605696E-2</v>
      </c>
      <c r="CK425" s="11">
        <f t="shared" si="514"/>
        <v>-7.0010208395523521E-2</v>
      </c>
      <c r="CL425" s="11">
        <f t="shared" si="515"/>
        <v>-9.6724459574845656E-2</v>
      </c>
      <c r="CN425" s="16">
        <f t="shared" si="484"/>
        <v>-78.748017086462823</v>
      </c>
      <c r="CO425" s="16">
        <f t="shared" si="485"/>
        <v>-107.37813863196629</v>
      </c>
      <c r="CP425" s="11"/>
      <c r="CQ425" s="16">
        <f t="shared" si="486"/>
        <v>-93.904532447761767</v>
      </c>
      <c r="CR425" s="16">
        <f t="shared" si="487"/>
        <v>-129.73629647443067</v>
      </c>
      <c r="CT425" s="106">
        <v>1132.8222222222219</v>
      </c>
      <c r="CU425" s="104">
        <v>1145.6774193548401</v>
      </c>
      <c r="CV425" s="104">
        <v>1199.274844720497</v>
      </c>
      <c r="CW425" s="104">
        <v>1179.8965517241381</v>
      </c>
      <c r="CX425" s="104">
        <v>1125.457983193277</v>
      </c>
      <c r="CY425" s="104">
        <v>1151.9032258064499</v>
      </c>
      <c r="CZ425" s="104">
        <v>1146.3327759197321</v>
      </c>
      <c r="DA425" s="104">
        <v>1146.7488888888888</v>
      </c>
      <c r="DB425" s="104">
        <v>1128.210784313726</v>
      </c>
      <c r="DC425" s="104">
        <v>1102.93103448276</v>
      </c>
      <c r="DD425" s="104">
        <v>1098.656084656084</v>
      </c>
      <c r="DE425" s="104">
        <v>1165.7615007541481</v>
      </c>
      <c r="DF425" s="104">
        <v>1165.7407407407411</v>
      </c>
      <c r="DG425" s="104">
        <v>1151.7666666666701</v>
      </c>
      <c r="DH425" s="104">
        <v>1144.6527777777778</v>
      </c>
      <c r="DI425" s="104">
        <v>1117.235507246377</v>
      </c>
      <c r="DJ425" s="104">
        <v>1085.770750988142</v>
      </c>
      <c r="DK425" s="104">
        <v>1061.0370370370399</v>
      </c>
      <c r="DL425" s="104">
        <v>967.79446640316201</v>
      </c>
      <c r="DM425" s="104">
        <v>882.27272727272793</v>
      </c>
      <c r="DN425" s="104">
        <v>822.06058988049904</v>
      </c>
      <c r="DO425" s="104">
        <v>783.12</v>
      </c>
      <c r="DP425" s="104">
        <v>754.64523809523848</v>
      </c>
      <c r="DR425" s="4">
        <f t="shared" si="516"/>
        <v>16.535896392480002</v>
      </c>
      <c r="DS425" s="39">
        <v>23.828086024199997</v>
      </c>
      <c r="DT425" s="39">
        <v>26.425463785950001</v>
      </c>
      <c r="DU425" s="39">
        <v>30.138351416029998</v>
      </c>
      <c r="DV425" s="39">
        <v>27.978808774410005</v>
      </c>
      <c r="DW425" s="39">
        <v>29.292007823700004</v>
      </c>
      <c r="DX425" s="39">
        <v>28.344386965300004</v>
      </c>
      <c r="DY425" s="39">
        <v>31.382291512820004</v>
      </c>
      <c r="DZ425" s="39">
        <v>29.108806649999998</v>
      </c>
      <c r="EA425" s="39">
        <v>28.248023497320002</v>
      </c>
      <c r="EB425" s="39">
        <v>23.247797286119997</v>
      </c>
      <c r="EC425" s="39">
        <v>22.093437597399998</v>
      </c>
      <c r="ED425" s="39">
        <v>24.225561742799997</v>
      </c>
      <c r="EE425" s="39">
        <v>25.87147753632</v>
      </c>
      <c r="EF425" s="39">
        <v>24.850916227649996</v>
      </c>
      <c r="EG425" s="39">
        <v>20.632696357439997</v>
      </c>
      <c r="EH425" s="39">
        <v>21.688253587799998</v>
      </c>
      <c r="EI425" s="39">
        <v>26.171583664589996</v>
      </c>
      <c r="EJ425" s="39">
        <v>27.156240866399997</v>
      </c>
      <c r="EK425" s="39">
        <v>23.166092485670003</v>
      </c>
      <c r="EL425" s="39">
        <v>21.44452652244</v>
      </c>
      <c r="EM425" s="39">
        <v>20.576795341879997</v>
      </c>
      <c r="EN425" s="39">
        <v>16.377203648520005</v>
      </c>
      <c r="EP425" s="111">
        <v>46018</v>
      </c>
      <c r="EQ425" s="114">
        <f t="shared" si="541"/>
        <v>1.0958904109589041E-2</v>
      </c>
      <c r="ER425" s="114"/>
      <c r="ES425" s="4">
        <f t="shared" si="517"/>
        <v>1101.24</v>
      </c>
      <c r="ET425" s="4">
        <f t="shared" si="518"/>
        <v>1096.087</v>
      </c>
      <c r="EU425" s="4"/>
      <c r="EV425" s="4">
        <f t="shared" si="488"/>
        <v>1223.7666666666701</v>
      </c>
      <c r="EW425" s="4">
        <f t="shared" si="489"/>
        <v>1145.7</v>
      </c>
      <c r="EX425" s="4">
        <f t="shared" si="490"/>
        <v>1117.4827586206902</v>
      </c>
      <c r="EY425" s="4"/>
      <c r="EZ425" s="4">
        <f t="shared" si="491"/>
        <v>1338.5833333333298</v>
      </c>
      <c r="FA425" s="4">
        <f t="shared" si="492"/>
        <v>1246.03448275862</v>
      </c>
      <c r="FB425" s="4">
        <f t="shared" si="493"/>
        <v>1204.1071428571402</v>
      </c>
      <c r="FC425" s="4"/>
      <c r="FD425" s="4">
        <f t="shared" si="519"/>
        <v>1465.6363636363599</v>
      </c>
      <c r="FE425" s="4">
        <f t="shared" si="520"/>
        <v>1366.35294117647</v>
      </c>
      <c r="FF425" s="4">
        <f t="shared" si="521"/>
        <v>1959.6842105263199</v>
      </c>
      <c r="FH425" s="16">
        <f t="shared" si="522"/>
        <v>1101.1835287671233</v>
      </c>
      <c r="FI425" s="16">
        <f t="shared" si="495"/>
        <v>1096.3214740670762</v>
      </c>
      <c r="FJ425" s="16"/>
      <c r="FK425" s="16">
        <f t="shared" si="523"/>
        <v>1225.0249315068527</v>
      </c>
      <c r="FL425" s="16">
        <f t="shared" si="524"/>
        <v>1146.799555975437</v>
      </c>
      <c r="FM425" s="16">
        <f t="shared" si="525"/>
        <v>1118.4320669410897</v>
      </c>
      <c r="FN425" s="16"/>
      <c r="FO425" s="16">
        <f t="shared" si="526"/>
        <v>1339.9756953092535</v>
      </c>
      <c r="FP425" s="16">
        <f t="shared" si="527"/>
        <v>1247.3530412070349</v>
      </c>
      <c r="FQ425" s="16">
        <f t="shared" si="528"/>
        <v>1212.3874394891313</v>
      </c>
      <c r="FS425" s="4">
        <f t="shared" si="496"/>
        <v>1101.24</v>
      </c>
      <c r="FT425" s="4">
        <f t="shared" si="497"/>
        <v>1096.087</v>
      </c>
      <c r="FU425" s="4"/>
      <c r="FV425" s="4">
        <f t="shared" si="498"/>
        <v>1224.2580645161299</v>
      </c>
      <c r="FW425" s="4">
        <f t="shared" si="499"/>
        <v>1145.6774193548401</v>
      </c>
      <c r="FX425" s="4">
        <f t="shared" si="500"/>
        <v>1117.2</v>
      </c>
      <c r="FY425" s="4"/>
      <c r="FZ425" s="4">
        <f t="shared" si="501"/>
        <v>1339.92</v>
      </c>
      <c r="GA425" s="4">
        <f t="shared" si="502"/>
        <v>1246.06666666667</v>
      </c>
      <c r="GB425" s="4">
        <f t="shared" si="503"/>
        <v>1203.6551724137901</v>
      </c>
      <c r="GC425" s="4"/>
      <c r="GD425" s="4">
        <f t="shared" si="504"/>
        <v>1465.6363636363599</v>
      </c>
      <c r="GE425" s="4">
        <f t="shared" si="505"/>
        <v>1367.1111111111099</v>
      </c>
      <c r="GF425" s="4">
        <f t="shared" si="506"/>
        <v>1925.1</v>
      </c>
      <c r="GH425" s="16">
        <f t="shared" si="529"/>
        <v>1101.1835287671233</v>
      </c>
      <c r="GI425" s="16">
        <f t="shared" si="507"/>
        <v>1096.3183753424657</v>
      </c>
      <c r="GJ425" s="16"/>
      <c r="GK425" s="16">
        <f t="shared" si="530"/>
        <v>1225.5255925762272</v>
      </c>
      <c r="GL425" s="16">
        <f t="shared" si="531"/>
        <v>1146.7775754897643</v>
      </c>
      <c r="GM425" s="16">
        <f t="shared" si="532"/>
        <v>1118.1474539442609</v>
      </c>
      <c r="GN425" s="16"/>
      <c r="GO425" s="16">
        <f t="shared" si="508"/>
        <v>1341.2977135740971</v>
      </c>
      <c r="GP425" s="16">
        <f t="shared" si="509"/>
        <v>1247.3931811263353</v>
      </c>
      <c r="GQ425" s="16">
        <f t="shared" si="533"/>
        <v>1211.5614170996664</v>
      </c>
    </row>
    <row r="426" spans="2:199" ht="14.45" customHeight="1" x14ac:dyDescent="0.25">
      <c r="B426" s="28" t="s">
        <v>390</v>
      </c>
      <c r="C426" s="28" t="s">
        <v>865</v>
      </c>
      <c r="D426" s="23" t="str">
        <f>IFERROR(IF(MATCH($B426,Compounders!$A:$A,0),"yes"),"")</f>
        <v/>
      </c>
      <c r="F426" s="66"/>
      <c r="G426" s="66"/>
      <c r="H426" s="66"/>
      <c r="I426" s="66"/>
      <c r="J426" s="121" t="str">
        <f t="shared" si="510"/>
        <v>yes</v>
      </c>
      <c r="K426" s="70">
        <f t="shared" si="534"/>
        <v>6</v>
      </c>
      <c r="L426" s="70">
        <f t="shared" si="535"/>
        <v>48</v>
      </c>
      <c r="M426" s="70">
        <f t="shared" si="536"/>
        <v>7</v>
      </c>
      <c r="N426" s="70">
        <f t="shared" si="537"/>
        <v>9</v>
      </c>
      <c r="O426" s="66"/>
      <c r="P426" s="83"/>
      <c r="Q426" s="70">
        <f t="shared" si="550"/>
        <v>5</v>
      </c>
      <c r="R426" s="70">
        <f t="shared" si="550"/>
        <v>4</v>
      </c>
      <c r="S426" s="70">
        <f t="shared" si="550"/>
        <v>5</v>
      </c>
      <c r="T426" s="70">
        <f t="shared" si="550"/>
        <v>5</v>
      </c>
      <c r="U426" s="70">
        <f t="shared" si="550"/>
        <v>5</v>
      </c>
      <c r="V426" s="70">
        <f t="shared" si="550"/>
        <v>8</v>
      </c>
      <c r="W426" s="70">
        <f t="shared" si="550"/>
        <v>10</v>
      </c>
      <c r="X426" s="70">
        <f t="shared" si="550"/>
        <v>4</v>
      </c>
      <c r="Y426" s="70">
        <f t="shared" si="550"/>
        <v>2</v>
      </c>
      <c r="AA426" s="39">
        <v>19.390793375309997</v>
      </c>
      <c r="AB426" s="39">
        <v>18.731243422319999</v>
      </c>
      <c r="AC426" s="40">
        <v>19.326925674699996</v>
      </c>
      <c r="AE426" s="4">
        <f t="shared" si="477"/>
        <v>-6.3867700610000355E-2</v>
      </c>
      <c r="AF426" s="4">
        <f t="shared" si="478"/>
        <v>0.59568225237999783</v>
      </c>
      <c r="AH426" s="11">
        <f t="shared" si="479"/>
        <v>-3.2937126075162082E-3</v>
      </c>
      <c r="AI426" s="11">
        <f t="shared" si="480"/>
        <v>3.1801532816032152E-2</v>
      </c>
      <c r="AK426" s="3">
        <v>32.615000000000002</v>
      </c>
      <c r="AL426" s="7">
        <v>1286.6500000000001</v>
      </c>
      <c r="AM426" s="7"/>
      <c r="AN426" s="3">
        <v>1354.1666666666702</v>
      </c>
      <c r="AO426" s="3">
        <v>1292.9047619047599</v>
      </c>
      <c r="AP426" s="7">
        <v>1372.7</v>
      </c>
      <c r="AQ426" s="113"/>
      <c r="AR426" s="3">
        <v>1649.6111111111099</v>
      </c>
      <c r="AS426" s="3">
        <v>1587.7</v>
      </c>
      <c r="AT426" s="7">
        <v>1622.75</v>
      </c>
      <c r="AU426" s="7"/>
      <c r="AV426" s="3">
        <v>1795.1111111111099</v>
      </c>
      <c r="AW426" s="3">
        <v>1693.94736842105</v>
      </c>
      <c r="AX426" s="7">
        <v>1730.15789473684</v>
      </c>
      <c r="AY426" s="113"/>
      <c r="AZ426" s="3">
        <v>227.59100000000001</v>
      </c>
      <c r="BA426" s="7">
        <v>1365.3130000000001</v>
      </c>
      <c r="BB426" s="7"/>
      <c r="BC426" s="3">
        <v>1569.4736842105301</v>
      </c>
      <c r="BD426" s="3">
        <v>1487.5238095238099</v>
      </c>
      <c r="BE426" s="7">
        <v>1560.5789473684199</v>
      </c>
      <c r="BF426" s="113"/>
      <c r="BG426" s="3">
        <v>1882.0555555555602</v>
      </c>
      <c r="BH426" s="3">
        <v>1825.4444444444398</v>
      </c>
      <c r="BI426" s="7">
        <v>1853.5789473684199</v>
      </c>
      <c r="BJ426" s="113"/>
      <c r="BK426" s="3">
        <v>2061.375</v>
      </c>
      <c r="BL426" s="3">
        <v>2029.2222222222199</v>
      </c>
      <c r="BM426" s="7">
        <v>2107.2222222222199</v>
      </c>
      <c r="BO426" s="2">
        <f t="shared" si="542"/>
        <v>227.59100000000001</v>
      </c>
      <c r="BP426" s="2">
        <f t="shared" si="543"/>
        <v>1365.3130000000001</v>
      </c>
      <c r="BQ426" s="2"/>
      <c r="BR426" s="2">
        <f t="shared" si="544"/>
        <v>1569.4736842105301</v>
      </c>
      <c r="BS426" s="2">
        <f t="shared" si="545"/>
        <v>1487.5238095238099</v>
      </c>
      <c r="BT426" s="2">
        <f t="shared" si="546"/>
        <v>1560.5789473684199</v>
      </c>
      <c r="BU426" s="2"/>
      <c r="BV426" s="2">
        <f t="shared" si="547"/>
        <v>1882.0555555555602</v>
      </c>
      <c r="BW426" s="2">
        <f t="shared" si="548"/>
        <v>1825.4444444444398</v>
      </c>
      <c r="BX426" s="2">
        <f t="shared" si="549"/>
        <v>1853.5789473684199</v>
      </c>
      <c r="BZ426" s="16">
        <f t="shared" si="538"/>
        <v>1137.7220000000002</v>
      </c>
      <c r="CA426" s="16">
        <f t="shared" si="539"/>
        <v>195.2659473684198</v>
      </c>
      <c r="CB426" s="16">
        <f t="shared" si="540"/>
        <v>293</v>
      </c>
      <c r="CD426" s="5">
        <f t="shared" si="481"/>
        <v>4.9989762336823516</v>
      </c>
      <c r="CE426" s="5">
        <f t="shared" si="482"/>
        <v>0.14301918121955892</v>
      </c>
      <c r="CF426" s="5">
        <f t="shared" si="483"/>
        <v>0.18775083471046528</v>
      </c>
      <c r="CH426" s="11">
        <f t="shared" si="512"/>
        <v>-5.2214876560955137E-2</v>
      </c>
      <c r="CI426" s="11">
        <f t="shared" si="513"/>
        <v>-5.6673373574813724E-3</v>
      </c>
      <c r="CK426" s="11">
        <f t="shared" si="514"/>
        <v>-3.0079404905988261E-2</v>
      </c>
      <c r="CL426" s="11">
        <f t="shared" si="515"/>
        <v>-1.5130588522257682E-2</v>
      </c>
      <c r="CN426" s="16">
        <f t="shared" si="484"/>
        <v>-81.94987468672025</v>
      </c>
      <c r="CO426" s="16">
        <f t="shared" si="485"/>
        <v>-8.8947368421102055</v>
      </c>
      <c r="CP426" s="11"/>
      <c r="CQ426" s="16">
        <f t="shared" si="486"/>
        <v>-56.611111111120408</v>
      </c>
      <c r="CR426" s="16">
        <f t="shared" si="487"/>
        <v>-28.4766081871403</v>
      </c>
      <c r="CT426" s="106">
        <v>1602.8</v>
      </c>
      <c r="CU426" s="104">
        <v>1487.5238095238099</v>
      </c>
      <c r="CV426" s="104">
        <v>1495.123529411765</v>
      </c>
      <c r="CW426" s="104">
        <v>1268.5125</v>
      </c>
      <c r="CX426" s="104">
        <v>1167.313725490196</v>
      </c>
      <c r="CY426" s="104">
        <v>1135.9411764705901</v>
      </c>
      <c r="CZ426" s="104">
        <v>1107.1764705882349</v>
      </c>
      <c r="DA426" s="104">
        <v>1048.7</v>
      </c>
      <c r="DB426" s="104">
        <v>1029.75</v>
      </c>
      <c r="DC426" s="104">
        <v>1042.3076923076901</v>
      </c>
      <c r="DD426" s="104">
        <v>957.330357142857</v>
      </c>
      <c r="DE426" s="104">
        <v>907.4375</v>
      </c>
      <c r="DF426" s="104">
        <v>874.14923076923094</v>
      </c>
      <c r="DG426" s="104">
        <v>863.93333333333305</v>
      </c>
      <c r="DH426" s="104">
        <v>689.79333333333307</v>
      </c>
      <c r="DI426" s="104">
        <v>651.20000000000005</v>
      </c>
      <c r="DJ426" s="104">
        <v>749.23333333333301</v>
      </c>
      <c r="DK426" s="104">
        <v>754.66666666666697</v>
      </c>
      <c r="DL426" s="104">
        <v>655.10641025641098</v>
      </c>
      <c r="DM426" s="104">
        <v>654.45000000000005</v>
      </c>
      <c r="DN426" s="104">
        <v>613.89666666666699</v>
      </c>
      <c r="DO426" s="104">
        <v>738.538461538462</v>
      </c>
      <c r="DP426" s="104">
        <v>663.86666666666702</v>
      </c>
      <c r="DR426" s="4">
        <f t="shared" si="516"/>
        <v>19.326925674699996</v>
      </c>
      <c r="DS426" s="39">
        <v>18.731243422319999</v>
      </c>
      <c r="DT426" s="39">
        <v>19.390793375309997</v>
      </c>
      <c r="DU426" s="39">
        <v>16.56136985745</v>
      </c>
      <c r="DV426" s="39">
        <v>13.182112505399997</v>
      </c>
      <c r="DW426" s="39">
        <v>11.7178993925</v>
      </c>
      <c r="DX426" s="39">
        <v>13.306352698429999</v>
      </c>
      <c r="DY426" s="39">
        <v>12.730729584699999</v>
      </c>
      <c r="DZ426" s="39">
        <v>13.630683002860001</v>
      </c>
      <c r="EA426" s="39">
        <v>12.791253512159999</v>
      </c>
      <c r="EB426" s="39">
        <v>14.071819054019999</v>
      </c>
      <c r="EC426" s="39">
        <v>12.94554614015</v>
      </c>
      <c r="ED426" s="39">
        <v>13.887247048500001</v>
      </c>
      <c r="EE426" s="39">
        <v>16.113681850859997</v>
      </c>
      <c r="EF426" s="39">
        <v>17.86922958976</v>
      </c>
      <c r="EG426" s="39">
        <v>14.8227775164</v>
      </c>
      <c r="EH426" s="39">
        <v>16.82773568567</v>
      </c>
      <c r="EI426" s="39">
        <v>17.577646510380003</v>
      </c>
      <c r="EJ426" s="39">
        <v>16.2133713612</v>
      </c>
      <c r="EK426" s="39">
        <v>15.189049801820001</v>
      </c>
      <c r="EL426" s="39">
        <v>18.502162120009999</v>
      </c>
      <c r="EM426" s="39">
        <v>17.866681001190003</v>
      </c>
      <c r="EN426" s="39">
        <v>19.048279908200001</v>
      </c>
      <c r="EP426" s="111">
        <v>46022</v>
      </c>
      <c r="EQ426" s="114">
        <f t="shared" si="541"/>
        <v>0</v>
      </c>
      <c r="ER426" s="114"/>
      <c r="ES426" s="4">
        <f t="shared" si="517"/>
        <v>32.615000000000002</v>
      </c>
      <c r="ET426" s="4">
        <f t="shared" si="518"/>
        <v>1286.6500000000001</v>
      </c>
      <c r="EU426" s="4"/>
      <c r="EV426" s="4">
        <f t="shared" si="488"/>
        <v>1354.1666666666702</v>
      </c>
      <c r="EW426" s="4">
        <f t="shared" si="489"/>
        <v>1292.9047619047599</v>
      </c>
      <c r="EX426" s="4">
        <f t="shared" si="490"/>
        <v>1372.7</v>
      </c>
      <c r="EY426" s="4"/>
      <c r="EZ426" s="4">
        <f t="shared" si="491"/>
        <v>1649.6111111111099</v>
      </c>
      <c r="FA426" s="4">
        <f t="shared" si="492"/>
        <v>1587.7</v>
      </c>
      <c r="FB426" s="4">
        <f t="shared" si="493"/>
        <v>1622.75</v>
      </c>
      <c r="FC426" s="4"/>
      <c r="FD426" s="4">
        <f t="shared" si="519"/>
        <v>1795.1111111111099</v>
      </c>
      <c r="FE426" s="4">
        <f t="shared" si="520"/>
        <v>1693.94736842105</v>
      </c>
      <c r="FF426" s="4">
        <f t="shared" si="521"/>
        <v>1730.15789473684</v>
      </c>
      <c r="FH426" s="16">
        <f t="shared" si="522"/>
        <v>32.615000000000002</v>
      </c>
      <c r="FI426" s="16">
        <f t="shared" si="495"/>
        <v>1286.6500000000001</v>
      </c>
      <c r="FJ426" s="16"/>
      <c r="FK426" s="16">
        <f t="shared" si="523"/>
        <v>1354.1666666666702</v>
      </c>
      <c r="FL426" s="16">
        <f t="shared" si="524"/>
        <v>1292.9047619047599</v>
      </c>
      <c r="FM426" s="16">
        <f t="shared" si="525"/>
        <v>1372.7</v>
      </c>
      <c r="FN426" s="16"/>
      <c r="FO426" s="16">
        <f t="shared" si="526"/>
        <v>1649.6111111111099</v>
      </c>
      <c r="FP426" s="16">
        <f t="shared" si="527"/>
        <v>1587.7</v>
      </c>
      <c r="FQ426" s="16">
        <f t="shared" si="528"/>
        <v>1622.75</v>
      </c>
      <c r="FS426" s="4">
        <f t="shared" si="496"/>
        <v>227.59100000000001</v>
      </c>
      <c r="FT426" s="4">
        <f t="shared" si="497"/>
        <v>1365.3130000000001</v>
      </c>
      <c r="FU426" s="4"/>
      <c r="FV426" s="4">
        <f t="shared" si="498"/>
        <v>1569.4736842105301</v>
      </c>
      <c r="FW426" s="4">
        <f t="shared" si="499"/>
        <v>1487.5238095238099</v>
      </c>
      <c r="FX426" s="4">
        <f t="shared" si="500"/>
        <v>1560.5789473684199</v>
      </c>
      <c r="FY426" s="4"/>
      <c r="FZ426" s="4">
        <f t="shared" si="501"/>
        <v>1882.0555555555602</v>
      </c>
      <c r="GA426" s="4">
        <f t="shared" si="502"/>
        <v>1825.4444444444398</v>
      </c>
      <c r="GB426" s="4">
        <f t="shared" si="503"/>
        <v>1853.5789473684199</v>
      </c>
      <c r="GC426" s="4"/>
      <c r="GD426" s="4">
        <f t="shared" si="504"/>
        <v>2061.375</v>
      </c>
      <c r="GE426" s="4">
        <f t="shared" si="505"/>
        <v>2029.2222222222199</v>
      </c>
      <c r="GF426" s="4">
        <f t="shared" si="506"/>
        <v>2107.2222222222199</v>
      </c>
      <c r="GH426" s="16">
        <f t="shared" si="529"/>
        <v>227.59100000000001</v>
      </c>
      <c r="GI426" s="16">
        <f t="shared" si="507"/>
        <v>1365.3130000000001</v>
      </c>
      <c r="GJ426" s="16"/>
      <c r="GK426" s="16">
        <f t="shared" si="530"/>
        <v>1569.4736842105301</v>
      </c>
      <c r="GL426" s="16">
        <f t="shared" si="531"/>
        <v>1487.5238095238099</v>
      </c>
      <c r="GM426" s="16">
        <f t="shared" si="532"/>
        <v>1560.5789473684199</v>
      </c>
      <c r="GN426" s="16"/>
      <c r="GO426" s="16">
        <f t="shared" si="508"/>
        <v>1882.0555555555602</v>
      </c>
      <c r="GP426" s="16">
        <f t="shared" si="509"/>
        <v>1825.4444444444398</v>
      </c>
      <c r="GQ426" s="16">
        <f t="shared" si="533"/>
        <v>1853.5789473684199</v>
      </c>
    </row>
    <row r="427" spans="2:199" ht="14.45" customHeight="1" x14ac:dyDescent="0.25">
      <c r="B427" s="28" t="s">
        <v>281</v>
      </c>
      <c r="C427" s="28" t="s">
        <v>866</v>
      </c>
      <c r="D427" s="23" t="str">
        <f>IFERROR(IF(MATCH($B427,Compounders!$A:$A,0),"yes"),"")</f>
        <v/>
      </c>
      <c r="F427" s="66"/>
      <c r="G427" s="66"/>
      <c r="H427" s="66"/>
      <c r="I427" s="66"/>
      <c r="J427" s="121" t="str">
        <f t="shared" si="510"/>
        <v>yes</v>
      </c>
      <c r="K427" s="70">
        <f t="shared" si="534"/>
        <v>6</v>
      </c>
      <c r="L427" s="70">
        <f t="shared" si="535"/>
        <v>48</v>
      </c>
      <c r="M427" s="70">
        <f t="shared" si="536"/>
        <v>7</v>
      </c>
      <c r="N427" s="70">
        <f t="shared" si="537"/>
        <v>9</v>
      </c>
      <c r="O427" s="66"/>
      <c r="P427" s="83"/>
      <c r="Q427" s="70">
        <f t="shared" si="550"/>
        <v>5</v>
      </c>
      <c r="R427" s="70">
        <f t="shared" si="550"/>
        <v>4</v>
      </c>
      <c r="S427" s="70">
        <f t="shared" si="550"/>
        <v>5</v>
      </c>
      <c r="T427" s="70">
        <f t="shared" si="550"/>
        <v>5</v>
      </c>
      <c r="U427" s="70">
        <f t="shared" si="550"/>
        <v>5</v>
      </c>
      <c r="V427" s="70">
        <f t="shared" si="550"/>
        <v>8</v>
      </c>
      <c r="W427" s="70">
        <f t="shared" si="550"/>
        <v>10</v>
      </c>
      <c r="X427" s="70">
        <f t="shared" si="550"/>
        <v>4</v>
      </c>
      <c r="Y427" s="70">
        <f t="shared" si="550"/>
        <v>2</v>
      </c>
      <c r="AA427" s="39">
        <v>15.109366837110001</v>
      </c>
      <c r="AB427" s="39">
        <v>14.207772597390001</v>
      </c>
      <c r="AC427" s="40">
        <v>15.81159695445</v>
      </c>
      <c r="AE427" s="4">
        <f t="shared" si="477"/>
        <v>0.70223011733999918</v>
      </c>
      <c r="AF427" s="4">
        <f t="shared" si="478"/>
        <v>1.6038243570599988</v>
      </c>
      <c r="AH427" s="11">
        <f t="shared" si="479"/>
        <v>4.6476475481107338E-2</v>
      </c>
      <c r="AI427" s="11">
        <f t="shared" si="480"/>
        <v>0.11288358861786851</v>
      </c>
      <c r="AK427" s="3">
        <v>759.56299999999999</v>
      </c>
      <c r="AL427" s="7">
        <v>966.09100000000001</v>
      </c>
      <c r="AM427" s="7"/>
      <c r="AN427" s="3">
        <v>945.3846153846149</v>
      </c>
      <c r="AO427" s="3">
        <v>1003.45454545455</v>
      </c>
      <c r="AP427" s="7">
        <v>1024.0709999999999</v>
      </c>
      <c r="AQ427" s="113"/>
      <c r="AR427" s="3">
        <v>986.5</v>
      </c>
      <c r="AS427" s="3">
        <v>1023.625</v>
      </c>
      <c r="AT427" s="7">
        <v>1030.47826086957</v>
      </c>
      <c r="AU427" s="7"/>
      <c r="AV427" s="3">
        <v>1057.875</v>
      </c>
      <c r="AW427" s="3">
        <v>1092.3157894736801</v>
      </c>
      <c r="AX427" s="7">
        <v>1104.0869565217399</v>
      </c>
      <c r="AY427" s="113"/>
      <c r="AZ427" s="3">
        <v>759.56299999999999</v>
      </c>
      <c r="BA427" s="7">
        <v>966.09100000000001</v>
      </c>
      <c r="BB427" s="7"/>
      <c r="BC427" s="3">
        <v>945.77777777777806</v>
      </c>
      <c r="BD427" s="3">
        <v>1004.0869565217399</v>
      </c>
      <c r="BE427" s="7">
        <v>1024.0709999999999</v>
      </c>
      <c r="BF427" s="113"/>
      <c r="BG427" s="3">
        <v>987.07407407407402</v>
      </c>
      <c r="BH427" s="3">
        <v>1025.1600000000001</v>
      </c>
      <c r="BI427" s="7">
        <v>1031.6666666666699</v>
      </c>
      <c r="BJ427" s="113"/>
      <c r="BK427" s="3">
        <v>1058.5294117647099</v>
      </c>
      <c r="BL427" s="3">
        <v>1094.0999999999999</v>
      </c>
      <c r="BM427" s="7">
        <v>1104.7083333333298</v>
      </c>
      <c r="BO427" s="2">
        <f t="shared" si="542"/>
        <v>915.16628767123279</v>
      </c>
      <c r="BP427" s="2">
        <f t="shared" si="543"/>
        <v>1009.7745616438356</v>
      </c>
      <c r="BQ427" s="2"/>
      <c r="BR427" s="2">
        <f t="shared" si="544"/>
        <v>976.89142567224769</v>
      </c>
      <c r="BS427" s="2">
        <f t="shared" si="545"/>
        <v>1019.9639070875523</v>
      </c>
      <c r="BT427" s="2">
        <f t="shared" si="546"/>
        <v>1029.7937625570801</v>
      </c>
      <c r="BU427" s="2"/>
      <c r="BV427" s="2">
        <f t="shared" si="547"/>
        <v>1040.9102874026353</v>
      </c>
      <c r="BW427" s="2">
        <f t="shared" si="548"/>
        <v>1077.101095890411</v>
      </c>
      <c r="BX427" s="2">
        <f t="shared" si="549"/>
        <v>1086.6980593607286</v>
      </c>
      <c r="BZ427" s="16">
        <f t="shared" si="538"/>
        <v>94.608273972602774</v>
      </c>
      <c r="CA427" s="16">
        <f t="shared" si="539"/>
        <v>20.019200913244504</v>
      </c>
      <c r="CB427" s="16">
        <f t="shared" si="540"/>
        <v>56.904296803648549</v>
      </c>
      <c r="CD427" s="5">
        <f t="shared" si="481"/>
        <v>0.10337823327533902</v>
      </c>
      <c r="CE427" s="5">
        <f t="shared" si="482"/>
        <v>1.9825416160865528E-2</v>
      </c>
      <c r="CF427" s="5">
        <f t="shared" si="483"/>
        <v>5.5257954429972056E-2</v>
      </c>
      <c r="CH427" s="11">
        <f t="shared" si="512"/>
        <v>4.4091370118909845E-2</v>
      </c>
      <c r="CI427" s="11">
        <f t="shared" si="513"/>
        <v>5.4153752909058106E-2</v>
      </c>
      <c r="CK427" s="11">
        <f t="shared" si="514"/>
        <v>3.4768422337415839E-2</v>
      </c>
      <c r="CL427" s="11">
        <f t="shared" si="515"/>
        <v>4.3988201973050645E-2</v>
      </c>
      <c r="CN427" s="16">
        <f t="shared" si="484"/>
        <v>43.072481415304651</v>
      </c>
      <c r="CO427" s="16">
        <f t="shared" si="485"/>
        <v>52.90233688483238</v>
      </c>
      <c r="CP427" s="11"/>
      <c r="CQ427" s="16">
        <f t="shared" si="486"/>
        <v>36.190808487775712</v>
      </c>
      <c r="CR427" s="16">
        <f t="shared" si="487"/>
        <v>45.787771958093344</v>
      </c>
      <c r="CT427" s="106">
        <v>1031.6666666666699</v>
      </c>
      <c r="CU427" s="104">
        <v>1005.7034632034631</v>
      </c>
      <c r="CV427" s="104">
        <v>926.94956140350905</v>
      </c>
      <c r="CW427" s="104">
        <v>941.65327184892499</v>
      </c>
      <c r="CX427" s="104">
        <v>909.13043478260897</v>
      </c>
      <c r="CY427" s="104">
        <v>973.27900432900401</v>
      </c>
      <c r="CZ427" s="104">
        <v>882.41148325358802</v>
      </c>
      <c r="DA427" s="104">
        <v>821.40701754385896</v>
      </c>
      <c r="DB427" s="104">
        <v>788.68181818181802</v>
      </c>
      <c r="DC427" s="104">
        <v>751.74117647058813</v>
      </c>
      <c r="DD427" s="104">
        <v>667.04401709401725</v>
      </c>
      <c r="DE427" s="104">
        <v>626.47511312217205</v>
      </c>
      <c r="DF427" s="104">
        <v>574.16666666666697</v>
      </c>
      <c r="DG427" s="104">
        <v>550.36874999999998</v>
      </c>
      <c r="DH427" s="104">
        <v>519.6473193473189</v>
      </c>
      <c r="DI427" s="104">
        <v>502.99204545454552</v>
      </c>
      <c r="DJ427" s="104">
        <v>488.69230769230802</v>
      </c>
      <c r="DK427" s="104">
        <v>467.87500000000028</v>
      </c>
      <c r="DL427" s="104">
        <v>434.10000000000031</v>
      </c>
      <c r="DM427" s="104">
        <v>439.55333333333334</v>
      </c>
      <c r="DN427" s="104">
        <v>419</v>
      </c>
      <c r="DO427" s="104">
        <v>405.80868686868689</v>
      </c>
      <c r="DP427" s="104">
        <v>313.00402597402513</v>
      </c>
      <c r="DR427" s="4">
        <f t="shared" si="516"/>
        <v>15.81159695445</v>
      </c>
      <c r="DS427" s="39">
        <v>14.207772597390001</v>
      </c>
      <c r="DT427" s="39">
        <v>15.109366837110001</v>
      </c>
      <c r="DU427" s="39">
        <v>15.037566605940002</v>
      </c>
      <c r="DV427" s="39">
        <v>15.40235563625</v>
      </c>
      <c r="DW427" s="39">
        <v>16.96981057659</v>
      </c>
      <c r="DX427" s="39">
        <v>30.853836542920003</v>
      </c>
      <c r="DY427" s="39">
        <v>24.310294232399997</v>
      </c>
      <c r="DZ427" s="39">
        <v>24.62706303525</v>
      </c>
      <c r="EA427" s="39">
        <v>24.1604687572</v>
      </c>
      <c r="EB427" s="39">
        <v>17.199288107819996</v>
      </c>
      <c r="EC427" s="39">
        <v>13.435463513219998</v>
      </c>
      <c r="ED427" s="39">
        <v>13.803504340359998</v>
      </c>
      <c r="EE427" s="39">
        <v>11.849804433900001</v>
      </c>
      <c r="EF427" s="39">
        <v>10.56448629136</v>
      </c>
      <c r="EG427" s="39">
        <v>8.293870290060001</v>
      </c>
      <c r="EH427" s="39">
        <v>6.840791006349999</v>
      </c>
      <c r="EI427" s="39">
        <v>7.4578460469099985</v>
      </c>
      <c r="EJ427" s="39">
        <v>10.0545208372</v>
      </c>
      <c r="EK427" s="39">
        <v>9.9641358773999968</v>
      </c>
      <c r="EL427" s="39">
        <v>10.682147743610001</v>
      </c>
      <c r="EM427" s="39">
        <v>9.3079049664000006</v>
      </c>
      <c r="EN427" s="39">
        <v>8.0539467268000013</v>
      </c>
      <c r="EP427" s="111">
        <v>46112</v>
      </c>
      <c r="EQ427" s="114">
        <f t="shared" si="541"/>
        <v>-0.24657534246575341</v>
      </c>
      <c r="ER427" s="114"/>
      <c r="ES427" s="4">
        <f t="shared" si="517"/>
        <v>759.56299999999999</v>
      </c>
      <c r="ET427" s="4">
        <f t="shared" si="518"/>
        <v>966.09100000000001</v>
      </c>
      <c r="EU427" s="4"/>
      <c r="EV427" s="4">
        <f t="shared" si="488"/>
        <v>945.3846153846149</v>
      </c>
      <c r="EW427" s="4">
        <f t="shared" si="489"/>
        <v>1003.45454545455</v>
      </c>
      <c r="EX427" s="4">
        <f t="shared" si="490"/>
        <v>1024.0709999999999</v>
      </c>
      <c r="EY427" s="4"/>
      <c r="EZ427" s="4">
        <f t="shared" si="491"/>
        <v>986.5</v>
      </c>
      <c r="FA427" s="4">
        <f t="shared" si="492"/>
        <v>1023.625</v>
      </c>
      <c r="FB427" s="4">
        <f t="shared" si="493"/>
        <v>1030.47826086957</v>
      </c>
      <c r="FC427" s="4"/>
      <c r="FD427" s="4">
        <f t="shared" si="519"/>
        <v>1057.875</v>
      </c>
      <c r="FE427" s="4">
        <f t="shared" si="520"/>
        <v>1092.3157894736801</v>
      </c>
      <c r="FF427" s="4">
        <f t="shared" si="521"/>
        <v>1104.0869565217399</v>
      </c>
      <c r="FH427" s="16">
        <f t="shared" si="522"/>
        <v>915.16628767123279</v>
      </c>
      <c r="FI427" s="16">
        <f t="shared" si="495"/>
        <v>1009.7745616438356</v>
      </c>
      <c r="FJ427" s="16"/>
      <c r="FK427" s="16">
        <f t="shared" si="523"/>
        <v>976.36195995785033</v>
      </c>
      <c r="FL427" s="16">
        <f t="shared" si="524"/>
        <v>1018.6514632627658</v>
      </c>
      <c r="FM427" s="16">
        <f t="shared" si="525"/>
        <v>1028.8983883263884</v>
      </c>
      <c r="FN427" s="16"/>
      <c r="FO427" s="16">
        <f t="shared" si="526"/>
        <v>1040.2756849315069</v>
      </c>
      <c r="FP427" s="16">
        <f t="shared" si="527"/>
        <v>1075.3783345349646</v>
      </c>
      <c r="FQ427" s="16">
        <f t="shared" si="528"/>
        <v>1085.9368671828488</v>
      </c>
      <c r="FS427" s="4">
        <f t="shared" si="496"/>
        <v>759.56299999999999</v>
      </c>
      <c r="FT427" s="4">
        <f t="shared" si="497"/>
        <v>966.09100000000001</v>
      </c>
      <c r="FU427" s="4"/>
      <c r="FV427" s="4">
        <f t="shared" si="498"/>
        <v>945.77777777777806</v>
      </c>
      <c r="FW427" s="4">
        <f t="shared" si="499"/>
        <v>1004.0869565217399</v>
      </c>
      <c r="FX427" s="4">
        <f t="shared" si="500"/>
        <v>1024.0709999999999</v>
      </c>
      <c r="FY427" s="4"/>
      <c r="FZ427" s="4">
        <f t="shared" si="501"/>
        <v>987.07407407407402</v>
      </c>
      <c r="GA427" s="4">
        <f t="shared" si="502"/>
        <v>1025.1600000000001</v>
      </c>
      <c r="GB427" s="4">
        <f t="shared" si="503"/>
        <v>1031.6666666666699</v>
      </c>
      <c r="GC427" s="4"/>
      <c r="GD427" s="4">
        <f t="shared" si="504"/>
        <v>1058.5294117647099</v>
      </c>
      <c r="GE427" s="4">
        <f t="shared" si="505"/>
        <v>1094.0999999999999</v>
      </c>
      <c r="GF427" s="4">
        <f t="shared" si="506"/>
        <v>1104.7083333333298</v>
      </c>
      <c r="GH427" s="16">
        <f t="shared" si="529"/>
        <v>915.16628767123279</v>
      </c>
      <c r="GI427" s="16">
        <f t="shared" si="507"/>
        <v>1009.7745616438356</v>
      </c>
      <c r="GJ427" s="16"/>
      <c r="GK427" s="16">
        <f t="shared" si="530"/>
        <v>976.89142567224769</v>
      </c>
      <c r="GL427" s="16">
        <f t="shared" si="531"/>
        <v>1019.9639070875523</v>
      </c>
      <c r="GM427" s="16">
        <f t="shared" si="532"/>
        <v>1029.7937625570801</v>
      </c>
      <c r="GN427" s="16"/>
      <c r="GO427" s="16">
        <f t="shared" si="508"/>
        <v>1040.9102874026353</v>
      </c>
      <c r="GP427" s="16">
        <f t="shared" si="509"/>
        <v>1077.101095890411</v>
      </c>
      <c r="GQ427" s="16">
        <f t="shared" si="533"/>
        <v>1086.6980593607286</v>
      </c>
    </row>
    <row r="428" spans="2:199" ht="14.45" customHeight="1" x14ac:dyDescent="0.25">
      <c r="B428" s="28" t="s">
        <v>348</v>
      </c>
      <c r="C428" s="28" t="s">
        <v>867</v>
      </c>
      <c r="D428" s="23" t="str">
        <f>IFERROR(IF(MATCH($B428,Compounders!$A:$A,0),"yes"),"")</f>
        <v/>
      </c>
      <c r="F428" s="66"/>
      <c r="G428" s="66"/>
      <c r="H428" s="66"/>
      <c r="I428" s="66"/>
      <c r="J428" s="121" t="str">
        <f t="shared" si="510"/>
        <v>yes</v>
      </c>
      <c r="K428" s="70">
        <f t="shared" si="534"/>
        <v>6</v>
      </c>
      <c r="L428" s="70">
        <f t="shared" si="535"/>
        <v>48</v>
      </c>
      <c r="M428" s="70">
        <f t="shared" si="536"/>
        <v>7</v>
      </c>
      <c r="N428" s="70">
        <f t="shared" si="537"/>
        <v>9</v>
      </c>
      <c r="O428" s="66"/>
      <c r="P428" s="83"/>
      <c r="Q428" s="70">
        <f t="shared" ref="Q428:Y443" si="551">Q427+IF(Q$10=$P428,1)</f>
        <v>5</v>
      </c>
      <c r="R428" s="70">
        <f t="shared" si="551"/>
        <v>4</v>
      </c>
      <c r="S428" s="70">
        <f t="shared" si="551"/>
        <v>5</v>
      </c>
      <c r="T428" s="70">
        <f t="shared" si="551"/>
        <v>5</v>
      </c>
      <c r="U428" s="70">
        <f t="shared" si="551"/>
        <v>5</v>
      </c>
      <c r="V428" s="70">
        <f t="shared" si="551"/>
        <v>8</v>
      </c>
      <c r="W428" s="70">
        <f t="shared" si="551"/>
        <v>10</v>
      </c>
      <c r="X428" s="70">
        <f t="shared" si="551"/>
        <v>4</v>
      </c>
      <c r="Y428" s="70">
        <f t="shared" si="551"/>
        <v>2</v>
      </c>
      <c r="AA428" s="39">
        <v>17.030641483559997</v>
      </c>
      <c r="AB428" s="39">
        <v>16.15307508243</v>
      </c>
      <c r="AC428" s="40">
        <v>17.475151930880003</v>
      </c>
      <c r="AE428" s="4">
        <f t="shared" si="477"/>
        <v>0.44451044732000611</v>
      </c>
      <c r="AF428" s="4">
        <f t="shared" si="478"/>
        <v>1.3220768484500027</v>
      </c>
      <c r="AH428" s="11">
        <f t="shared" si="479"/>
        <v>2.6100628549376781E-2</v>
      </c>
      <c r="AI428" s="11">
        <f t="shared" si="480"/>
        <v>8.1846759313838113E-2</v>
      </c>
      <c r="AK428" s="3">
        <v>806.9</v>
      </c>
      <c r="AL428" s="7">
        <v>805.8</v>
      </c>
      <c r="AM428" s="7"/>
      <c r="AN428" s="3">
        <v>872.73333333333301</v>
      </c>
      <c r="AO428" s="3">
        <v>846.357142857143</v>
      </c>
      <c r="AP428" s="7">
        <v>854.4375</v>
      </c>
      <c r="AQ428" s="113"/>
      <c r="AR428" s="3">
        <v>936.3</v>
      </c>
      <c r="AS428" s="3">
        <v>921.46666666666704</v>
      </c>
      <c r="AT428" s="7">
        <v>941.6875</v>
      </c>
      <c r="AU428" s="7"/>
      <c r="AV428" s="3">
        <v>1016.5</v>
      </c>
      <c r="AW428" s="3">
        <v>1000</v>
      </c>
      <c r="AX428" s="7">
        <v>1029.6363636363601</v>
      </c>
      <c r="AY428" s="113"/>
      <c r="AZ428" s="3">
        <v>808.4</v>
      </c>
      <c r="BA428" s="7">
        <v>819.1</v>
      </c>
      <c r="BB428" s="7"/>
      <c r="BC428" s="3">
        <v>866.70588235294099</v>
      </c>
      <c r="BD428" s="3">
        <v>842.83333333333303</v>
      </c>
      <c r="BE428" s="7">
        <v>850.22222222222194</v>
      </c>
      <c r="BF428" s="113"/>
      <c r="BG428" s="3">
        <v>929.07692307692298</v>
      </c>
      <c r="BH428" s="3">
        <v>918.23529411764707</v>
      </c>
      <c r="BI428" s="7">
        <v>928.88888888888891</v>
      </c>
      <c r="BJ428" s="113"/>
      <c r="BK428" s="3">
        <v>1016.25</v>
      </c>
      <c r="BL428" s="3">
        <v>990.22222222222194</v>
      </c>
      <c r="BM428" s="7">
        <v>1003.6666666666699</v>
      </c>
      <c r="BO428" s="2">
        <f t="shared" si="542"/>
        <v>808.4</v>
      </c>
      <c r="BP428" s="2">
        <f t="shared" si="543"/>
        <v>819.1</v>
      </c>
      <c r="BQ428" s="2"/>
      <c r="BR428" s="2">
        <f t="shared" si="544"/>
        <v>866.70588235294099</v>
      </c>
      <c r="BS428" s="2">
        <f t="shared" si="545"/>
        <v>842.83333333333303</v>
      </c>
      <c r="BT428" s="2">
        <f t="shared" si="546"/>
        <v>850.22222222222194</v>
      </c>
      <c r="BU428" s="2"/>
      <c r="BV428" s="2">
        <f t="shared" si="547"/>
        <v>929.07692307692298</v>
      </c>
      <c r="BW428" s="2">
        <f t="shared" si="548"/>
        <v>918.23529411764707</v>
      </c>
      <c r="BX428" s="2">
        <f t="shared" si="549"/>
        <v>928.88888888888891</v>
      </c>
      <c r="BZ428" s="16">
        <f t="shared" si="538"/>
        <v>10.700000000000045</v>
      </c>
      <c r="CA428" s="16">
        <f t="shared" si="539"/>
        <v>31.122222222221922</v>
      </c>
      <c r="CB428" s="16">
        <f t="shared" si="540"/>
        <v>78.66666666666697</v>
      </c>
      <c r="CD428" s="5">
        <f t="shared" si="481"/>
        <v>1.3236021771400264E-2</v>
      </c>
      <c r="CE428" s="5">
        <f t="shared" si="482"/>
        <v>3.7995632062290285E-2</v>
      </c>
      <c r="CF428" s="5">
        <f t="shared" si="483"/>
        <v>9.2524830109775635E-2</v>
      </c>
      <c r="CH428" s="11">
        <f t="shared" si="512"/>
        <v>-2.7544002533822165E-2</v>
      </c>
      <c r="CI428" s="11">
        <f t="shared" si="513"/>
        <v>-1.901874726633801E-2</v>
      </c>
      <c r="CK428" s="11">
        <f t="shared" si="514"/>
        <v>-1.1669247927685644E-2</v>
      </c>
      <c r="CL428" s="11">
        <f t="shared" si="515"/>
        <v>-2.0238818053008867E-4</v>
      </c>
      <c r="CN428" s="16">
        <f t="shared" si="484"/>
        <v>-23.872549019607959</v>
      </c>
      <c r="CO428" s="16">
        <f t="shared" si="485"/>
        <v>-16.483660130719045</v>
      </c>
      <c r="CP428" s="11"/>
      <c r="CQ428" s="16">
        <f t="shared" si="486"/>
        <v>-10.841628959275909</v>
      </c>
      <c r="CR428" s="16">
        <f t="shared" si="487"/>
        <v>-0.18803418803406657</v>
      </c>
      <c r="CT428" s="106">
        <v>872.9</v>
      </c>
      <c r="CU428" s="104">
        <v>842.83333333333303</v>
      </c>
      <c r="CV428" s="104">
        <v>837.84285714285693</v>
      </c>
      <c r="CW428" s="104">
        <v>886.08749999999998</v>
      </c>
      <c r="CX428" s="104">
        <v>836.91764705882304</v>
      </c>
      <c r="CY428" s="104">
        <v>823.84210526315792</v>
      </c>
      <c r="CZ428" s="104">
        <v>809.16806722689103</v>
      </c>
      <c r="DA428" s="104">
        <v>772.09411764705897</v>
      </c>
      <c r="DB428" s="104">
        <v>732.09166666666704</v>
      </c>
      <c r="DC428" s="104">
        <v>701.58823529411802</v>
      </c>
      <c r="DD428" s="104">
        <v>673.22179487179494</v>
      </c>
      <c r="DE428" s="104">
        <v>611.67647058823502</v>
      </c>
      <c r="DF428" s="104">
        <v>549.29821428571404</v>
      </c>
      <c r="DG428" s="104">
        <v>525.555555555556</v>
      </c>
      <c r="DH428" s="104">
        <v>509.71208791208801</v>
      </c>
      <c r="DI428" s="104">
        <v>524.905714285714</v>
      </c>
      <c r="DJ428" s="104">
        <v>514.66666666666697</v>
      </c>
      <c r="DK428" s="104">
        <v>511.42105263157896</v>
      </c>
      <c r="DL428" s="104">
        <v>477.63894230769199</v>
      </c>
      <c r="DM428" s="104">
        <v>485.30956043956007</v>
      </c>
      <c r="DN428" s="104">
        <v>457.45</v>
      </c>
      <c r="DO428" s="104">
        <v>420.944444444444</v>
      </c>
      <c r="DP428" s="104">
        <v>421.99362745098</v>
      </c>
      <c r="DR428" s="4">
        <f t="shared" si="516"/>
        <v>17.475151930880003</v>
      </c>
      <c r="DS428" s="39">
        <v>16.15307508243</v>
      </c>
      <c r="DT428" s="39">
        <v>17.030641483559997</v>
      </c>
      <c r="DU428" s="39">
        <v>18.593389390160002</v>
      </c>
      <c r="DV428" s="39">
        <v>20.341322802720001</v>
      </c>
      <c r="DW428" s="39">
        <v>19.954142961120002</v>
      </c>
      <c r="DX428" s="39">
        <v>21.705264503999999</v>
      </c>
      <c r="DY428" s="39">
        <v>21.53332726755</v>
      </c>
      <c r="DZ428" s="39">
        <v>19.058370400920001</v>
      </c>
      <c r="EA428" s="39">
        <v>17.393347671839997</v>
      </c>
      <c r="EB428" s="39">
        <v>15.904737731999997</v>
      </c>
      <c r="EC428" s="39">
        <v>13.297993962880001</v>
      </c>
      <c r="ED428" s="39">
        <v>11.575989756359998</v>
      </c>
      <c r="EE428" s="39">
        <v>8.91392028912</v>
      </c>
      <c r="EF428" s="39">
        <v>8.4780143155699985</v>
      </c>
      <c r="EG428" s="39">
        <v>7.8895089473199995</v>
      </c>
      <c r="EH428" s="39">
        <v>7.4184733643999996</v>
      </c>
      <c r="EI428" s="39">
        <v>9.4471843296399989</v>
      </c>
      <c r="EJ428" s="39">
        <v>11.870494259399999</v>
      </c>
      <c r="EK428" s="39">
        <v>10.933310782969999</v>
      </c>
      <c r="EL428" s="39">
        <v>13.252049872400001</v>
      </c>
      <c r="EM428" s="39">
        <v>11.757401518349999</v>
      </c>
      <c r="EN428" s="39">
        <v>10.490146644030002</v>
      </c>
      <c r="EP428" s="111">
        <v>46022</v>
      </c>
      <c r="EQ428" s="114">
        <f t="shared" si="541"/>
        <v>0</v>
      </c>
      <c r="ER428" s="114"/>
      <c r="ES428" s="4">
        <f t="shared" si="517"/>
        <v>806.9</v>
      </c>
      <c r="ET428" s="4">
        <f t="shared" si="518"/>
        <v>805.8</v>
      </c>
      <c r="EU428" s="4"/>
      <c r="EV428" s="4">
        <f t="shared" si="488"/>
        <v>872.73333333333301</v>
      </c>
      <c r="EW428" s="4">
        <f t="shared" si="489"/>
        <v>846.357142857143</v>
      </c>
      <c r="EX428" s="4">
        <f t="shared" si="490"/>
        <v>854.4375</v>
      </c>
      <c r="EY428" s="4"/>
      <c r="EZ428" s="4">
        <f t="shared" si="491"/>
        <v>936.3</v>
      </c>
      <c r="FA428" s="4">
        <f t="shared" si="492"/>
        <v>921.46666666666704</v>
      </c>
      <c r="FB428" s="4">
        <f t="shared" si="493"/>
        <v>941.6875</v>
      </c>
      <c r="FC428" s="4"/>
      <c r="FD428" s="4">
        <f t="shared" ref="FD428:FD458" si="552">AV428</f>
        <v>1016.5</v>
      </c>
      <c r="FE428" s="4">
        <f t="shared" si="520"/>
        <v>1000</v>
      </c>
      <c r="FF428" s="4">
        <f t="shared" si="521"/>
        <v>1029.6363636363601</v>
      </c>
      <c r="FH428" s="16">
        <f t="shared" si="522"/>
        <v>806.9</v>
      </c>
      <c r="FI428" s="16">
        <f t="shared" si="495"/>
        <v>805.8</v>
      </c>
      <c r="FJ428" s="16"/>
      <c r="FK428" s="16">
        <f t="shared" si="523"/>
        <v>872.73333333333301</v>
      </c>
      <c r="FL428" s="16">
        <f t="shared" si="524"/>
        <v>846.357142857143</v>
      </c>
      <c r="FM428" s="16">
        <f t="shared" si="525"/>
        <v>854.4375</v>
      </c>
      <c r="FN428" s="16"/>
      <c r="FO428" s="16">
        <f t="shared" si="526"/>
        <v>936.3</v>
      </c>
      <c r="FP428" s="16">
        <f t="shared" si="527"/>
        <v>921.46666666666704</v>
      </c>
      <c r="FQ428" s="16">
        <f t="shared" si="528"/>
        <v>941.6875</v>
      </c>
      <c r="FS428" s="4">
        <f t="shared" si="496"/>
        <v>808.4</v>
      </c>
      <c r="FT428" s="4">
        <f t="shared" si="497"/>
        <v>819.1</v>
      </c>
      <c r="FU428" s="4"/>
      <c r="FV428" s="4">
        <f t="shared" si="498"/>
        <v>866.70588235294099</v>
      </c>
      <c r="FW428" s="4">
        <f t="shared" si="499"/>
        <v>842.83333333333303</v>
      </c>
      <c r="FX428" s="4">
        <f t="shared" si="500"/>
        <v>850.22222222222194</v>
      </c>
      <c r="FY428" s="4"/>
      <c r="FZ428" s="4">
        <f t="shared" si="501"/>
        <v>929.07692307692298</v>
      </c>
      <c r="GA428" s="4">
        <f t="shared" si="502"/>
        <v>918.23529411764707</v>
      </c>
      <c r="GB428" s="4">
        <f t="shared" si="503"/>
        <v>928.88888888888891</v>
      </c>
      <c r="GC428" s="4"/>
      <c r="GD428" s="4">
        <f t="shared" si="504"/>
        <v>1016.25</v>
      </c>
      <c r="GE428" s="4">
        <f t="shared" si="505"/>
        <v>990.22222222222194</v>
      </c>
      <c r="GF428" s="4">
        <f t="shared" si="506"/>
        <v>1003.6666666666699</v>
      </c>
      <c r="GH428" s="16">
        <f t="shared" si="529"/>
        <v>808.4</v>
      </c>
      <c r="GI428" s="16">
        <f t="shared" si="507"/>
        <v>819.1</v>
      </c>
      <c r="GJ428" s="16"/>
      <c r="GK428" s="16">
        <f t="shared" si="530"/>
        <v>866.70588235294099</v>
      </c>
      <c r="GL428" s="16">
        <f t="shared" si="531"/>
        <v>842.83333333333303</v>
      </c>
      <c r="GM428" s="16">
        <f t="shared" si="532"/>
        <v>850.22222222222194</v>
      </c>
      <c r="GN428" s="16"/>
      <c r="GO428" s="16">
        <f t="shared" si="508"/>
        <v>929.07692307692298</v>
      </c>
      <c r="GP428" s="16">
        <f t="shared" si="509"/>
        <v>918.23529411764707</v>
      </c>
      <c r="GQ428" s="16">
        <f t="shared" si="533"/>
        <v>928.88888888888891</v>
      </c>
    </row>
    <row r="429" spans="2:199" ht="14.45" customHeight="1" x14ac:dyDescent="0.25">
      <c r="B429" s="28" t="s">
        <v>460</v>
      </c>
      <c r="C429" s="28" t="s">
        <v>868</v>
      </c>
      <c r="D429" s="23" t="str">
        <f>IFERROR(IF(MATCH($B429,Compounders!$A:$A,0),"yes"),"")</f>
        <v/>
      </c>
      <c r="F429" s="66"/>
      <c r="G429" s="66"/>
      <c r="H429" s="66"/>
      <c r="I429" s="66"/>
      <c r="J429" s="121" t="str">
        <f t="shared" si="510"/>
        <v>yes</v>
      </c>
      <c r="K429" s="70">
        <f t="shared" si="534"/>
        <v>6</v>
      </c>
      <c r="L429" s="70">
        <f t="shared" si="535"/>
        <v>48</v>
      </c>
      <c r="M429" s="70">
        <f t="shared" si="536"/>
        <v>7</v>
      </c>
      <c r="N429" s="70">
        <f t="shared" si="537"/>
        <v>9</v>
      </c>
      <c r="O429" s="66"/>
      <c r="P429" s="83"/>
      <c r="Q429" s="70">
        <f t="shared" si="551"/>
        <v>5</v>
      </c>
      <c r="R429" s="70">
        <f t="shared" si="551"/>
        <v>4</v>
      </c>
      <c r="S429" s="70">
        <f t="shared" si="551"/>
        <v>5</v>
      </c>
      <c r="T429" s="70">
        <f t="shared" si="551"/>
        <v>5</v>
      </c>
      <c r="U429" s="70">
        <f t="shared" si="551"/>
        <v>5</v>
      </c>
      <c r="V429" s="70">
        <f t="shared" si="551"/>
        <v>8</v>
      </c>
      <c r="W429" s="70">
        <f t="shared" si="551"/>
        <v>10</v>
      </c>
      <c r="X429" s="70">
        <f t="shared" si="551"/>
        <v>4</v>
      </c>
      <c r="Y429" s="70">
        <f t="shared" si="551"/>
        <v>2</v>
      </c>
      <c r="AA429" s="39">
        <v>15.361451658879998</v>
      </c>
      <c r="AB429" s="39">
        <v>15.244098895960001</v>
      </c>
      <c r="AC429" s="40">
        <v>15.956052896560001</v>
      </c>
      <c r="AE429" s="4">
        <f t="shared" si="477"/>
        <v>0.59460123768000273</v>
      </c>
      <c r="AF429" s="4">
        <f t="shared" si="478"/>
        <v>0.71195400060000047</v>
      </c>
      <c r="AH429" s="11">
        <f t="shared" si="479"/>
        <v>3.8707359882637293E-2</v>
      </c>
      <c r="AI429" s="11">
        <f t="shared" si="480"/>
        <v>4.6703580543464129E-2</v>
      </c>
      <c r="AK429" s="3">
        <v>824</v>
      </c>
      <c r="AL429" s="7">
        <v>921</v>
      </c>
      <c r="AM429" s="7"/>
      <c r="AN429" s="3">
        <v>1065.25</v>
      </c>
      <c r="AO429" s="3">
        <v>976.2</v>
      </c>
      <c r="AP429" s="7">
        <v>974.4</v>
      </c>
      <c r="AQ429" s="113"/>
      <c r="AR429" s="3">
        <v>1153.0999999999999</v>
      </c>
      <c r="AS429" s="3">
        <v>1091.3333333333298</v>
      </c>
      <c r="AT429" s="7">
        <v>1083</v>
      </c>
      <c r="AU429" s="7"/>
      <c r="AV429" s="3">
        <v>1196.5</v>
      </c>
      <c r="AW429" s="3">
        <v>1157.7142857142899</v>
      </c>
      <c r="AX429" s="7">
        <v>1178.42857142857</v>
      </c>
      <c r="AY429" s="113"/>
      <c r="AZ429" s="3">
        <v>1042</v>
      </c>
      <c r="BA429" s="7">
        <v>1100</v>
      </c>
      <c r="BB429" s="7"/>
      <c r="BC429" s="3">
        <v>1167.9166666666702</v>
      </c>
      <c r="BD429" s="3">
        <v>1121.3636363636401</v>
      </c>
      <c r="BE429" s="7">
        <v>1137.61538461538</v>
      </c>
      <c r="BF429" s="113"/>
      <c r="BG429" s="3">
        <v>1249.7272727272698</v>
      </c>
      <c r="BH429" s="3">
        <v>1241</v>
      </c>
      <c r="BI429" s="7">
        <v>1246.6923076923101</v>
      </c>
      <c r="BJ429" s="113"/>
      <c r="BK429" s="3">
        <v>1295.3333333333298</v>
      </c>
      <c r="BL429" s="3">
        <v>1354.2727272727302</v>
      </c>
      <c r="BM429" s="7">
        <v>1317.3636363636401</v>
      </c>
      <c r="BO429" s="2">
        <f t="shared" si="542"/>
        <v>1099.523287671233</v>
      </c>
      <c r="BP429" s="2">
        <f t="shared" si="543"/>
        <v>1137.3062170705962</v>
      </c>
      <c r="BQ429" s="2"/>
      <c r="BR429" s="2">
        <f t="shared" si="544"/>
        <v>1249.0548567870455</v>
      </c>
      <c r="BS429" s="2">
        <f t="shared" si="545"/>
        <v>1240.0166874221668</v>
      </c>
      <c r="BT429" s="2">
        <f t="shared" si="546"/>
        <v>1245.7957850368832</v>
      </c>
      <c r="BU429" s="2"/>
      <c r="BV429" s="2">
        <f t="shared" si="547"/>
        <v>1294.9584889995815</v>
      </c>
      <c r="BW429" s="2">
        <f t="shared" si="548"/>
        <v>1353.3417185554201</v>
      </c>
      <c r="BX429" s="2">
        <f t="shared" si="549"/>
        <v>1316.7827761279855</v>
      </c>
      <c r="BZ429" s="16">
        <f t="shared" si="538"/>
        <v>37.782929399363184</v>
      </c>
      <c r="CA429" s="16">
        <f t="shared" si="539"/>
        <v>108.48956796628704</v>
      </c>
      <c r="CB429" s="16">
        <f t="shared" si="540"/>
        <v>70.986991091102254</v>
      </c>
      <c r="CD429" s="5">
        <f t="shared" si="481"/>
        <v>3.4363009699764246E-2</v>
      </c>
      <c r="CE429" s="5">
        <f t="shared" si="482"/>
        <v>9.5391695163443257E-2</v>
      </c>
      <c r="CF429" s="5">
        <f t="shared" si="483"/>
        <v>5.6981241985018194E-2</v>
      </c>
      <c r="CH429" s="11">
        <f t="shared" si="512"/>
        <v>-7.2360067420318419E-3</v>
      </c>
      <c r="CI429" s="11">
        <f t="shared" si="513"/>
        <v>-2.6092302771598685E-3</v>
      </c>
      <c r="CK429" s="11">
        <f t="shared" si="514"/>
        <v>4.5085020139095322E-2</v>
      </c>
      <c r="CL429" s="11">
        <f t="shared" si="515"/>
        <v>1.6853271601983355E-2</v>
      </c>
      <c r="CN429" s="16">
        <f t="shared" si="484"/>
        <v>-9.0381693648787405</v>
      </c>
      <c r="CO429" s="16">
        <f t="shared" si="485"/>
        <v>-3.2590717501623203</v>
      </c>
      <c r="CP429" s="11"/>
      <c r="CQ429" s="16">
        <f t="shared" si="486"/>
        <v>58.383229555838625</v>
      </c>
      <c r="CR429" s="16">
        <f t="shared" si="487"/>
        <v>21.824287128403967</v>
      </c>
      <c r="CT429" s="106">
        <v>1148.5555555555561</v>
      </c>
      <c r="CU429" s="104">
        <v>1121.3636363636401</v>
      </c>
      <c r="CV429" s="104">
        <v>1148.9000000000001</v>
      </c>
      <c r="CW429" s="104">
        <v>1122.8888888888891</v>
      </c>
      <c r="CX429" s="104">
        <v>1109.227272727273</v>
      </c>
      <c r="CY429" s="104">
        <v>1111.75</v>
      </c>
      <c r="CZ429" s="104">
        <v>1056.708333333333</v>
      </c>
      <c r="DA429" s="104">
        <v>1219.2333333333331</v>
      </c>
      <c r="DB429" s="104">
        <v>1191.1500000000001</v>
      </c>
      <c r="DC429" s="104">
        <v>1159.7857142857101</v>
      </c>
      <c r="DD429" s="104">
        <v>1115.2380952380947</v>
      </c>
      <c r="DE429" s="104">
        <v>1045.704545454545</v>
      </c>
      <c r="DF429" s="104">
        <v>976.63636363636306</v>
      </c>
      <c r="DG429" s="104">
        <v>975.75</v>
      </c>
      <c r="DH429" s="104">
        <v>888.75</v>
      </c>
      <c r="DI429" s="104">
        <v>840.27272727272793</v>
      </c>
      <c r="DJ429" s="104">
        <v>907.45454545454504</v>
      </c>
      <c r="DK429" s="104">
        <v>872.76923076923094</v>
      </c>
      <c r="DL429" s="104">
        <v>834.50000000000102</v>
      </c>
      <c r="DM429" s="104">
        <v>789.92857142857099</v>
      </c>
      <c r="DN429" s="104">
        <v>703.19444444444389</v>
      </c>
      <c r="DO429" s="104">
        <v>633.66666666666697</v>
      </c>
      <c r="DP429" s="104">
        <v>643.04999999999995</v>
      </c>
      <c r="DR429" s="4">
        <f t="shared" si="516"/>
        <v>15.956052896560001</v>
      </c>
      <c r="DS429" s="39">
        <v>15.244098895960001</v>
      </c>
      <c r="DT429" s="39">
        <v>15.361451658879998</v>
      </c>
      <c r="DU429" s="39">
        <v>15.056565374550001</v>
      </c>
      <c r="DV429" s="39">
        <v>14.49546017171</v>
      </c>
      <c r="DW429" s="39">
        <v>13.122111253250001</v>
      </c>
      <c r="DX429" s="39">
        <v>14.18978113665</v>
      </c>
      <c r="DY429" s="39">
        <v>16.596574679000003</v>
      </c>
      <c r="DZ429" s="39">
        <v>16.373415538979998</v>
      </c>
      <c r="EA429" s="39">
        <v>18.500482397330003</v>
      </c>
      <c r="EB429" s="39">
        <v>15.762758851940001</v>
      </c>
      <c r="EC429" s="39">
        <v>15.477235746319998</v>
      </c>
      <c r="ED429" s="39">
        <v>13.639586208119997</v>
      </c>
      <c r="EE429" s="39">
        <v>14.384523316239997</v>
      </c>
      <c r="EF429" s="39">
        <v>14.781020217599998</v>
      </c>
      <c r="EG429" s="39">
        <v>12.323830258619999</v>
      </c>
      <c r="EH429" s="39">
        <v>13.13513816919</v>
      </c>
      <c r="EI429" s="39">
        <v>16.090579135639999</v>
      </c>
      <c r="EJ429" s="39">
        <v>17.0168267524</v>
      </c>
      <c r="EK429" s="39">
        <v>15.647071197030003</v>
      </c>
      <c r="EL429" s="39">
        <v>15.521999333749999</v>
      </c>
      <c r="EM429" s="39">
        <v>12.72596555248</v>
      </c>
      <c r="EN429" s="39">
        <v>11.061525415229999</v>
      </c>
      <c r="EP429" s="111">
        <v>46025</v>
      </c>
      <c r="EQ429" s="114">
        <f t="shared" si="541"/>
        <v>-8.21917808219178E-3</v>
      </c>
      <c r="ER429" s="114"/>
      <c r="ES429" s="4">
        <f t="shared" si="517"/>
        <v>824</v>
      </c>
      <c r="ET429" s="4">
        <f t="shared" si="518"/>
        <v>921</v>
      </c>
      <c r="EU429" s="4"/>
      <c r="EV429" s="4">
        <f t="shared" si="488"/>
        <v>1065.25</v>
      </c>
      <c r="EW429" s="4">
        <f t="shared" si="489"/>
        <v>976.2</v>
      </c>
      <c r="EX429" s="4">
        <f t="shared" si="490"/>
        <v>974.4</v>
      </c>
      <c r="EY429" s="4"/>
      <c r="EZ429" s="4">
        <f t="shared" si="491"/>
        <v>1153.0999999999999</v>
      </c>
      <c r="FA429" s="4">
        <f t="shared" si="492"/>
        <v>1091.3333333333298</v>
      </c>
      <c r="FB429" s="4">
        <f t="shared" si="493"/>
        <v>1083</v>
      </c>
      <c r="FC429" s="4"/>
      <c r="FD429" s="4">
        <f t="shared" si="552"/>
        <v>1196.5</v>
      </c>
      <c r="FE429" s="4">
        <f t="shared" si="520"/>
        <v>1157.7142857142899</v>
      </c>
      <c r="FF429" s="4">
        <f t="shared" si="521"/>
        <v>1178.42857142857</v>
      </c>
      <c r="FH429" s="16">
        <f t="shared" si="522"/>
        <v>920.2027397260274</v>
      </c>
      <c r="FI429" s="16">
        <f t="shared" si="495"/>
        <v>973.961095890411</v>
      </c>
      <c r="FJ429" s="16"/>
      <c r="FK429" s="16">
        <f t="shared" si="523"/>
        <v>1152.3779452054794</v>
      </c>
      <c r="FL429" s="16">
        <f t="shared" si="524"/>
        <v>1090.3870319634668</v>
      </c>
      <c r="FM429" s="16">
        <f t="shared" si="525"/>
        <v>1082.107397260274</v>
      </c>
      <c r="FN429" s="16"/>
      <c r="FO429" s="16">
        <f t="shared" si="526"/>
        <v>1196.1432876712329</v>
      </c>
      <c r="FP429" s="16">
        <f t="shared" si="527"/>
        <v>1157.1686888454053</v>
      </c>
      <c r="FQ429" s="16">
        <f t="shared" si="528"/>
        <v>1177.6442270058694</v>
      </c>
      <c r="FS429" s="4">
        <f t="shared" si="496"/>
        <v>1042</v>
      </c>
      <c r="FT429" s="4">
        <f t="shared" si="497"/>
        <v>1100</v>
      </c>
      <c r="FU429" s="4"/>
      <c r="FV429" s="4">
        <f t="shared" si="498"/>
        <v>1167.9166666666702</v>
      </c>
      <c r="FW429" s="4">
        <f t="shared" si="499"/>
        <v>1121.3636363636401</v>
      </c>
      <c r="FX429" s="4">
        <f t="shared" si="500"/>
        <v>1137.61538461538</v>
      </c>
      <c r="FY429" s="4"/>
      <c r="FZ429" s="4">
        <f t="shared" si="501"/>
        <v>1249.7272727272698</v>
      </c>
      <c r="GA429" s="4">
        <f t="shared" si="502"/>
        <v>1241</v>
      </c>
      <c r="GB429" s="4">
        <f t="shared" si="503"/>
        <v>1246.6923076923101</v>
      </c>
      <c r="GC429" s="4"/>
      <c r="GD429" s="4">
        <f t="shared" si="504"/>
        <v>1295.3333333333298</v>
      </c>
      <c r="GE429" s="4">
        <f t="shared" si="505"/>
        <v>1354.2727272727302</v>
      </c>
      <c r="GF429" s="4">
        <f t="shared" si="506"/>
        <v>1317.3636363636401</v>
      </c>
      <c r="GH429" s="16">
        <f t="shared" si="529"/>
        <v>1099.523287671233</v>
      </c>
      <c r="GI429" s="16">
        <f t="shared" si="507"/>
        <v>1137.3062170705962</v>
      </c>
      <c r="GJ429" s="16"/>
      <c r="GK429" s="16">
        <f t="shared" si="530"/>
        <v>1249.0548567870455</v>
      </c>
      <c r="GL429" s="16">
        <f t="shared" si="531"/>
        <v>1240.0166874221668</v>
      </c>
      <c r="GM429" s="16">
        <f t="shared" si="532"/>
        <v>1245.7957850368832</v>
      </c>
      <c r="GN429" s="16"/>
      <c r="GO429" s="16">
        <f t="shared" si="508"/>
        <v>1294.9584889995815</v>
      </c>
      <c r="GP429" s="16">
        <f t="shared" si="509"/>
        <v>1353.3417185554201</v>
      </c>
      <c r="GQ429" s="16">
        <f t="shared" si="533"/>
        <v>1316.7827761279855</v>
      </c>
    </row>
    <row r="430" spans="2:199" ht="14.45" customHeight="1" x14ac:dyDescent="0.25">
      <c r="B430" s="28" t="s">
        <v>469</v>
      </c>
      <c r="C430" s="28" t="s">
        <v>1052</v>
      </c>
      <c r="D430" s="23" t="str">
        <f>IFERROR(IF(MATCH($B430,Compounders!$A:$A,0),"yes"),"")</f>
        <v>yes</v>
      </c>
      <c r="F430" s="66"/>
      <c r="G430" s="66"/>
      <c r="H430" s="66"/>
      <c r="I430" s="66"/>
      <c r="J430" s="121" t="str">
        <f t="shared" si="510"/>
        <v>yes</v>
      </c>
      <c r="K430" s="70">
        <f t="shared" si="534"/>
        <v>6</v>
      </c>
      <c r="L430" s="70">
        <f t="shared" si="535"/>
        <v>48</v>
      </c>
      <c r="M430" s="70">
        <f t="shared" si="536"/>
        <v>7</v>
      </c>
      <c r="N430" s="70">
        <f t="shared" si="537"/>
        <v>9</v>
      </c>
      <c r="O430" s="66"/>
      <c r="P430" s="83"/>
      <c r="Q430" s="70">
        <f t="shared" si="551"/>
        <v>5</v>
      </c>
      <c r="R430" s="70">
        <f t="shared" si="551"/>
        <v>4</v>
      </c>
      <c r="S430" s="70">
        <f t="shared" si="551"/>
        <v>5</v>
      </c>
      <c r="T430" s="70">
        <f t="shared" si="551"/>
        <v>5</v>
      </c>
      <c r="U430" s="70">
        <f t="shared" si="551"/>
        <v>5</v>
      </c>
      <c r="V430" s="70">
        <f t="shared" si="551"/>
        <v>8</v>
      </c>
      <c r="W430" s="70">
        <f t="shared" si="551"/>
        <v>10</v>
      </c>
      <c r="X430" s="70">
        <f t="shared" si="551"/>
        <v>4</v>
      </c>
      <c r="Y430" s="70">
        <f t="shared" si="551"/>
        <v>2</v>
      </c>
      <c r="AA430" s="39">
        <v>13.318708641840001</v>
      </c>
      <c r="AB430" s="39">
        <v>14.065105862800003</v>
      </c>
      <c r="AC430" s="40">
        <v>15.60459341316</v>
      </c>
      <c r="AE430" s="4">
        <f t="shared" si="477"/>
        <v>2.2858847713199992</v>
      </c>
      <c r="AF430" s="4">
        <f t="shared" si="478"/>
        <v>1.539487550359997</v>
      </c>
      <c r="AH430" s="11">
        <f t="shared" si="479"/>
        <v>0.17162961010641942</v>
      </c>
      <c r="AI430" s="11">
        <f t="shared" si="480"/>
        <v>0.10945438771504024</v>
      </c>
      <c r="AK430" s="3">
        <v>505</v>
      </c>
      <c r="AL430" s="7">
        <v>483.2</v>
      </c>
      <c r="AM430" s="7"/>
      <c r="AN430" s="3">
        <v>518.90909090909099</v>
      </c>
      <c r="AO430" s="3">
        <v>512.79999999999995</v>
      </c>
      <c r="AP430" s="7">
        <v>523.91666666666697</v>
      </c>
      <c r="AQ430" s="113"/>
      <c r="AR430" s="3">
        <v>583.88888888888891</v>
      </c>
      <c r="AS430" s="3">
        <v>562.45454545454504</v>
      </c>
      <c r="AT430" s="7">
        <v>574</v>
      </c>
      <c r="AU430" s="7"/>
      <c r="AV430" s="3">
        <v>677.4</v>
      </c>
      <c r="AW430" s="3">
        <v>644.75</v>
      </c>
      <c r="AX430" s="7">
        <v>659.5</v>
      </c>
      <c r="AY430" s="113"/>
      <c r="AZ430" s="3">
        <v>598.5</v>
      </c>
      <c r="BA430" s="7">
        <v>599.5</v>
      </c>
      <c r="BB430" s="7"/>
      <c r="BC430" s="3">
        <v>621.6</v>
      </c>
      <c r="BD430" s="3">
        <v>617.27272727272702</v>
      </c>
      <c r="BE430" s="7">
        <v>630.09090909090901</v>
      </c>
      <c r="BF430" s="113"/>
      <c r="BG430" s="3">
        <v>683.11111111111109</v>
      </c>
      <c r="BH430" s="3">
        <v>666.36363636363603</v>
      </c>
      <c r="BI430" s="7">
        <v>679.54545454545496</v>
      </c>
      <c r="BJ430" s="113"/>
      <c r="BK430" s="3">
        <v>780.66666666666697</v>
      </c>
      <c r="BL430" s="3">
        <v>731.28571428571399</v>
      </c>
      <c r="BM430" s="7">
        <v>746.28571428571399</v>
      </c>
      <c r="BO430" s="2">
        <f t="shared" si="542"/>
        <v>598.5</v>
      </c>
      <c r="BP430" s="2">
        <f t="shared" si="543"/>
        <v>599.5</v>
      </c>
      <c r="BQ430" s="2"/>
      <c r="BR430" s="2">
        <f t="shared" si="544"/>
        <v>621.6</v>
      </c>
      <c r="BS430" s="2">
        <f t="shared" si="545"/>
        <v>617.27272727272702</v>
      </c>
      <c r="BT430" s="2">
        <f t="shared" si="546"/>
        <v>630.09090909090901</v>
      </c>
      <c r="BU430" s="2"/>
      <c r="BV430" s="2">
        <f t="shared" si="547"/>
        <v>683.11111111111109</v>
      </c>
      <c r="BW430" s="2">
        <f t="shared" si="548"/>
        <v>666.36363636363603</v>
      </c>
      <c r="BX430" s="2">
        <f t="shared" si="549"/>
        <v>679.54545454545496</v>
      </c>
      <c r="BZ430" s="16">
        <f t="shared" si="538"/>
        <v>1</v>
      </c>
      <c r="CA430" s="16">
        <f t="shared" si="539"/>
        <v>30.590909090909008</v>
      </c>
      <c r="CB430" s="16">
        <f t="shared" si="540"/>
        <v>49.454545454545951</v>
      </c>
      <c r="CD430" s="5">
        <f t="shared" si="481"/>
        <v>1.6708437761070449E-3</v>
      </c>
      <c r="CE430" s="5">
        <f t="shared" si="482"/>
        <v>5.102737129426016E-2</v>
      </c>
      <c r="CF430" s="5">
        <f t="shared" si="483"/>
        <v>7.84879526763822E-2</v>
      </c>
      <c r="CH430" s="11">
        <f t="shared" si="512"/>
        <v>-6.9615069615074354E-3</v>
      </c>
      <c r="CI430" s="11">
        <f t="shared" si="513"/>
        <v>1.3659763659763513E-2</v>
      </c>
      <c r="CK430" s="11">
        <f t="shared" si="514"/>
        <v>-2.4516472467025929E-2</v>
      </c>
      <c r="CL430" s="11">
        <f t="shared" si="515"/>
        <v>-5.2197314721706967E-3</v>
      </c>
      <c r="CN430" s="16">
        <f t="shared" si="484"/>
        <v>-4.3272727272729981</v>
      </c>
      <c r="CO430" s="16">
        <f t="shared" si="485"/>
        <v>8.4909090909089855</v>
      </c>
      <c r="CP430" s="11"/>
      <c r="CQ430" s="16">
        <f t="shared" si="486"/>
        <v>-16.747474747475053</v>
      </c>
      <c r="CR430" s="16">
        <f t="shared" si="487"/>
        <v>-3.565656565656127</v>
      </c>
      <c r="CT430" s="106">
        <v>643.27272727272702</v>
      </c>
      <c r="CU430" s="104">
        <v>617.27272727272702</v>
      </c>
      <c r="CV430" s="104">
        <v>623.00000000000102</v>
      </c>
      <c r="CW430" s="104">
        <v>629.29166666666697</v>
      </c>
      <c r="CX430" s="104">
        <v>611.59090909090901</v>
      </c>
      <c r="CY430" s="104">
        <v>597.79999999999995</v>
      </c>
      <c r="CZ430" s="104">
        <v>594.20000000000005</v>
      </c>
      <c r="DA430" s="104">
        <v>596.20833333333394</v>
      </c>
      <c r="DB430" s="104">
        <v>608.06666666666695</v>
      </c>
      <c r="DC430" s="104">
        <v>622.28571428571399</v>
      </c>
      <c r="DD430" s="104">
        <v>565.08080808080797</v>
      </c>
      <c r="DE430" s="104">
        <v>555.79761904761904</v>
      </c>
      <c r="DF430" s="104">
        <v>605.19047619047603</v>
      </c>
      <c r="DG430" s="104">
        <v>619.20000000000005</v>
      </c>
      <c r="DH430" s="104">
        <v>600.32916666666699</v>
      </c>
      <c r="DI430" s="104">
        <v>577.85416666666697</v>
      </c>
      <c r="DJ430" s="104">
        <v>555.88095238095298</v>
      </c>
      <c r="DK430" s="104">
        <v>546.29411764705901</v>
      </c>
      <c r="DL430" s="104">
        <v>516.06060606060601</v>
      </c>
      <c r="DM430" s="104">
        <v>507.24949494949601</v>
      </c>
      <c r="DN430" s="104">
        <v>479.941666666667</v>
      </c>
      <c r="DO430" s="104">
        <v>446.75</v>
      </c>
      <c r="DP430" s="104">
        <v>420.745707070707</v>
      </c>
      <c r="DR430" s="4">
        <f t="shared" si="516"/>
        <v>15.60459341316</v>
      </c>
      <c r="DS430" s="39">
        <v>14.065105862800003</v>
      </c>
      <c r="DT430" s="39">
        <v>13.318708641840001</v>
      </c>
      <c r="DU430" s="39">
        <v>12.25375834384</v>
      </c>
      <c r="DV430" s="39">
        <v>13.26336647542</v>
      </c>
      <c r="DW430" s="39">
        <v>13.671217405730001</v>
      </c>
      <c r="DX430" s="39">
        <v>15.848131131319999</v>
      </c>
      <c r="DY430" s="39">
        <v>16.2383782275</v>
      </c>
      <c r="DZ430" s="39">
        <v>15.2299048224</v>
      </c>
      <c r="EA430" s="39">
        <v>18.458808469080001</v>
      </c>
      <c r="EB430" s="39">
        <v>16.419060772290003</v>
      </c>
      <c r="EC430" s="39">
        <v>15.72665752122</v>
      </c>
      <c r="ED430" s="39">
        <v>16.268568545159997</v>
      </c>
      <c r="EE430" s="39">
        <v>17.446969746000001</v>
      </c>
      <c r="EF430" s="39">
        <v>17.220901817970002</v>
      </c>
      <c r="EG430" s="39">
        <v>15.083799659249999</v>
      </c>
      <c r="EH430" s="39">
        <v>13.80489839941</v>
      </c>
      <c r="EI430" s="39">
        <v>14.591563525770001</v>
      </c>
      <c r="EJ430" s="39">
        <v>17.9677628984</v>
      </c>
      <c r="EK430" s="39">
        <v>15.727814038249999</v>
      </c>
      <c r="EL430" s="39">
        <v>16.708623591600002</v>
      </c>
      <c r="EM430" s="39">
        <v>15.891616891960002</v>
      </c>
      <c r="EN430" s="39">
        <v>15.080592172799998</v>
      </c>
      <c r="EP430" s="111">
        <v>46022</v>
      </c>
      <c r="EQ430" s="114">
        <f t="shared" si="541"/>
        <v>0</v>
      </c>
      <c r="ER430" s="114"/>
      <c r="ES430" s="4">
        <f t="shared" si="517"/>
        <v>505</v>
      </c>
      <c r="ET430" s="4">
        <f t="shared" si="518"/>
        <v>483.2</v>
      </c>
      <c r="EU430" s="4"/>
      <c r="EV430" s="4">
        <f t="shared" si="488"/>
        <v>518.90909090909099</v>
      </c>
      <c r="EW430" s="4">
        <f t="shared" si="489"/>
        <v>512.79999999999995</v>
      </c>
      <c r="EX430" s="4">
        <f t="shared" si="490"/>
        <v>523.91666666666697</v>
      </c>
      <c r="EY430" s="4"/>
      <c r="EZ430" s="4">
        <f t="shared" si="491"/>
        <v>583.88888888888891</v>
      </c>
      <c r="FA430" s="4">
        <f t="shared" si="492"/>
        <v>562.45454545454504</v>
      </c>
      <c r="FB430" s="4">
        <f t="shared" si="493"/>
        <v>574</v>
      </c>
      <c r="FC430" s="4"/>
      <c r="FD430" s="4">
        <f t="shared" si="552"/>
        <v>677.4</v>
      </c>
      <c r="FE430" s="4">
        <f t="shared" si="520"/>
        <v>644.75</v>
      </c>
      <c r="FF430" s="4">
        <f t="shared" si="521"/>
        <v>659.5</v>
      </c>
      <c r="FH430" s="16">
        <f t="shared" si="522"/>
        <v>505</v>
      </c>
      <c r="FI430" s="16">
        <f t="shared" si="495"/>
        <v>483.2</v>
      </c>
      <c r="FJ430" s="16"/>
      <c r="FK430" s="16">
        <f t="shared" si="523"/>
        <v>518.90909090909099</v>
      </c>
      <c r="FL430" s="16">
        <f t="shared" si="524"/>
        <v>512.79999999999995</v>
      </c>
      <c r="FM430" s="16">
        <f t="shared" si="525"/>
        <v>523.91666666666697</v>
      </c>
      <c r="FN430" s="16"/>
      <c r="FO430" s="16">
        <f t="shared" si="526"/>
        <v>583.88888888888891</v>
      </c>
      <c r="FP430" s="16">
        <f t="shared" si="527"/>
        <v>562.45454545454504</v>
      </c>
      <c r="FQ430" s="16">
        <f t="shared" si="528"/>
        <v>574</v>
      </c>
      <c r="FS430" s="4">
        <f t="shared" si="496"/>
        <v>598.5</v>
      </c>
      <c r="FT430" s="4">
        <f t="shared" si="497"/>
        <v>599.5</v>
      </c>
      <c r="FU430" s="4"/>
      <c r="FV430" s="4">
        <f t="shared" si="498"/>
        <v>621.6</v>
      </c>
      <c r="FW430" s="4">
        <f t="shared" si="499"/>
        <v>617.27272727272702</v>
      </c>
      <c r="FX430" s="4">
        <f t="shared" si="500"/>
        <v>630.09090909090901</v>
      </c>
      <c r="FY430" s="4"/>
      <c r="FZ430" s="4">
        <f t="shared" si="501"/>
        <v>683.11111111111109</v>
      </c>
      <c r="GA430" s="4">
        <f t="shared" si="502"/>
        <v>666.36363636363603</v>
      </c>
      <c r="GB430" s="4">
        <f t="shared" si="503"/>
        <v>679.54545454545496</v>
      </c>
      <c r="GC430" s="4"/>
      <c r="GD430" s="4">
        <f t="shared" si="504"/>
        <v>780.66666666666697</v>
      </c>
      <c r="GE430" s="4">
        <f t="shared" si="505"/>
        <v>731.28571428571399</v>
      </c>
      <c r="GF430" s="4">
        <f t="shared" si="506"/>
        <v>746.28571428571399</v>
      </c>
      <c r="GH430" s="16">
        <f t="shared" si="529"/>
        <v>598.5</v>
      </c>
      <c r="GI430" s="16">
        <f t="shared" si="507"/>
        <v>599.5</v>
      </c>
      <c r="GJ430" s="16"/>
      <c r="GK430" s="16">
        <f t="shared" si="530"/>
        <v>621.6</v>
      </c>
      <c r="GL430" s="16">
        <f t="shared" si="531"/>
        <v>617.27272727272702</v>
      </c>
      <c r="GM430" s="16">
        <f t="shared" si="532"/>
        <v>630.09090909090901</v>
      </c>
      <c r="GN430" s="16"/>
      <c r="GO430" s="16">
        <f t="shared" si="508"/>
        <v>683.11111111111109</v>
      </c>
      <c r="GP430" s="16">
        <f t="shared" si="509"/>
        <v>666.36363636363603</v>
      </c>
      <c r="GQ430" s="16">
        <f t="shared" si="533"/>
        <v>679.54545454545496</v>
      </c>
    </row>
    <row r="431" spans="2:199" ht="14.45" customHeight="1" x14ac:dyDescent="0.25">
      <c r="B431" s="28" t="s">
        <v>286</v>
      </c>
      <c r="C431" s="28" t="s">
        <v>869</v>
      </c>
      <c r="D431" s="23" t="str">
        <f>IFERROR(IF(MATCH($B431,Compounders!$A:$A,0),"yes"),"")</f>
        <v/>
      </c>
      <c r="F431" s="66"/>
      <c r="G431" s="66"/>
      <c r="H431" s="66"/>
      <c r="I431" s="66"/>
      <c r="J431" s="121" t="str">
        <f t="shared" si="510"/>
        <v>yes</v>
      </c>
      <c r="K431" s="70">
        <f t="shared" si="534"/>
        <v>6</v>
      </c>
      <c r="L431" s="70">
        <f t="shared" si="535"/>
        <v>48</v>
      </c>
      <c r="M431" s="70">
        <f t="shared" si="536"/>
        <v>7</v>
      </c>
      <c r="N431" s="70">
        <f t="shared" si="537"/>
        <v>9</v>
      </c>
      <c r="O431" s="66"/>
      <c r="P431" s="83"/>
      <c r="Q431" s="70">
        <f t="shared" si="551"/>
        <v>5</v>
      </c>
      <c r="R431" s="70">
        <f t="shared" si="551"/>
        <v>4</v>
      </c>
      <c r="S431" s="70">
        <f t="shared" si="551"/>
        <v>5</v>
      </c>
      <c r="T431" s="70">
        <f t="shared" si="551"/>
        <v>5</v>
      </c>
      <c r="U431" s="70">
        <f t="shared" si="551"/>
        <v>5</v>
      </c>
      <c r="V431" s="70">
        <f t="shared" si="551"/>
        <v>8</v>
      </c>
      <c r="W431" s="70">
        <f t="shared" si="551"/>
        <v>10</v>
      </c>
      <c r="X431" s="70">
        <f t="shared" si="551"/>
        <v>4</v>
      </c>
      <c r="Y431" s="70">
        <f t="shared" si="551"/>
        <v>2</v>
      </c>
      <c r="AA431" s="39">
        <v>44.009593758830007</v>
      </c>
      <c r="AB431" s="39">
        <v>36.20254975524</v>
      </c>
      <c r="AC431" s="40">
        <v>33.509569525250001</v>
      </c>
      <c r="AE431" s="4">
        <f t="shared" si="477"/>
        <v>-10.500024233580007</v>
      </c>
      <c r="AF431" s="4">
        <f t="shared" si="478"/>
        <v>-2.692980229989999</v>
      </c>
      <c r="AH431" s="11">
        <f t="shared" si="479"/>
        <v>-0.23858489335574251</v>
      </c>
      <c r="AI431" s="11">
        <f t="shared" si="480"/>
        <v>-7.4386479631872171E-2</v>
      </c>
      <c r="AK431" s="3">
        <v>1446</v>
      </c>
      <c r="AL431" s="7">
        <v>1627</v>
      </c>
      <c r="AM431" s="7"/>
      <c r="AN431" s="3">
        <v>2030.7857142857101</v>
      </c>
      <c r="AO431" s="3">
        <v>1961.75</v>
      </c>
      <c r="AP431" s="7">
        <v>2114.2222222222199</v>
      </c>
      <c r="AQ431" s="113"/>
      <c r="AR431" s="3">
        <v>2264.5</v>
      </c>
      <c r="AS431" s="3">
        <v>2157.8181818181802</v>
      </c>
      <c r="AT431" s="7">
        <v>2230</v>
      </c>
      <c r="AU431" s="7"/>
      <c r="AV431" s="3">
        <v>2690</v>
      </c>
      <c r="AW431" s="3">
        <v>2169.4</v>
      </c>
      <c r="AX431" s="7">
        <v>6689.5</v>
      </c>
      <c r="AY431" s="113"/>
      <c r="AZ431" s="3">
        <v>1673</v>
      </c>
      <c r="BA431" s="7">
        <v>2083</v>
      </c>
      <c r="BB431" s="7"/>
      <c r="BC431" s="3">
        <v>2045.5333333333299</v>
      </c>
      <c r="BD431" s="3">
        <v>2221.5</v>
      </c>
      <c r="BE431" s="7">
        <v>2177.86666666667</v>
      </c>
      <c r="BF431" s="113"/>
      <c r="BG431" s="3">
        <v>2281.6363636363603</v>
      </c>
      <c r="BH431" s="3">
        <v>2360.5625</v>
      </c>
      <c r="BI431" s="7">
        <v>2270.13333333333</v>
      </c>
      <c r="BJ431" s="113"/>
      <c r="BK431" s="3">
        <v>2711.5</v>
      </c>
      <c r="BL431" s="3">
        <v>2487.3333333333303</v>
      </c>
      <c r="BM431" s="7">
        <v>2415.3333333333303</v>
      </c>
      <c r="BO431" s="2">
        <f t="shared" si="542"/>
        <v>1673</v>
      </c>
      <c r="BP431" s="2">
        <f t="shared" si="543"/>
        <v>2083</v>
      </c>
      <c r="BQ431" s="2"/>
      <c r="BR431" s="2">
        <f t="shared" si="544"/>
        <v>2045.5333333333299</v>
      </c>
      <c r="BS431" s="2">
        <f t="shared" si="545"/>
        <v>2221.5</v>
      </c>
      <c r="BT431" s="2">
        <f t="shared" si="546"/>
        <v>2177.86666666667</v>
      </c>
      <c r="BU431" s="2"/>
      <c r="BV431" s="2">
        <f t="shared" si="547"/>
        <v>2281.6363636363603</v>
      </c>
      <c r="BW431" s="2">
        <f t="shared" si="548"/>
        <v>2360.5625</v>
      </c>
      <c r="BX431" s="2">
        <f t="shared" si="549"/>
        <v>2270.13333333333</v>
      </c>
      <c r="BZ431" s="16">
        <f t="shared" si="538"/>
        <v>410</v>
      </c>
      <c r="CA431" s="16">
        <f t="shared" si="539"/>
        <v>94.866666666669971</v>
      </c>
      <c r="CB431" s="16">
        <f t="shared" si="540"/>
        <v>92.266666666660058</v>
      </c>
      <c r="CD431" s="5">
        <f t="shared" si="481"/>
        <v>0.24506873879258806</v>
      </c>
      <c r="CE431" s="5">
        <f t="shared" si="482"/>
        <v>4.5543286925909809E-2</v>
      </c>
      <c r="CF431" s="5">
        <f t="shared" si="483"/>
        <v>4.2365617729885452E-2</v>
      </c>
      <c r="CH431" s="11">
        <f t="shared" si="512"/>
        <v>8.6024834598965372E-2</v>
      </c>
      <c r="CI431" s="11">
        <f t="shared" si="513"/>
        <v>6.4693804386797504E-2</v>
      </c>
      <c r="CK431" s="11">
        <f t="shared" si="514"/>
        <v>3.4591899752969946E-2</v>
      </c>
      <c r="CL431" s="11">
        <f t="shared" si="515"/>
        <v>-5.0415703774536746E-3</v>
      </c>
      <c r="CN431" s="16">
        <f t="shared" si="484"/>
        <v>175.96666666667011</v>
      </c>
      <c r="CO431" s="16">
        <f t="shared" si="485"/>
        <v>132.33333333334008</v>
      </c>
      <c r="CP431" s="11"/>
      <c r="CQ431" s="16">
        <f t="shared" si="486"/>
        <v>78.926136363639671</v>
      </c>
      <c r="CR431" s="16">
        <f t="shared" si="487"/>
        <v>-11.5030303030303</v>
      </c>
      <c r="CT431" s="106">
        <v>2181.236363636363</v>
      </c>
      <c r="CU431" s="104">
        <v>2221.5</v>
      </c>
      <c r="CV431" s="104">
        <v>1907.791666666667</v>
      </c>
      <c r="CW431" s="104">
        <v>1764.1352813852811</v>
      </c>
      <c r="CX431" s="104">
        <v>1665.4999999999991</v>
      </c>
      <c r="CY431" s="104">
        <v>1814.9</v>
      </c>
      <c r="CZ431" s="104">
        <v>1788.511363636364</v>
      </c>
      <c r="DA431" s="104">
        <v>1759.1333333333339</v>
      </c>
      <c r="DB431" s="104">
        <v>1848.472727272728</v>
      </c>
      <c r="DC431" s="104">
        <v>1961.7857142857101</v>
      </c>
      <c r="DD431" s="104">
        <v>2093.7676767676771</v>
      </c>
      <c r="DE431" s="104">
        <v>1932.9</v>
      </c>
      <c r="DF431" s="104">
        <v>1749.7454545454541</v>
      </c>
      <c r="DG431" s="104">
        <v>1135.875</v>
      </c>
      <c r="DH431" s="104">
        <v>547.07000000000005</v>
      </c>
      <c r="DI431" s="104">
        <v>248.15333333333402</v>
      </c>
      <c r="DJ431" s="104">
        <v>-3.3730303030309976</v>
      </c>
      <c r="DK431" s="104">
        <v>179.36153846153798</v>
      </c>
      <c r="DL431" s="104">
        <v>46.453333333333013</v>
      </c>
      <c r="DM431" s="104">
        <v>413.04458333333304</v>
      </c>
      <c r="DN431" s="104">
        <v>606.84500000000003</v>
      </c>
      <c r="DO431" s="104">
        <v>343.65</v>
      </c>
      <c r="DP431" s="104">
        <v>322.35111111111098</v>
      </c>
      <c r="DR431" s="4">
        <f t="shared" si="516"/>
        <v>33.509569525250001</v>
      </c>
      <c r="DS431" s="39">
        <v>36.20254975524</v>
      </c>
      <c r="DT431" s="39">
        <v>44.009593758830007</v>
      </c>
      <c r="DU431" s="39">
        <v>36.924339466740001</v>
      </c>
      <c r="DV431" s="39">
        <v>30.74536496156</v>
      </c>
      <c r="DW431" s="39">
        <v>27.656556340729999</v>
      </c>
      <c r="DX431" s="39">
        <v>37.237344502079999</v>
      </c>
      <c r="DY431" s="39">
        <v>37.071973187520001</v>
      </c>
      <c r="DZ431" s="39">
        <v>32.968336387500003</v>
      </c>
      <c r="EA431" s="39">
        <v>38.962227827600003</v>
      </c>
      <c r="EB431" s="39">
        <v>37.620595909539993</v>
      </c>
      <c r="EC431" s="39">
        <v>35.042256118319997</v>
      </c>
      <c r="ED431" s="39">
        <v>44.327740388000002</v>
      </c>
      <c r="EE431" s="39">
        <v>43.907505163950006</v>
      </c>
      <c r="EF431" s="39">
        <v>36.733472118199998</v>
      </c>
      <c r="EG431" s="39">
        <v>28.67113615912</v>
      </c>
      <c r="EH431" s="39">
        <v>25.666426785170003</v>
      </c>
      <c r="EI431" s="39">
        <v>29.696385598619997</v>
      </c>
      <c r="EJ431" s="39">
        <v>28.756574265279998</v>
      </c>
      <c r="EK431" s="39">
        <v>27.962024923199998</v>
      </c>
      <c r="EL431" s="39">
        <v>40.25329730312</v>
      </c>
      <c r="EM431" s="39">
        <v>46.412416012479994</v>
      </c>
      <c r="EN431" s="39">
        <v>45.5241563692</v>
      </c>
      <c r="EP431" s="111">
        <v>46022</v>
      </c>
      <c r="EQ431" s="114">
        <f t="shared" si="541"/>
        <v>0</v>
      </c>
      <c r="ER431" s="114"/>
      <c r="ES431" s="4">
        <f t="shared" si="517"/>
        <v>1446</v>
      </c>
      <c r="ET431" s="4">
        <f t="shared" si="518"/>
        <v>1627</v>
      </c>
      <c r="EU431" s="4"/>
      <c r="EV431" s="4">
        <f t="shared" si="488"/>
        <v>2030.7857142857101</v>
      </c>
      <c r="EW431" s="4">
        <f t="shared" si="489"/>
        <v>1961.75</v>
      </c>
      <c r="EX431" s="4">
        <f t="shared" si="490"/>
        <v>2114.2222222222199</v>
      </c>
      <c r="EY431" s="4"/>
      <c r="EZ431" s="4">
        <f t="shared" si="491"/>
        <v>2264.5</v>
      </c>
      <c r="FA431" s="4">
        <f t="shared" si="492"/>
        <v>2157.8181818181802</v>
      </c>
      <c r="FB431" s="4">
        <f t="shared" si="493"/>
        <v>2230</v>
      </c>
      <c r="FC431" s="4"/>
      <c r="FD431" s="4">
        <f t="shared" si="552"/>
        <v>2690</v>
      </c>
      <c r="FE431" s="4">
        <f t="shared" si="520"/>
        <v>2169.4</v>
      </c>
      <c r="FF431" s="4">
        <f t="shared" si="521"/>
        <v>6689.5</v>
      </c>
      <c r="FH431" s="16">
        <f t="shared" si="522"/>
        <v>1446</v>
      </c>
      <c r="FI431" s="16">
        <f t="shared" si="495"/>
        <v>1627</v>
      </c>
      <c r="FJ431" s="16"/>
      <c r="FK431" s="16">
        <f t="shared" si="523"/>
        <v>2030.7857142857101</v>
      </c>
      <c r="FL431" s="16">
        <f t="shared" si="524"/>
        <v>1961.75</v>
      </c>
      <c r="FM431" s="16">
        <f t="shared" si="525"/>
        <v>2114.2222222222199</v>
      </c>
      <c r="FN431" s="16"/>
      <c r="FO431" s="16">
        <f t="shared" si="526"/>
        <v>2264.5</v>
      </c>
      <c r="FP431" s="16">
        <f t="shared" si="527"/>
        <v>2157.8181818181802</v>
      </c>
      <c r="FQ431" s="16">
        <f t="shared" si="528"/>
        <v>2230</v>
      </c>
      <c r="FS431" s="4">
        <f t="shared" si="496"/>
        <v>1673</v>
      </c>
      <c r="FT431" s="4">
        <f t="shared" si="497"/>
        <v>2083</v>
      </c>
      <c r="FU431" s="4"/>
      <c r="FV431" s="4">
        <f t="shared" si="498"/>
        <v>2045.5333333333299</v>
      </c>
      <c r="FW431" s="4">
        <f t="shared" si="499"/>
        <v>2221.5</v>
      </c>
      <c r="FX431" s="4">
        <f t="shared" si="500"/>
        <v>2177.86666666667</v>
      </c>
      <c r="FY431" s="4"/>
      <c r="FZ431" s="4">
        <f t="shared" si="501"/>
        <v>2281.6363636363603</v>
      </c>
      <c r="GA431" s="4">
        <f t="shared" si="502"/>
        <v>2360.5625</v>
      </c>
      <c r="GB431" s="4">
        <f t="shared" si="503"/>
        <v>2270.13333333333</v>
      </c>
      <c r="GC431" s="4"/>
      <c r="GD431" s="4">
        <f t="shared" si="504"/>
        <v>2711.5</v>
      </c>
      <c r="GE431" s="4">
        <f t="shared" si="505"/>
        <v>2487.3333333333303</v>
      </c>
      <c r="GF431" s="4">
        <f t="shared" si="506"/>
        <v>2415.3333333333303</v>
      </c>
      <c r="GH431" s="16">
        <f t="shared" si="529"/>
        <v>1673</v>
      </c>
      <c r="GI431" s="16">
        <f t="shared" si="507"/>
        <v>2083</v>
      </c>
      <c r="GJ431" s="16"/>
      <c r="GK431" s="16">
        <f t="shared" si="530"/>
        <v>2045.5333333333299</v>
      </c>
      <c r="GL431" s="16">
        <f t="shared" si="531"/>
        <v>2221.5</v>
      </c>
      <c r="GM431" s="16">
        <f t="shared" si="532"/>
        <v>2177.86666666667</v>
      </c>
      <c r="GN431" s="16"/>
      <c r="GO431" s="16">
        <f t="shared" si="508"/>
        <v>2281.6363636363603</v>
      </c>
      <c r="GP431" s="16">
        <f t="shared" si="509"/>
        <v>2360.5625</v>
      </c>
      <c r="GQ431" s="16">
        <f t="shared" si="533"/>
        <v>2270.13333333333</v>
      </c>
    </row>
    <row r="432" spans="2:199" ht="14.45" customHeight="1" x14ac:dyDescent="0.25">
      <c r="B432" s="28" t="s">
        <v>486</v>
      </c>
      <c r="C432" s="28" t="s">
        <v>870</v>
      </c>
      <c r="D432" s="23" t="str">
        <f>IFERROR(IF(MATCH($B432,Compounders!$A:$A,0),"yes"),"")</f>
        <v/>
      </c>
      <c r="F432" s="66"/>
      <c r="G432" s="66"/>
      <c r="H432" s="66"/>
      <c r="I432" s="66"/>
      <c r="J432" s="121" t="str">
        <f t="shared" si="510"/>
        <v>yes</v>
      </c>
      <c r="K432" s="70">
        <f t="shared" si="534"/>
        <v>6</v>
      </c>
      <c r="L432" s="70">
        <f t="shared" si="535"/>
        <v>48</v>
      </c>
      <c r="M432" s="70">
        <f t="shared" si="536"/>
        <v>7</v>
      </c>
      <c r="N432" s="70">
        <f t="shared" si="537"/>
        <v>9</v>
      </c>
      <c r="O432" s="66"/>
      <c r="P432" s="83"/>
      <c r="Q432" s="70">
        <f t="shared" si="551"/>
        <v>5</v>
      </c>
      <c r="R432" s="70">
        <f t="shared" si="551"/>
        <v>4</v>
      </c>
      <c r="S432" s="70">
        <f t="shared" si="551"/>
        <v>5</v>
      </c>
      <c r="T432" s="70">
        <f t="shared" si="551"/>
        <v>5</v>
      </c>
      <c r="U432" s="70">
        <f t="shared" si="551"/>
        <v>5</v>
      </c>
      <c r="V432" s="70">
        <f t="shared" si="551"/>
        <v>8</v>
      </c>
      <c r="W432" s="70">
        <f t="shared" si="551"/>
        <v>10</v>
      </c>
      <c r="X432" s="70">
        <f t="shared" si="551"/>
        <v>4</v>
      </c>
      <c r="Y432" s="70">
        <f t="shared" si="551"/>
        <v>2</v>
      </c>
      <c r="AA432" s="39">
        <v>13.421647951880001</v>
      </c>
      <c r="AB432" s="39">
        <v>14.84178408388</v>
      </c>
      <c r="AC432" s="40">
        <v>16.009437998839999</v>
      </c>
      <c r="AE432" s="4">
        <f t="shared" si="477"/>
        <v>2.5877900469599986</v>
      </c>
      <c r="AF432" s="4">
        <f t="shared" si="478"/>
        <v>1.1676539149599989</v>
      </c>
      <c r="AH432" s="11">
        <f t="shared" si="479"/>
        <v>0.19280717660289404</v>
      </c>
      <c r="AI432" s="11">
        <f t="shared" si="480"/>
        <v>7.8673420146855078E-2</v>
      </c>
      <c r="AK432" s="3">
        <v>467.28399999999999</v>
      </c>
      <c r="AL432" s="7">
        <v>484.47399999999999</v>
      </c>
      <c r="AM432" s="7"/>
      <c r="AN432" s="3">
        <v>577.20000000000005</v>
      </c>
      <c r="AO432" s="3">
        <v>592.625</v>
      </c>
      <c r="AP432" s="7">
        <v>573.875</v>
      </c>
      <c r="AQ432" s="113"/>
      <c r="AR432" s="3">
        <v>622.9</v>
      </c>
      <c r="AS432" s="3">
        <v>625.375</v>
      </c>
      <c r="AT432" s="7">
        <v>636.375</v>
      </c>
      <c r="AU432" s="7"/>
      <c r="AV432" s="3">
        <v>656</v>
      </c>
      <c r="AW432" s="3">
        <v>663.5</v>
      </c>
      <c r="AX432" s="7">
        <v>674</v>
      </c>
      <c r="AY432" s="113"/>
      <c r="AZ432" s="3">
        <v>560.56200000000001</v>
      </c>
      <c r="BA432" s="7">
        <v>582.73299999999995</v>
      </c>
      <c r="BB432" s="7"/>
      <c r="BC432" s="3">
        <v>633.77777777777806</v>
      </c>
      <c r="BD432" s="3">
        <v>639.4</v>
      </c>
      <c r="BE432" s="7">
        <v>640.75</v>
      </c>
      <c r="BF432" s="113"/>
      <c r="BG432" s="3">
        <v>678</v>
      </c>
      <c r="BH432" s="3">
        <v>679</v>
      </c>
      <c r="BI432" s="7">
        <v>691.375</v>
      </c>
      <c r="BJ432" s="113"/>
      <c r="BK432" s="3">
        <v>730</v>
      </c>
      <c r="BL432" s="3">
        <v>726.6</v>
      </c>
      <c r="BM432" s="7">
        <v>738.4</v>
      </c>
      <c r="BO432" s="2">
        <f t="shared" si="542"/>
        <v>564.26729041095894</v>
      </c>
      <c r="BP432" s="2">
        <f t="shared" si="543"/>
        <v>592.42899178082189</v>
      </c>
      <c r="BQ432" s="2"/>
      <c r="BR432" s="2">
        <f t="shared" si="544"/>
        <v>641.16834094368369</v>
      </c>
      <c r="BS432" s="2">
        <f t="shared" si="545"/>
        <v>646.01808219178076</v>
      </c>
      <c r="BT432" s="2">
        <f t="shared" si="546"/>
        <v>649.21061643835617</v>
      </c>
      <c r="BU432" s="2"/>
      <c r="BV432" s="2">
        <f t="shared" si="547"/>
        <v>686.69041095890407</v>
      </c>
      <c r="BW432" s="2">
        <f t="shared" si="548"/>
        <v>686.95506849315075</v>
      </c>
      <c r="BX432" s="2">
        <f t="shared" si="549"/>
        <v>699.23397260273964</v>
      </c>
      <c r="BZ432" s="16">
        <f t="shared" si="538"/>
        <v>28.161701369862953</v>
      </c>
      <c r="CA432" s="16">
        <f t="shared" si="539"/>
        <v>56.78162465753428</v>
      </c>
      <c r="CB432" s="16">
        <f t="shared" si="540"/>
        <v>50.023356164383472</v>
      </c>
      <c r="CD432" s="5">
        <f t="shared" si="481"/>
        <v>4.9908442060061065E-2</v>
      </c>
      <c r="CE432" s="5">
        <f t="shared" si="482"/>
        <v>9.5845452274120779E-2</v>
      </c>
      <c r="CF432" s="5">
        <f t="shared" si="483"/>
        <v>7.7052584935867641E-2</v>
      </c>
      <c r="CH432" s="11">
        <f t="shared" si="512"/>
        <v>7.5639125303024191E-3</v>
      </c>
      <c r="CI432" s="11">
        <f t="shared" si="513"/>
        <v>1.254315751591184E-2</v>
      </c>
      <c r="CK432" s="11">
        <f t="shared" si="514"/>
        <v>3.8541026643601484E-4</v>
      </c>
      <c r="CL432" s="11">
        <f t="shared" si="515"/>
        <v>1.8266691137159619E-2</v>
      </c>
      <c r="CN432" s="16">
        <f t="shared" si="484"/>
        <v>4.8497412480970752</v>
      </c>
      <c r="CO432" s="16">
        <f t="shared" si="485"/>
        <v>8.0422754946724808</v>
      </c>
      <c r="CP432" s="11"/>
      <c r="CQ432" s="16">
        <f t="shared" si="486"/>
        <v>0.26465753424668037</v>
      </c>
      <c r="CR432" s="16">
        <f t="shared" si="487"/>
        <v>12.543561643835574</v>
      </c>
      <c r="CT432" s="106">
        <v>665.67857142857201</v>
      </c>
      <c r="CU432" s="104">
        <v>643.07142857142901</v>
      </c>
      <c r="CV432" s="104">
        <v>633.77777777777806</v>
      </c>
      <c r="CW432" s="104">
        <v>616.12698412698512</v>
      </c>
      <c r="CX432" s="104">
        <v>598.22222222222308</v>
      </c>
      <c r="CY432" s="104">
        <v>562.11111111111109</v>
      </c>
      <c r="CZ432" s="104">
        <v>549</v>
      </c>
      <c r="DA432" s="104">
        <v>553.03333333333296</v>
      </c>
      <c r="DB432" s="104">
        <v>542.65714285714307</v>
      </c>
      <c r="DC432" s="104">
        <v>560.66666666666606</v>
      </c>
      <c r="DD432" s="104">
        <v>560.22222222222194</v>
      </c>
      <c r="DE432" s="104">
        <v>529.319444444444</v>
      </c>
      <c r="DF432" s="104">
        <v>543.33333333333303</v>
      </c>
      <c r="DG432" s="104">
        <v>528.5</v>
      </c>
      <c r="DH432" s="104">
        <v>549.36363636363603</v>
      </c>
      <c r="DI432" s="104">
        <v>562.19047619047592</v>
      </c>
      <c r="DJ432" s="104">
        <v>557.80555555555611</v>
      </c>
      <c r="DK432" s="104">
        <v>539.32500000000005</v>
      </c>
      <c r="DL432" s="104">
        <v>523.4</v>
      </c>
      <c r="DM432" s="104">
        <v>508.65833333333302</v>
      </c>
      <c r="DN432" s="104">
        <v>472.43571428571403</v>
      </c>
      <c r="DO432" s="104">
        <v>398.64285714285694</v>
      </c>
      <c r="DP432" s="104">
        <v>377.444444444444</v>
      </c>
      <c r="DR432" s="4">
        <f t="shared" si="516"/>
        <v>16.009437998839999</v>
      </c>
      <c r="DS432" s="39">
        <v>14.84178408388</v>
      </c>
      <c r="DT432" s="39">
        <v>13.421647951880001</v>
      </c>
      <c r="DU432" s="39">
        <v>12.75148146585</v>
      </c>
      <c r="DV432" s="39">
        <v>12.113822754020001</v>
      </c>
      <c r="DW432" s="39">
        <v>11.48023578936</v>
      </c>
      <c r="DX432" s="39">
        <v>11.93003328024</v>
      </c>
      <c r="DY432" s="39">
        <v>15.017586011790002</v>
      </c>
      <c r="DZ432" s="39">
        <v>13.28292106514</v>
      </c>
      <c r="EA432" s="39">
        <v>15.701558942300002</v>
      </c>
      <c r="EB432" s="39">
        <v>15.06135342816</v>
      </c>
      <c r="EC432" s="39">
        <v>12.723925295489998</v>
      </c>
      <c r="ED432" s="39">
        <v>14.1440437526</v>
      </c>
      <c r="EE432" s="39">
        <v>12.72682385898</v>
      </c>
      <c r="EF432" s="39">
        <v>13.587320201279999</v>
      </c>
      <c r="EG432" s="39">
        <v>12.144114439920001</v>
      </c>
      <c r="EH432" s="39">
        <v>11.642686767600001</v>
      </c>
      <c r="EI432" s="39">
        <v>13.157144635600002</v>
      </c>
      <c r="EJ432" s="39">
        <v>14.85074221362</v>
      </c>
      <c r="EK432" s="39">
        <v>13.839980796949998</v>
      </c>
      <c r="EL432" s="39">
        <v>12.759817107869999</v>
      </c>
      <c r="EM432" s="39">
        <v>11.54045833276</v>
      </c>
      <c r="EN432" s="39">
        <v>11.67408716265</v>
      </c>
      <c r="EP432" s="111">
        <v>45961</v>
      </c>
      <c r="EQ432" s="114">
        <f t="shared" si="541"/>
        <v>0.16712328767123288</v>
      </c>
      <c r="ER432" s="114"/>
      <c r="ES432" s="4">
        <f t="shared" si="517"/>
        <v>467.28399999999999</v>
      </c>
      <c r="ET432" s="4">
        <f t="shared" si="518"/>
        <v>484.47399999999999</v>
      </c>
      <c r="EU432" s="4"/>
      <c r="EV432" s="4">
        <f t="shared" si="488"/>
        <v>577.20000000000005</v>
      </c>
      <c r="EW432" s="4">
        <f t="shared" si="489"/>
        <v>592.625</v>
      </c>
      <c r="EX432" s="4">
        <f t="shared" si="490"/>
        <v>573.875</v>
      </c>
      <c r="EY432" s="4"/>
      <c r="EZ432" s="4">
        <f t="shared" si="491"/>
        <v>622.9</v>
      </c>
      <c r="FA432" s="4">
        <f t="shared" si="492"/>
        <v>625.375</v>
      </c>
      <c r="FB432" s="4">
        <f t="shared" si="493"/>
        <v>636.375</v>
      </c>
      <c r="FC432" s="4"/>
      <c r="FD432" s="4">
        <f t="shared" si="552"/>
        <v>656</v>
      </c>
      <c r="FE432" s="4">
        <f t="shared" si="520"/>
        <v>663.5</v>
      </c>
      <c r="FF432" s="4">
        <f t="shared" si="521"/>
        <v>674</v>
      </c>
      <c r="FH432" s="16">
        <f t="shared" si="522"/>
        <v>470.15684931506848</v>
      </c>
      <c r="FI432" s="16">
        <f t="shared" si="495"/>
        <v>499.41498904109585</v>
      </c>
      <c r="FJ432" s="16"/>
      <c r="FK432" s="16">
        <f t="shared" si="523"/>
        <v>584.83753424657539</v>
      </c>
      <c r="FL432" s="16">
        <f t="shared" si="524"/>
        <v>598.09828767123292</v>
      </c>
      <c r="FM432" s="16">
        <f t="shared" si="525"/>
        <v>584.32020547945206</v>
      </c>
      <c r="FN432" s="16"/>
      <c r="FO432" s="16">
        <f t="shared" si="526"/>
        <v>628.43178082191776</v>
      </c>
      <c r="FP432" s="16">
        <f t="shared" si="527"/>
        <v>631.7465753424658</v>
      </c>
      <c r="FQ432" s="16">
        <f t="shared" si="528"/>
        <v>642.66301369863015</v>
      </c>
      <c r="FS432" s="4">
        <f t="shared" si="496"/>
        <v>560.56200000000001</v>
      </c>
      <c r="FT432" s="4">
        <f t="shared" si="497"/>
        <v>582.73299999999995</v>
      </c>
      <c r="FU432" s="4"/>
      <c r="FV432" s="4">
        <f t="shared" si="498"/>
        <v>633.77777777777806</v>
      </c>
      <c r="FW432" s="4">
        <f t="shared" si="499"/>
        <v>639.4</v>
      </c>
      <c r="FX432" s="4">
        <f t="shared" si="500"/>
        <v>640.75</v>
      </c>
      <c r="FY432" s="4"/>
      <c r="FZ432" s="4">
        <f t="shared" si="501"/>
        <v>678</v>
      </c>
      <c r="GA432" s="4">
        <f t="shared" si="502"/>
        <v>679</v>
      </c>
      <c r="GB432" s="4">
        <f t="shared" si="503"/>
        <v>691.375</v>
      </c>
      <c r="GC432" s="4"/>
      <c r="GD432" s="4">
        <f t="shared" si="504"/>
        <v>730</v>
      </c>
      <c r="GE432" s="4">
        <f t="shared" si="505"/>
        <v>726.6</v>
      </c>
      <c r="GF432" s="4">
        <f t="shared" si="506"/>
        <v>738.4</v>
      </c>
      <c r="GH432" s="16">
        <f t="shared" si="529"/>
        <v>564.26729041095894</v>
      </c>
      <c r="GI432" s="16">
        <f t="shared" si="507"/>
        <v>592.42899178082189</v>
      </c>
      <c r="GJ432" s="16"/>
      <c r="GK432" s="16">
        <f t="shared" si="530"/>
        <v>641.16834094368369</v>
      </c>
      <c r="GL432" s="16">
        <f t="shared" si="531"/>
        <v>646.01808219178076</v>
      </c>
      <c r="GM432" s="16">
        <f t="shared" si="532"/>
        <v>649.21061643835617</v>
      </c>
      <c r="GN432" s="16"/>
      <c r="GO432" s="16">
        <f t="shared" si="508"/>
        <v>686.69041095890407</v>
      </c>
      <c r="GP432" s="16">
        <f t="shared" si="509"/>
        <v>686.95506849315075</v>
      </c>
      <c r="GQ432" s="16">
        <f t="shared" si="533"/>
        <v>699.23397260273964</v>
      </c>
    </row>
    <row r="433" spans="2:199" ht="14.45" customHeight="1" x14ac:dyDescent="0.25">
      <c r="B433" s="28" t="s">
        <v>520</v>
      </c>
      <c r="C433" s="28" t="s">
        <v>871</v>
      </c>
      <c r="D433" s="23" t="str">
        <f>IFERROR(IF(MATCH($B433,Compounders!$A:$A,0),"yes"),"")</f>
        <v/>
      </c>
      <c r="F433" s="66"/>
      <c r="G433" s="66"/>
      <c r="H433" s="66"/>
      <c r="I433" s="66"/>
      <c r="J433" s="121" t="str">
        <f t="shared" si="510"/>
        <v>yes</v>
      </c>
      <c r="K433" s="70">
        <f t="shared" si="534"/>
        <v>6</v>
      </c>
      <c r="L433" s="70">
        <f t="shared" si="535"/>
        <v>48</v>
      </c>
      <c r="M433" s="70">
        <f t="shared" si="536"/>
        <v>7</v>
      </c>
      <c r="N433" s="70">
        <f t="shared" si="537"/>
        <v>9</v>
      </c>
      <c r="O433" s="66"/>
      <c r="P433" s="83"/>
      <c r="Q433" s="70">
        <f t="shared" si="551"/>
        <v>5</v>
      </c>
      <c r="R433" s="70">
        <f t="shared" si="551"/>
        <v>4</v>
      </c>
      <c r="S433" s="70">
        <f t="shared" si="551"/>
        <v>5</v>
      </c>
      <c r="T433" s="70">
        <f t="shared" si="551"/>
        <v>5</v>
      </c>
      <c r="U433" s="70">
        <f t="shared" si="551"/>
        <v>5</v>
      </c>
      <c r="V433" s="70">
        <f t="shared" si="551"/>
        <v>8</v>
      </c>
      <c r="W433" s="70">
        <f t="shared" si="551"/>
        <v>10</v>
      </c>
      <c r="X433" s="70">
        <f t="shared" si="551"/>
        <v>4</v>
      </c>
      <c r="Y433" s="70">
        <f t="shared" si="551"/>
        <v>2</v>
      </c>
      <c r="AA433" s="39">
        <v>16.263824781220002</v>
      </c>
      <c r="AB433" s="39">
        <v>14.275952562400002</v>
      </c>
      <c r="AC433" s="40">
        <v>15.021786394139999</v>
      </c>
      <c r="AE433" s="4">
        <f t="shared" si="477"/>
        <v>-1.2420383870800027</v>
      </c>
      <c r="AF433" s="4">
        <f t="shared" si="478"/>
        <v>0.74583383173999707</v>
      </c>
      <c r="AH433" s="11">
        <f t="shared" si="479"/>
        <v>-7.6368160859319967E-2</v>
      </c>
      <c r="AI433" s="11">
        <f t="shared" si="480"/>
        <v>5.2244067671139094E-2</v>
      </c>
      <c r="AK433" s="3">
        <v>523.85500000000002</v>
      </c>
      <c r="AL433" s="7">
        <v>443.221</v>
      </c>
      <c r="AM433" s="7"/>
      <c r="AN433" s="3">
        <v>412.72222222222194</v>
      </c>
      <c r="AO433" s="3">
        <v>386.5</v>
      </c>
      <c r="AP433" s="7">
        <v>401.444444444444</v>
      </c>
      <c r="AQ433" s="113"/>
      <c r="AR433" s="3">
        <v>442.30769230769198</v>
      </c>
      <c r="AS433" s="3">
        <v>394.21428571428601</v>
      </c>
      <c r="AT433" s="7">
        <v>378.944444444444</v>
      </c>
      <c r="AU433" s="7"/>
      <c r="AV433" s="3">
        <v>449.75</v>
      </c>
      <c r="AW433" s="3">
        <v>422.8</v>
      </c>
      <c r="AX433" s="7">
        <v>390</v>
      </c>
      <c r="AY433" s="113"/>
      <c r="AZ433" s="3">
        <v>523.85500000000002</v>
      </c>
      <c r="BA433" s="7">
        <v>443.221</v>
      </c>
      <c r="BB433" s="7"/>
      <c r="BC433" s="3">
        <v>418.56521739130403</v>
      </c>
      <c r="BD433" s="3">
        <v>382.25</v>
      </c>
      <c r="BE433" s="7">
        <v>403.43478260869597</v>
      </c>
      <c r="BF433" s="113"/>
      <c r="BG433" s="3">
        <v>446.58823529411796</v>
      </c>
      <c r="BH433" s="3">
        <v>391.17647058823502</v>
      </c>
      <c r="BI433" s="7">
        <v>382.60869565217399</v>
      </c>
      <c r="BJ433" s="113"/>
      <c r="BK433" s="3">
        <v>473.33333333333303</v>
      </c>
      <c r="BL433" s="3">
        <v>421</v>
      </c>
      <c r="BM433" s="7">
        <v>361.5</v>
      </c>
      <c r="BO433" s="2">
        <f t="shared" si="542"/>
        <v>523.85500000000002</v>
      </c>
      <c r="BP433" s="2">
        <f t="shared" si="543"/>
        <v>443.221</v>
      </c>
      <c r="BQ433" s="2"/>
      <c r="BR433" s="2">
        <f t="shared" si="544"/>
        <v>418.56521739130403</v>
      </c>
      <c r="BS433" s="2">
        <f t="shared" si="545"/>
        <v>382.25</v>
      </c>
      <c r="BT433" s="2">
        <f t="shared" si="546"/>
        <v>403.43478260869597</v>
      </c>
      <c r="BU433" s="2"/>
      <c r="BV433" s="2">
        <f t="shared" si="547"/>
        <v>446.58823529411796</v>
      </c>
      <c r="BW433" s="2">
        <f t="shared" si="548"/>
        <v>391.17647058823502</v>
      </c>
      <c r="BX433" s="2">
        <f t="shared" si="549"/>
        <v>382.60869565217399</v>
      </c>
      <c r="BZ433" s="16">
        <f t="shared" si="538"/>
        <v>-80.634000000000015</v>
      </c>
      <c r="CA433" s="16">
        <f t="shared" si="539"/>
        <v>-39.786217391304035</v>
      </c>
      <c r="CB433" s="16">
        <f t="shared" si="540"/>
        <v>-20.826086956521976</v>
      </c>
      <c r="CD433" s="5">
        <f t="shared" si="481"/>
        <v>-0.15392427293812216</v>
      </c>
      <c r="CE433" s="5">
        <f t="shared" si="482"/>
        <v>-8.9766092742230241E-2</v>
      </c>
      <c r="CF433" s="5">
        <f t="shared" si="483"/>
        <v>-5.1621942019614675E-2</v>
      </c>
      <c r="CH433" s="11">
        <f t="shared" si="512"/>
        <v>-8.6761192479484106E-2</v>
      </c>
      <c r="CI433" s="11">
        <f t="shared" si="513"/>
        <v>-3.6148332813959239E-2</v>
      </c>
      <c r="CK433" s="11">
        <f t="shared" si="514"/>
        <v>-0.12407797681770405</v>
      </c>
      <c r="CL433" s="11">
        <f t="shared" si="515"/>
        <v>-0.14326293123196088</v>
      </c>
      <c r="CN433" s="16">
        <f t="shared" si="484"/>
        <v>-36.315217391304031</v>
      </c>
      <c r="CO433" s="16">
        <f t="shared" si="485"/>
        <v>-15.130434782608063</v>
      </c>
      <c r="CP433" s="11"/>
      <c r="CQ433" s="16">
        <f t="shared" si="486"/>
        <v>-55.411764705882945</v>
      </c>
      <c r="CR433" s="16">
        <f t="shared" si="487"/>
        <v>-63.979539641943973</v>
      </c>
      <c r="CT433" s="106">
        <v>369.57527472527482</v>
      </c>
      <c r="CU433" s="104">
        <v>395.142857142857</v>
      </c>
      <c r="CV433" s="104">
        <v>417.58809523809498</v>
      </c>
      <c r="CW433" s="104">
        <v>451.01300309597497</v>
      </c>
      <c r="CX433" s="104">
        <v>450.83492063492099</v>
      </c>
      <c r="CY433" s="104">
        <v>445.42857142857099</v>
      </c>
      <c r="CZ433" s="104">
        <v>476.50769230769197</v>
      </c>
      <c r="DA433" s="104">
        <v>489.504166666667</v>
      </c>
      <c r="DB433" s="104">
        <v>482.72500000000002</v>
      </c>
      <c r="DC433" s="104">
        <v>501.47368421052602</v>
      </c>
      <c r="DD433" s="104">
        <v>497.11029411764707</v>
      </c>
      <c r="DE433" s="104">
        <v>559.5</v>
      </c>
      <c r="DF433" s="104">
        <v>578.09649122807002</v>
      </c>
      <c r="DG433" s="104">
        <v>571.90909090909099</v>
      </c>
      <c r="DH433" s="104">
        <v>542.926900584794</v>
      </c>
      <c r="DI433" s="104">
        <v>532.82883986928096</v>
      </c>
      <c r="DJ433" s="104">
        <v>524.84641690009403</v>
      </c>
      <c r="DK433" s="104">
        <v>481.625</v>
      </c>
      <c r="DL433" s="104">
        <v>399.18555555555599</v>
      </c>
      <c r="DM433" s="104">
        <v>322.43665223665204</v>
      </c>
      <c r="DN433" s="104">
        <v>276.47024087024107</v>
      </c>
      <c r="DO433" s="104">
        <v>281.125</v>
      </c>
      <c r="DP433" s="104">
        <v>284.83181818181799</v>
      </c>
      <c r="DR433" s="4">
        <f t="shared" si="516"/>
        <v>15.021786394139999</v>
      </c>
      <c r="DS433" s="39">
        <v>14.275952562400002</v>
      </c>
      <c r="DT433" s="39">
        <v>16.263824781220002</v>
      </c>
      <c r="DU433" s="39">
        <v>16.358350112739998</v>
      </c>
      <c r="DV433" s="39">
        <v>17.32571224914</v>
      </c>
      <c r="DW433" s="39">
        <v>19.590399957239999</v>
      </c>
      <c r="DX433" s="39">
        <v>18.066186579869999</v>
      </c>
      <c r="DY433" s="39">
        <v>18.571628021100004</v>
      </c>
      <c r="DZ433" s="39">
        <v>16.640804517610004</v>
      </c>
      <c r="EA433" s="39">
        <v>15.353741381580003</v>
      </c>
      <c r="EB433" s="39">
        <v>15.689801384460001</v>
      </c>
      <c r="EC433" s="39">
        <v>15.010491675899999</v>
      </c>
      <c r="ED433" s="39">
        <v>17.715940978980001</v>
      </c>
      <c r="EE433" s="39">
        <v>17.611085923840001</v>
      </c>
      <c r="EF433" s="39">
        <v>18.128737055820004</v>
      </c>
      <c r="EG433" s="39">
        <v>17.901099678240001</v>
      </c>
      <c r="EH433" s="39">
        <v>20.161739940019995</v>
      </c>
      <c r="EI433" s="39">
        <v>24.158178105149997</v>
      </c>
      <c r="EJ433" s="39">
        <v>26.41733682912</v>
      </c>
      <c r="EK433" s="39">
        <v>21.6667204335</v>
      </c>
      <c r="EL433" s="39">
        <v>19.281864161279998</v>
      </c>
      <c r="EM433" s="39">
        <v>16.513248298320001</v>
      </c>
      <c r="EN433" s="39">
        <v>14.489511482279999</v>
      </c>
      <c r="EP433" s="111">
        <v>46022</v>
      </c>
      <c r="EQ433" s="114">
        <f t="shared" si="541"/>
        <v>0</v>
      </c>
      <c r="ER433" s="114"/>
      <c r="ES433" s="4">
        <f t="shared" si="517"/>
        <v>523.85500000000002</v>
      </c>
      <c r="ET433" s="4">
        <f t="shared" si="518"/>
        <v>443.221</v>
      </c>
      <c r="EU433" s="4"/>
      <c r="EV433" s="4">
        <f t="shared" si="488"/>
        <v>412.72222222222194</v>
      </c>
      <c r="EW433" s="4">
        <f t="shared" si="489"/>
        <v>386.5</v>
      </c>
      <c r="EX433" s="4">
        <f t="shared" si="490"/>
        <v>401.444444444444</v>
      </c>
      <c r="EY433" s="4"/>
      <c r="EZ433" s="4">
        <f t="shared" si="491"/>
        <v>442.30769230769198</v>
      </c>
      <c r="FA433" s="4">
        <f t="shared" si="492"/>
        <v>394.21428571428601</v>
      </c>
      <c r="FB433" s="4">
        <f t="shared" si="493"/>
        <v>378.944444444444</v>
      </c>
      <c r="FC433" s="4"/>
      <c r="FD433" s="4">
        <f t="shared" si="552"/>
        <v>449.75</v>
      </c>
      <c r="FE433" s="4">
        <f t="shared" si="520"/>
        <v>422.8</v>
      </c>
      <c r="FF433" s="4">
        <f t="shared" si="521"/>
        <v>390</v>
      </c>
      <c r="FH433" s="16">
        <f t="shared" si="522"/>
        <v>523.85500000000002</v>
      </c>
      <c r="FI433" s="16">
        <f t="shared" si="495"/>
        <v>443.221</v>
      </c>
      <c r="FJ433" s="16"/>
      <c r="FK433" s="16">
        <f t="shared" si="523"/>
        <v>412.72222222222194</v>
      </c>
      <c r="FL433" s="16">
        <f t="shared" si="524"/>
        <v>386.5</v>
      </c>
      <c r="FM433" s="16">
        <f t="shared" si="525"/>
        <v>401.444444444444</v>
      </c>
      <c r="FN433" s="16"/>
      <c r="FO433" s="16">
        <f t="shared" si="526"/>
        <v>442.30769230769198</v>
      </c>
      <c r="FP433" s="16">
        <f t="shared" si="527"/>
        <v>394.21428571428601</v>
      </c>
      <c r="FQ433" s="16">
        <f t="shared" si="528"/>
        <v>378.944444444444</v>
      </c>
      <c r="FS433" s="4">
        <f t="shared" si="496"/>
        <v>523.85500000000002</v>
      </c>
      <c r="FT433" s="4">
        <f t="shared" si="497"/>
        <v>443.221</v>
      </c>
      <c r="FU433" s="4"/>
      <c r="FV433" s="4">
        <f t="shared" si="498"/>
        <v>418.56521739130403</v>
      </c>
      <c r="FW433" s="4">
        <f t="shared" si="499"/>
        <v>382.25</v>
      </c>
      <c r="FX433" s="4">
        <f t="shared" si="500"/>
        <v>403.43478260869597</v>
      </c>
      <c r="FY433" s="4"/>
      <c r="FZ433" s="4">
        <f t="shared" si="501"/>
        <v>446.58823529411796</v>
      </c>
      <c r="GA433" s="4">
        <f t="shared" si="502"/>
        <v>391.17647058823502</v>
      </c>
      <c r="GB433" s="4">
        <f t="shared" si="503"/>
        <v>382.60869565217399</v>
      </c>
      <c r="GC433" s="4"/>
      <c r="GD433" s="4">
        <f t="shared" si="504"/>
        <v>473.33333333333303</v>
      </c>
      <c r="GE433" s="4">
        <f t="shared" si="505"/>
        <v>421</v>
      </c>
      <c r="GF433" s="4">
        <f t="shared" si="506"/>
        <v>361.5</v>
      </c>
      <c r="GH433" s="16">
        <f t="shared" si="529"/>
        <v>523.85500000000002</v>
      </c>
      <c r="GI433" s="16">
        <f t="shared" si="507"/>
        <v>443.221</v>
      </c>
      <c r="GJ433" s="16"/>
      <c r="GK433" s="16">
        <f t="shared" si="530"/>
        <v>418.56521739130403</v>
      </c>
      <c r="GL433" s="16">
        <f t="shared" si="531"/>
        <v>382.25</v>
      </c>
      <c r="GM433" s="16">
        <f t="shared" si="532"/>
        <v>403.43478260869597</v>
      </c>
      <c r="GN433" s="16"/>
      <c r="GO433" s="16">
        <f t="shared" si="508"/>
        <v>446.58823529411796</v>
      </c>
      <c r="GP433" s="16">
        <f t="shared" si="509"/>
        <v>391.17647058823502</v>
      </c>
      <c r="GQ433" s="16">
        <f t="shared" si="533"/>
        <v>382.60869565217399</v>
      </c>
    </row>
    <row r="434" spans="2:199" ht="14.45" customHeight="1" x14ac:dyDescent="0.25">
      <c r="B434" s="28" t="s">
        <v>461</v>
      </c>
      <c r="C434" s="28" t="s">
        <v>872</v>
      </c>
      <c r="D434" s="23" t="str">
        <f>IFERROR(IF(MATCH($B434,Compounders!$A:$A,0),"yes"),"")</f>
        <v/>
      </c>
      <c r="F434" s="66"/>
      <c r="G434" s="66"/>
      <c r="H434" s="66"/>
      <c r="I434" s="66"/>
      <c r="J434" s="121" t="str">
        <f t="shared" si="510"/>
        <v>yes</v>
      </c>
      <c r="K434" s="70">
        <f t="shared" si="534"/>
        <v>6</v>
      </c>
      <c r="L434" s="70">
        <f t="shared" si="535"/>
        <v>48</v>
      </c>
      <c r="M434" s="70">
        <f t="shared" si="536"/>
        <v>7</v>
      </c>
      <c r="N434" s="70">
        <f t="shared" si="537"/>
        <v>9</v>
      </c>
      <c r="O434" s="66"/>
      <c r="P434" s="83"/>
      <c r="Q434" s="70">
        <f t="shared" si="551"/>
        <v>5</v>
      </c>
      <c r="R434" s="70">
        <f t="shared" si="551"/>
        <v>4</v>
      </c>
      <c r="S434" s="70">
        <f t="shared" si="551"/>
        <v>5</v>
      </c>
      <c r="T434" s="70">
        <f t="shared" si="551"/>
        <v>5</v>
      </c>
      <c r="U434" s="70">
        <f t="shared" si="551"/>
        <v>5</v>
      </c>
      <c r="V434" s="70">
        <f t="shared" si="551"/>
        <v>8</v>
      </c>
      <c r="W434" s="70">
        <f t="shared" si="551"/>
        <v>10</v>
      </c>
      <c r="X434" s="70">
        <f t="shared" si="551"/>
        <v>4</v>
      </c>
      <c r="Y434" s="70">
        <f t="shared" si="551"/>
        <v>2</v>
      </c>
      <c r="AA434" s="39">
        <v>14.19535550636</v>
      </c>
      <c r="AB434" s="39">
        <v>15.73238859374</v>
      </c>
      <c r="AC434" s="40">
        <v>14.555771982289999</v>
      </c>
      <c r="AE434" s="4">
        <f t="shared" si="477"/>
        <v>0.36041647592999837</v>
      </c>
      <c r="AF434" s="4">
        <f t="shared" si="478"/>
        <v>-1.176616611450001</v>
      </c>
      <c r="AH434" s="11">
        <f t="shared" si="479"/>
        <v>2.5389746369403721E-2</v>
      </c>
      <c r="AI434" s="11">
        <f t="shared" si="480"/>
        <v>-7.4789444999990851E-2</v>
      </c>
      <c r="AK434" s="3">
        <v>4008</v>
      </c>
      <c r="AL434" s="7">
        <v>912</v>
      </c>
      <c r="AM434" s="7"/>
      <c r="AN434" s="3">
        <v>1041.42857142857</v>
      </c>
      <c r="AO434" s="3">
        <v>1027.2</v>
      </c>
      <c r="AP434" s="7">
        <v>1038.2666666666701</v>
      </c>
      <c r="AQ434" s="113"/>
      <c r="AR434" s="3">
        <v>1102.2307692307702</v>
      </c>
      <c r="AS434" s="3">
        <v>1127.5333333333299</v>
      </c>
      <c r="AT434" s="7">
        <v>1136.2</v>
      </c>
      <c r="AU434" s="7"/>
      <c r="AV434" s="3">
        <v>1271</v>
      </c>
      <c r="AW434" s="3">
        <v>1208.875</v>
      </c>
      <c r="AX434" s="7">
        <v>1218.4444444444398</v>
      </c>
      <c r="AY434" s="113"/>
      <c r="AZ434" s="3">
        <v>977</v>
      </c>
      <c r="BA434" s="7">
        <v>985</v>
      </c>
      <c r="BB434" s="7"/>
      <c r="BC434" s="3">
        <v>1040.3333333333301</v>
      </c>
      <c r="BD434" s="3">
        <v>1028.1875</v>
      </c>
      <c r="BE434" s="7">
        <v>1040.25</v>
      </c>
      <c r="BF434" s="113"/>
      <c r="BG434" s="3">
        <v>1101</v>
      </c>
      <c r="BH434" s="3">
        <v>1128.625</v>
      </c>
      <c r="BI434" s="7">
        <v>1136.375</v>
      </c>
      <c r="BJ434" s="113"/>
      <c r="BK434" s="3">
        <v>1271</v>
      </c>
      <c r="BL434" s="3">
        <v>1210.7777777777801</v>
      </c>
      <c r="BM434" s="7">
        <v>1217.5999999999999</v>
      </c>
      <c r="BO434" s="2">
        <f t="shared" si="542"/>
        <v>977</v>
      </c>
      <c r="BP434" s="2">
        <f t="shared" si="543"/>
        <v>985</v>
      </c>
      <c r="BQ434" s="2"/>
      <c r="BR434" s="2">
        <f t="shared" si="544"/>
        <v>1040.3333333333301</v>
      </c>
      <c r="BS434" s="2">
        <f t="shared" si="545"/>
        <v>1028.1875</v>
      </c>
      <c r="BT434" s="2">
        <f t="shared" si="546"/>
        <v>1040.25</v>
      </c>
      <c r="BU434" s="2"/>
      <c r="BV434" s="2">
        <f t="shared" si="547"/>
        <v>1101</v>
      </c>
      <c r="BW434" s="2">
        <f t="shared" si="548"/>
        <v>1128.625</v>
      </c>
      <c r="BX434" s="2">
        <f t="shared" si="549"/>
        <v>1136.375</v>
      </c>
      <c r="BZ434" s="16">
        <f t="shared" si="538"/>
        <v>8</v>
      </c>
      <c r="CA434" s="16">
        <f t="shared" si="539"/>
        <v>55.25</v>
      </c>
      <c r="CB434" s="16">
        <f t="shared" si="540"/>
        <v>96.125</v>
      </c>
      <c r="CD434" s="5">
        <f t="shared" si="481"/>
        <v>8.1883316274309337E-3</v>
      </c>
      <c r="CE434" s="5">
        <f t="shared" si="482"/>
        <v>5.6091370558375653E-2</v>
      </c>
      <c r="CF434" s="5">
        <f t="shared" si="483"/>
        <v>9.2405671713530424E-2</v>
      </c>
      <c r="CH434" s="11">
        <f t="shared" si="512"/>
        <v>-1.167494392822499E-2</v>
      </c>
      <c r="CI434" s="11">
        <f t="shared" si="513"/>
        <v>-8.0102531236803109E-5</v>
      </c>
      <c r="CK434" s="11">
        <f t="shared" si="514"/>
        <v>2.5090826521344312E-2</v>
      </c>
      <c r="CL434" s="11">
        <f t="shared" si="515"/>
        <v>3.2129881925522241E-2</v>
      </c>
      <c r="CN434" s="16">
        <f t="shared" si="484"/>
        <v>-12.145833333330074</v>
      </c>
      <c r="CO434" s="16">
        <f t="shared" si="485"/>
        <v>-8.3333333330074311E-2</v>
      </c>
      <c r="CP434" s="11"/>
      <c r="CQ434" s="16">
        <f t="shared" si="486"/>
        <v>27.625</v>
      </c>
      <c r="CR434" s="16">
        <f t="shared" si="487"/>
        <v>35.375</v>
      </c>
      <c r="CT434" s="106">
        <v>1050.8499999999999</v>
      </c>
      <c r="CU434" s="104">
        <v>1028.1875</v>
      </c>
      <c r="CV434" s="104">
        <v>1005.219696969697</v>
      </c>
      <c r="CW434" s="104">
        <v>1009.2407592407588</v>
      </c>
      <c r="CX434" s="104">
        <v>975.857142857143</v>
      </c>
      <c r="CY434" s="104">
        <v>992.6153846153851</v>
      </c>
      <c r="CZ434" s="104">
        <v>1000.977272727273</v>
      </c>
      <c r="DA434" s="104">
        <v>995.51666666666608</v>
      </c>
      <c r="DB434" s="104">
        <v>955.83760683760704</v>
      </c>
      <c r="DC434" s="104">
        <v>931.53333333333296</v>
      </c>
      <c r="DD434" s="104">
        <v>947.55454545454597</v>
      </c>
      <c r="DE434" s="104">
        <v>973.33333333333303</v>
      </c>
      <c r="DF434" s="104">
        <v>979.42857142857201</v>
      </c>
      <c r="DG434" s="104">
        <v>978.29411764705901</v>
      </c>
      <c r="DH434" s="104">
        <v>933.45535714285711</v>
      </c>
      <c r="DI434" s="104">
        <v>1031.8529411764709</v>
      </c>
      <c r="DJ434" s="104">
        <v>1231.778571428571</v>
      </c>
      <c r="DK434" s="104">
        <v>1283.5</v>
      </c>
      <c r="DL434" s="104">
        <v>1242.957692307692</v>
      </c>
      <c r="DM434" s="104">
        <v>1246.170454545455</v>
      </c>
      <c r="DN434" s="104">
        <v>1196.9878787878781</v>
      </c>
      <c r="DO434" s="104">
        <v>1135.2307692307702</v>
      </c>
      <c r="DP434" s="104">
        <v>1069.2636363636361</v>
      </c>
      <c r="DR434" s="4">
        <f t="shared" si="516"/>
        <v>14.555771982289999</v>
      </c>
      <c r="DS434" s="39">
        <v>15.73238859374</v>
      </c>
      <c r="DT434" s="39">
        <v>14.19535550636</v>
      </c>
      <c r="DU434" s="39">
        <v>13.721816663819999</v>
      </c>
      <c r="DV434" s="39">
        <v>15.5604249792</v>
      </c>
      <c r="DW434" s="39">
        <v>14.703539513359999</v>
      </c>
      <c r="DX434" s="39">
        <v>16.452299143940003</v>
      </c>
      <c r="DY434" s="39">
        <v>20.615221320090001</v>
      </c>
      <c r="DZ434" s="39">
        <v>18.628955262560002</v>
      </c>
      <c r="EA434" s="39">
        <v>21.261770544320004</v>
      </c>
      <c r="EB434" s="39">
        <v>18.136204976799998</v>
      </c>
      <c r="EC434" s="39">
        <v>15.683685207040002</v>
      </c>
      <c r="ED434" s="39">
        <v>18.309896067589996</v>
      </c>
      <c r="EE434" s="39">
        <v>17.326391721210001</v>
      </c>
      <c r="EF434" s="39">
        <v>16.053946839639998</v>
      </c>
      <c r="EG434" s="39">
        <v>15.187402375680001</v>
      </c>
      <c r="EH434" s="39">
        <v>21.991976248969998</v>
      </c>
      <c r="EI434" s="39">
        <v>28.909223280000003</v>
      </c>
      <c r="EJ434" s="39">
        <v>31.181425368660001</v>
      </c>
      <c r="EK434" s="39">
        <v>29.385252849599997</v>
      </c>
      <c r="EL434" s="39">
        <v>26.595292774939999</v>
      </c>
      <c r="EM434" s="39">
        <v>27.80061205694</v>
      </c>
      <c r="EN434" s="39">
        <v>30.480393439920007</v>
      </c>
      <c r="EP434" s="111">
        <v>46022</v>
      </c>
      <c r="EQ434" s="114">
        <f t="shared" si="541"/>
        <v>0</v>
      </c>
      <c r="ER434" s="114"/>
      <c r="ES434" s="4">
        <f t="shared" si="517"/>
        <v>4008</v>
      </c>
      <c r="ET434" s="4">
        <f t="shared" si="518"/>
        <v>912</v>
      </c>
      <c r="EU434" s="4"/>
      <c r="EV434" s="4">
        <f t="shared" si="488"/>
        <v>1041.42857142857</v>
      </c>
      <c r="EW434" s="4">
        <f t="shared" si="489"/>
        <v>1027.2</v>
      </c>
      <c r="EX434" s="4">
        <f t="shared" si="490"/>
        <v>1038.2666666666701</v>
      </c>
      <c r="EY434" s="4"/>
      <c r="EZ434" s="4">
        <f t="shared" si="491"/>
        <v>1102.2307692307702</v>
      </c>
      <c r="FA434" s="4">
        <f t="shared" si="492"/>
        <v>1127.5333333333299</v>
      </c>
      <c r="FB434" s="4">
        <f t="shared" si="493"/>
        <v>1136.2</v>
      </c>
      <c r="FC434" s="4"/>
      <c r="FD434" s="4">
        <f t="shared" si="552"/>
        <v>1271</v>
      </c>
      <c r="FE434" s="4">
        <f t="shared" si="520"/>
        <v>1208.875</v>
      </c>
      <c r="FF434" s="4">
        <f t="shared" si="521"/>
        <v>1218.4444444444398</v>
      </c>
      <c r="FH434" s="16">
        <f t="shared" si="522"/>
        <v>4008</v>
      </c>
      <c r="FI434" s="16">
        <f t="shared" si="495"/>
        <v>912</v>
      </c>
      <c r="FJ434" s="16"/>
      <c r="FK434" s="16">
        <f t="shared" si="523"/>
        <v>1041.42857142857</v>
      </c>
      <c r="FL434" s="16">
        <f t="shared" si="524"/>
        <v>1027.2</v>
      </c>
      <c r="FM434" s="16">
        <f t="shared" si="525"/>
        <v>1038.2666666666701</v>
      </c>
      <c r="FN434" s="16"/>
      <c r="FO434" s="16">
        <f t="shared" si="526"/>
        <v>1102.2307692307702</v>
      </c>
      <c r="FP434" s="16">
        <f t="shared" si="527"/>
        <v>1127.5333333333299</v>
      </c>
      <c r="FQ434" s="16">
        <f t="shared" si="528"/>
        <v>1136.2</v>
      </c>
      <c r="FS434" s="4">
        <f t="shared" si="496"/>
        <v>977</v>
      </c>
      <c r="FT434" s="4">
        <f t="shared" si="497"/>
        <v>985</v>
      </c>
      <c r="FU434" s="4"/>
      <c r="FV434" s="4">
        <f t="shared" si="498"/>
        <v>1040.3333333333301</v>
      </c>
      <c r="FW434" s="4">
        <f t="shared" si="499"/>
        <v>1028.1875</v>
      </c>
      <c r="FX434" s="4">
        <f t="shared" si="500"/>
        <v>1040.25</v>
      </c>
      <c r="FY434" s="4"/>
      <c r="FZ434" s="4">
        <f t="shared" si="501"/>
        <v>1101</v>
      </c>
      <c r="GA434" s="4">
        <f t="shared" si="502"/>
        <v>1128.625</v>
      </c>
      <c r="GB434" s="4">
        <f t="shared" si="503"/>
        <v>1136.375</v>
      </c>
      <c r="GC434" s="4"/>
      <c r="GD434" s="4">
        <f t="shared" si="504"/>
        <v>1271</v>
      </c>
      <c r="GE434" s="4">
        <f t="shared" si="505"/>
        <v>1210.7777777777801</v>
      </c>
      <c r="GF434" s="4">
        <f t="shared" si="506"/>
        <v>1217.5999999999999</v>
      </c>
      <c r="GH434" s="16">
        <f t="shared" si="529"/>
        <v>977</v>
      </c>
      <c r="GI434" s="16">
        <f t="shared" si="507"/>
        <v>985</v>
      </c>
      <c r="GJ434" s="16"/>
      <c r="GK434" s="16">
        <f t="shared" si="530"/>
        <v>1040.3333333333301</v>
      </c>
      <c r="GL434" s="16">
        <f t="shared" si="531"/>
        <v>1028.1875</v>
      </c>
      <c r="GM434" s="16">
        <f t="shared" si="532"/>
        <v>1040.25</v>
      </c>
      <c r="GN434" s="16"/>
      <c r="GO434" s="16">
        <f t="shared" si="508"/>
        <v>1101</v>
      </c>
      <c r="GP434" s="16">
        <f t="shared" si="509"/>
        <v>1128.625</v>
      </c>
      <c r="GQ434" s="16">
        <f t="shared" si="533"/>
        <v>1136.375</v>
      </c>
    </row>
    <row r="435" spans="2:199" ht="14.45" customHeight="1" x14ac:dyDescent="0.25">
      <c r="B435" s="28" t="s">
        <v>519</v>
      </c>
      <c r="C435" s="28" t="s">
        <v>873</v>
      </c>
      <c r="D435" s="23" t="str">
        <f>IFERROR(IF(MATCH($B435,Compounders!$A:$A,0),"yes"),"")</f>
        <v>yes</v>
      </c>
      <c r="F435" s="66"/>
      <c r="G435" s="66"/>
      <c r="H435" s="66"/>
      <c r="I435" s="66"/>
      <c r="J435" s="121" t="str">
        <f t="shared" si="510"/>
        <v>yes</v>
      </c>
      <c r="K435" s="70">
        <f t="shared" si="534"/>
        <v>6</v>
      </c>
      <c r="L435" s="70">
        <f t="shared" si="535"/>
        <v>48</v>
      </c>
      <c r="M435" s="70">
        <f t="shared" si="536"/>
        <v>7</v>
      </c>
      <c r="N435" s="70">
        <f t="shared" si="537"/>
        <v>9</v>
      </c>
      <c r="O435" s="66"/>
      <c r="P435" s="83"/>
      <c r="Q435" s="70">
        <f t="shared" si="551"/>
        <v>5</v>
      </c>
      <c r="R435" s="70">
        <f t="shared" si="551"/>
        <v>4</v>
      </c>
      <c r="S435" s="70">
        <f t="shared" si="551"/>
        <v>5</v>
      </c>
      <c r="T435" s="70">
        <f t="shared" si="551"/>
        <v>5</v>
      </c>
      <c r="U435" s="70">
        <f t="shared" si="551"/>
        <v>5</v>
      </c>
      <c r="V435" s="70">
        <f t="shared" si="551"/>
        <v>8</v>
      </c>
      <c r="W435" s="70">
        <f t="shared" si="551"/>
        <v>10</v>
      </c>
      <c r="X435" s="70">
        <f t="shared" si="551"/>
        <v>4</v>
      </c>
      <c r="Y435" s="70">
        <f t="shared" si="551"/>
        <v>2</v>
      </c>
      <c r="AA435" s="39">
        <v>12.192734498130001</v>
      </c>
      <c r="AB435" s="39">
        <v>13.178289787960001</v>
      </c>
      <c r="AC435" s="40">
        <v>15.738525877379999</v>
      </c>
      <c r="AE435" s="4">
        <f t="shared" si="477"/>
        <v>3.545791379249998</v>
      </c>
      <c r="AF435" s="4">
        <f t="shared" si="478"/>
        <v>2.5602360894199983</v>
      </c>
      <c r="AH435" s="11">
        <f t="shared" si="479"/>
        <v>0.29081182566501518</v>
      </c>
      <c r="AI435" s="11">
        <f t="shared" si="480"/>
        <v>0.19427680910151879</v>
      </c>
      <c r="AK435" s="3">
        <v>697</v>
      </c>
      <c r="AL435" s="7">
        <v>765</v>
      </c>
      <c r="AM435" s="7"/>
      <c r="AN435" s="3">
        <v>617.36363636363603</v>
      </c>
      <c r="AO435" s="3">
        <v>721.83333333333303</v>
      </c>
      <c r="AP435" s="7">
        <v>858</v>
      </c>
      <c r="AQ435" s="113"/>
      <c r="AR435" s="3">
        <v>623.75</v>
      </c>
      <c r="AS435" s="3">
        <v>666.66666666666697</v>
      </c>
      <c r="AT435" s="7">
        <v>689.142857142857</v>
      </c>
      <c r="AU435" s="7"/>
      <c r="AV435" s="3">
        <v>714</v>
      </c>
      <c r="AW435" s="3">
        <v>715</v>
      </c>
      <c r="AX435" s="7">
        <v>738</v>
      </c>
      <c r="AY435" s="113"/>
      <c r="AZ435" s="3">
        <v>697</v>
      </c>
      <c r="BA435" s="7">
        <v>765</v>
      </c>
      <c r="BB435" s="7"/>
      <c r="BC435" s="3">
        <v>605.30769230769204</v>
      </c>
      <c r="BD435" s="3">
        <v>728.07692307692298</v>
      </c>
      <c r="BE435" s="7">
        <v>885.88888888888891</v>
      </c>
      <c r="BF435" s="113"/>
      <c r="BG435" s="3">
        <v>619.77777777777806</v>
      </c>
      <c r="BH435" s="3">
        <v>663.3846153846149</v>
      </c>
      <c r="BI435" s="7">
        <v>683.23529411764707</v>
      </c>
      <c r="BJ435" s="113"/>
      <c r="BK435" s="3">
        <v>702.5</v>
      </c>
      <c r="BL435" s="3">
        <v>699.75</v>
      </c>
      <c r="BM435" s="7">
        <v>717.83333333333303</v>
      </c>
      <c r="BO435" s="2">
        <f t="shared" si="542"/>
        <v>697</v>
      </c>
      <c r="BP435" s="2">
        <f t="shared" si="543"/>
        <v>765</v>
      </c>
      <c r="BQ435" s="2"/>
      <c r="BR435" s="2">
        <f t="shared" si="544"/>
        <v>605.30769230769204</v>
      </c>
      <c r="BS435" s="2">
        <f t="shared" si="545"/>
        <v>728.07692307692298</v>
      </c>
      <c r="BT435" s="2">
        <f t="shared" si="546"/>
        <v>885.88888888888891</v>
      </c>
      <c r="BU435" s="2"/>
      <c r="BV435" s="2">
        <f t="shared" si="547"/>
        <v>619.77777777777806</v>
      </c>
      <c r="BW435" s="2">
        <f t="shared" si="548"/>
        <v>663.3846153846149</v>
      </c>
      <c r="BX435" s="2">
        <f t="shared" si="549"/>
        <v>683.23529411764707</v>
      </c>
      <c r="BZ435" s="16">
        <f t="shared" si="538"/>
        <v>68</v>
      </c>
      <c r="CA435" s="16">
        <f t="shared" si="539"/>
        <v>120.88888888888891</v>
      </c>
      <c r="CB435" s="16">
        <f t="shared" si="540"/>
        <v>-202.65359477124184</v>
      </c>
      <c r="CD435" s="5">
        <f t="shared" si="481"/>
        <v>9.7560975609756184E-2</v>
      </c>
      <c r="CE435" s="5">
        <f t="shared" si="482"/>
        <v>0.15802469135802477</v>
      </c>
      <c r="CF435" s="5">
        <f t="shared" si="483"/>
        <v>-0.22875735017448595</v>
      </c>
      <c r="CH435" s="11">
        <f t="shared" si="512"/>
        <v>0.20282119710255464</v>
      </c>
      <c r="CI435" s="11">
        <f t="shared" si="513"/>
        <v>0.46353482724050843</v>
      </c>
      <c r="CK435" s="11">
        <f t="shared" si="514"/>
        <v>7.0358827260941448E-2</v>
      </c>
      <c r="CL435" s="11">
        <f t="shared" si="515"/>
        <v>0.10238753084597008</v>
      </c>
      <c r="CN435" s="16">
        <f t="shared" si="484"/>
        <v>122.76923076923094</v>
      </c>
      <c r="CO435" s="16">
        <f t="shared" si="485"/>
        <v>280.58119658119688</v>
      </c>
      <c r="CP435" s="11"/>
      <c r="CQ435" s="16">
        <f t="shared" si="486"/>
        <v>43.606837606836848</v>
      </c>
      <c r="CR435" s="16">
        <f t="shared" si="487"/>
        <v>63.457516339869017</v>
      </c>
      <c r="CT435" s="106">
        <v>709.52450980392109</v>
      </c>
      <c r="CU435" s="104">
        <v>728.07692307692298</v>
      </c>
      <c r="CV435" s="104">
        <v>609.75333333333299</v>
      </c>
      <c r="CW435" s="104">
        <v>581.21590909090901</v>
      </c>
      <c r="CX435" s="104">
        <v>509.35714285714329</v>
      </c>
      <c r="CY435" s="104">
        <v>513.86666666666702</v>
      </c>
      <c r="CZ435" s="104">
        <v>589.31179487179509</v>
      </c>
      <c r="DA435" s="104">
        <v>628.36883116883132</v>
      </c>
      <c r="DB435" s="104">
        <v>752.813095238095</v>
      </c>
      <c r="DC435" s="104">
        <v>698.5625</v>
      </c>
      <c r="DD435" s="104">
        <v>685.04913419913498</v>
      </c>
      <c r="DE435" s="104">
        <v>681.12857142857206</v>
      </c>
      <c r="DF435" s="104">
        <v>687.16068376068301</v>
      </c>
      <c r="DG435" s="104">
        <v>579.4</v>
      </c>
      <c r="DH435" s="104">
        <v>692.44096736596703</v>
      </c>
      <c r="DI435" s="104">
        <v>694.35384615384714</v>
      </c>
      <c r="DJ435" s="104">
        <v>650.12820512820599</v>
      </c>
      <c r="DK435" s="104">
        <v>266.21428571428601</v>
      </c>
      <c r="DL435" s="104">
        <v>206.0671428571429</v>
      </c>
      <c r="DM435" s="104">
        <v>-13.525109090909101</v>
      </c>
      <c r="DN435" s="104">
        <v>-343.75833333333304</v>
      </c>
      <c r="DO435" s="104">
        <v>-766</v>
      </c>
      <c r="DP435" s="104">
        <v>-850.42499999999995</v>
      </c>
      <c r="DR435" s="4">
        <f t="shared" si="516"/>
        <v>15.738525877379999</v>
      </c>
      <c r="DS435" s="39">
        <v>13.178289787960001</v>
      </c>
      <c r="DT435" s="39">
        <v>12.192734498130001</v>
      </c>
      <c r="DU435" s="39">
        <v>11.701979783559997</v>
      </c>
      <c r="DV435" s="39">
        <v>10.655453537280001</v>
      </c>
      <c r="DW435" s="39">
        <v>9.9343082248200023</v>
      </c>
      <c r="DX435" s="39">
        <v>12.246992880479999</v>
      </c>
      <c r="DY435" s="39">
        <v>12.362950494400001</v>
      </c>
      <c r="DZ435" s="39">
        <v>12.650728000000003</v>
      </c>
      <c r="EA435" s="39">
        <v>14.550447999999999</v>
      </c>
      <c r="EB435" s="39">
        <v>13.734137999999998</v>
      </c>
      <c r="EC435" s="39">
        <v>11.435490293040001</v>
      </c>
      <c r="ED435" s="39">
        <v>11.970182108609999</v>
      </c>
      <c r="EE435" s="39">
        <v>11.765269616949999</v>
      </c>
      <c r="EF435" s="39">
        <v>11.476195564050002</v>
      </c>
      <c r="EG435" s="39">
        <v>11.352494821480002</v>
      </c>
      <c r="EH435" s="39">
        <v>11.207705367039999</v>
      </c>
      <c r="EI435" s="39">
        <v>13.875936365279999</v>
      </c>
      <c r="EJ435" s="39">
        <v>12.417074180019998</v>
      </c>
      <c r="EK435" s="39">
        <v>11.659186977389998</v>
      </c>
      <c r="EL435" s="39">
        <v>12.067011380640002</v>
      </c>
      <c r="EM435" s="39">
        <v>11.885392650650001</v>
      </c>
      <c r="EN435" s="39">
        <v>10.318984234789999</v>
      </c>
      <c r="EP435" s="111">
        <v>46022</v>
      </c>
      <c r="EQ435" s="114">
        <f t="shared" si="541"/>
        <v>0</v>
      </c>
      <c r="ER435" s="114"/>
      <c r="ES435" s="4">
        <f t="shared" si="517"/>
        <v>697</v>
      </c>
      <c r="ET435" s="4">
        <f t="shared" si="518"/>
        <v>765</v>
      </c>
      <c r="EU435" s="4"/>
      <c r="EV435" s="4">
        <f t="shared" si="488"/>
        <v>617.36363636363603</v>
      </c>
      <c r="EW435" s="4">
        <f t="shared" si="489"/>
        <v>721.83333333333303</v>
      </c>
      <c r="EX435" s="4">
        <f t="shared" si="490"/>
        <v>858</v>
      </c>
      <c r="EY435" s="4"/>
      <c r="EZ435" s="4">
        <f t="shared" si="491"/>
        <v>623.75</v>
      </c>
      <c r="FA435" s="4">
        <f t="shared" si="492"/>
        <v>666.66666666666697</v>
      </c>
      <c r="FB435" s="4">
        <f t="shared" si="493"/>
        <v>689.142857142857</v>
      </c>
      <c r="FC435" s="4"/>
      <c r="FD435" s="4">
        <f t="shared" si="552"/>
        <v>714</v>
      </c>
      <c r="FE435" s="4">
        <f t="shared" si="520"/>
        <v>715</v>
      </c>
      <c r="FF435" s="4">
        <f t="shared" si="521"/>
        <v>738</v>
      </c>
      <c r="FH435" s="16">
        <f t="shared" si="522"/>
        <v>697</v>
      </c>
      <c r="FI435" s="16">
        <f t="shared" si="495"/>
        <v>765</v>
      </c>
      <c r="FJ435" s="16"/>
      <c r="FK435" s="16">
        <f t="shared" si="523"/>
        <v>617.36363636363603</v>
      </c>
      <c r="FL435" s="16">
        <f t="shared" si="524"/>
        <v>721.83333333333303</v>
      </c>
      <c r="FM435" s="16">
        <f t="shared" si="525"/>
        <v>858</v>
      </c>
      <c r="FN435" s="16"/>
      <c r="FO435" s="16">
        <f t="shared" si="526"/>
        <v>623.75</v>
      </c>
      <c r="FP435" s="16">
        <f t="shared" si="527"/>
        <v>666.66666666666697</v>
      </c>
      <c r="FQ435" s="16">
        <f t="shared" si="528"/>
        <v>689.142857142857</v>
      </c>
      <c r="FS435" s="4">
        <f t="shared" si="496"/>
        <v>697</v>
      </c>
      <c r="FT435" s="4">
        <f t="shared" si="497"/>
        <v>765</v>
      </c>
      <c r="FU435" s="4"/>
      <c r="FV435" s="4">
        <f t="shared" si="498"/>
        <v>605.30769230769204</v>
      </c>
      <c r="FW435" s="4">
        <f t="shared" si="499"/>
        <v>728.07692307692298</v>
      </c>
      <c r="FX435" s="4">
        <f t="shared" si="500"/>
        <v>885.88888888888891</v>
      </c>
      <c r="FY435" s="4"/>
      <c r="FZ435" s="4">
        <f t="shared" si="501"/>
        <v>619.77777777777806</v>
      </c>
      <c r="GA435" s="4">
        <f t="shared" si="502"/>
        <v>663.3846153846149</v>
      </c>
      <c r="GB435" s="4">
        <f t="shared" si="503"/>
        <v>683.23529411764707</v>
      </c>
      <c r="GC435" s="4"/>
      <c r="GD435" s="4">
        <f t="shared" si="504"/>
        <v>702.5</v>
      </c>
      <c r="GE435" s="4">
        <f t="shared" si="505"/>
        <v>699.75</v>
      </c>
      <c r="GF435" s="4">
        <f t="shared" si="506"/>
        <v>717.83333333333303</v>
      </c>
      <c r="GH435" s="16">
        <f t="shared" si="529"/>
        <v>697</v>
      </c>
      <c r="GI435" s="16">
        <f t="shared" si="507"/>
        <v>765</v>
      </c>
      <c r="GJ435" s="16"/>
      <c r="GK435" s="16">
        <f t="shared" si="530"/>
        <v>605.30769230769204</v>
      </c>
      <c r="GL435" s="16">
        <f t="shared" si="531"/>
        <v>728.07692307692298</v>
      </c>
      <c r="GM435" s="16">
        <f t="shared" si="532"/>
        <v>885.88888888888891</v>
      </c>
      <c r="GN435" s="16"/>
      <c r="GO435" s="16">
        <f t="shared" si="508"/>
        <v>619.77777777777806</v>
      </c>
      <c r="GP435" s="16">
        <f t="shared" si="509"/>
        <v>663.3846153846149</v>
      </c>
      <c r="GQ435" s="16">
        <f t="shared" si="533"/>
        <v>683.23529411764707</v>
      </c>
    </row>
    <row r="436" spans="2:199" ht="14.45" customHeight="1" x14ac:dyDescent="0.25">
      <c r="B436" s="28" t="s">
        <v>350</v>
      </c>
      <c r="C436" s="28" t="s">
        <v>1053</v>
      </c>
      <c r="D436" s="23" t="str">
        <f>IFERROR(IF(MATCH($B436,Compounders!$A:$A,0),"yes"),"")</f>
        <v/>
      </c>
      <c r="F436" s="66"/>
      <c r="G436" s="66"/>
      <c r="H436" s="66"/>
      <c r="I436" s="66"/>
      <c r="J436" s="121" t="str">
        <f t="shared" si="510"/>
        <v>yes</v>
      </c>
      <c r="K436" s="70">
        <f t="shared" si="534"/>
        <v>6</v>
      </c>
      <c r="L436" s="70">
        <f t="shared" si="535"/>
        <v>48</v>
      </c>
      <c r="M436" s="70">
        <f t="shared" si="536"/>
        <v>7</v>
      </c>
      <c r="N436" s="70">
        <f t="shared" si="537"/>
        <v>9</v>
      </c>
      <c r="O436" s="66"/>
      <c r="P436" s="83"/>
      <c r="Q436" s="70">
        <f t="shared" si="551"/>
        <v>5</v>
      </c>
      <c r="R436" s="70">
        <f t="shared" si="551"/>
        <v>4</v>
      </c>
      <c r="S436" s="70">
        <f t="shared" si="551"/>
        <v>5</v>
      </c>
      <c r="T436" s="70">
        <f t="shared" si="551"/>
        <v>5</v>
      </c>
      <c r="U436" s="70">
        <f t="shared" si="551"/>
        <v>5</v>
      </c>
      <c r="V436" s="70">
        <f t="shared" si="551"/>
        <v>8</v>
      </c>
      <c r="W436" s="70">
        <f t="shared" si="551"/>
        <v>10</v>
      </c>
      <c r="X436" s="70">
        <f t="shared" si="551"/>
        <v>4</v>
      </c>
      <c r="Y436" s="70">
        <f t="shared" si="551"/>
        <v>2</v>
      </c>
      <c r="AA436" s="39">
        <v>17.732376492</v>
      </c>
      <c r="AB436" s="39">
        <v>15.576227758619998</v>
      </c>
      <c r="AC436" s="40">
        <v>16.026670427950002</v>
      </c>
      <c r="AE436" s="4">
        <f t="shared" si="477"/>
        <v>-1.7057060640499984</v>
      </c>
      <c r="AF436" s="4">
        <f t="shared" si="478"/>
        <v>0.45044266933000365</v>
      </c>
      <c r="AH436" s="11">
        <f t="shared" si="479"/>
        <v>-9.6191622415615408E-2</v>
      </c>
      <c r="AI436" s="11">
        <f t="shared" si="480"/>
        <v>2.8918598027094511E-2</v>
      </c>
      <c r="AK436" s="3">
        <v>1077.8</v>
      </c>
      <c r="AL436" s="7">
        <v>1066.5999999999999</v>
      </c>
      <c r="AM436" s="7"/>
      <c r="AN436" s="3">
        <v>1200.8888888888901</v>
      </c>
      <c r="AO436" s="3">
        <v>1196.1111111111099</v>
      </c>
      <c r="AP436" s="7">
        <v>1153.125</v>
      </c>
      <c r="AQ436" s="113"/>
      <c r="AR436" s="3">
        <v>1312.7142857142899</v>
      </c>
      <c r="AS436" s="3">
        <v>1291.3333333333298</v>
      </c>
      <c r="AT436" s="7">
        <v>1257.75</v>
      </c>
      <c r="AU436" s="7"/>
      <c r="AV436" s="3">
        <v>1529</v>
      </c>
      <c r="AW436" s="3">
        <v>1426.5</v>
      </c>
      <c r="AX436" s="7">
        <v>1412</v>
      </c>
      <c r="AY436" s="113"/>
      <c r="AZ436" s="3">
        <v>1287.2</v>
      </c>
      <c r="BA436" s="7">
        <v>1323</v>
      </c>
      <c r="BB436" s="7"/>
      <c r="BC436" s="3">
        <v>1385.3636363636401</v>
      </c>
      <c r="BD436" s="3">
        <v>1365.7272727272698</v>
      </c>
      <c r="BE436" s="7">
        <v>1368.6363636363599</v>
      </c>
      <c r="BF436" s="113"/>
      <c r="BG436" s="3">
        <v>1481.7777777777801</v>
      </c>
      <c r="BH436" s="3">
        <v>1457.2727272727302</v>
      </c>
      <c r="BI436" s="7">
        <v>1468.1818181818198</v>
      </c>
      <c r="BJ436" s="113"/>
      <c r="BK436" s="3">
        <v>1725</v>
      </c>
      <c r="BL436" s="3">
        <v>1575.25</v>
      </c>
      <c r="BM436" s="7">
        <v>1560</v>
      </c>
      <c r="BO436" s="2">
        <f t="shared" si="542"/>
        <v>1287.2</v>
      </c>
      <c r="BP436" s="2">
        <f t="shared" si="543"/>
        <v>1323</v>
      </c>
      <c r="BQ436" s="2"/>
      <c r="BR436" s="2">
        <f t="shared" si="544"/>
        <v>1385.3636363636401</v>
      </c>
      <c r="BS436" s="2">
        <f t="shared" si="545"/>
        <v>1365.7272727272698</v>
      </c>
      <c r="BT436" s="2">
        <f t="shared" si="546"/>
        <v>1368.6363636363599</v>
      </c>
      <c r="BU436" s="2"/>
      <c r="BV436" s="2">
        <f t="shared" si="547"/>
        <v>1481.7777777777801</v>
      </c>
      <c r="BW436" s="2">
        <f t="shared" si="548"/>
        <v>1457.2727272727302</v>
      </c>
      <c r="BX436" s="2">
        <f t="shared" si="549"/>
        <v>1468.1818181818198</v>
      </c>
      <c r="BZ436" s="16">
        <f t="shared" si="538"/>
        <v>35.799999999999955</v>
      </c>
      <c r="CA436" s="16">
        <f t="shared" si="539"/>
        <v>45.636363636359874</v>
      </c>
      <c r="CB436" s="16">
        <f t="shared" si="540"/>
        <v>99.545454545459961</v>
      </c>
      <c r="CD436" s="5">
        <f t="shared" si="481"/>
        <v>2.7812305779987501E-2</v>
      </c>
      <c r="CE436" s="5">
        <f t="shared" si="482"/>
        <v>3.4494605923174548E-2</v>
      </c>
      <c r="CF436" s="5">
        <f t="shared" si="483"/>
        <v>7.2733311192298977E-2</v>
      </c>
      <c r="CH436" s="11">
        <f t="shared" si="512"/>
        <v>-1.4174158409349213E-2</v>
      </c>
      <c r="CI436" s="11">
        <f t="shared" si="513"/>
        <v>-1.2074283089446913E-2</v>
      </c>
      <c r="CK436" s="11">
        <f t="shared" si="514"/>
        <v>-1.6537601570594584E-2</v>
      </c>
      <c r="CL436" s="11">
        <f t="shared" si="515"/>
        <v>-9.1754376397452653E-3</v>
      </c>
      <c r="CN436" s="16">
        <f t="shared" si="484"/>
        <v>-19.636363636370334</v>
      </c>
      <c r="CO436" s="16">
        <f t="shared" si="485"/>
        <v>-16.727272727280251</v>
      </c>
      <c r="CP436" s="11"/>
      <c r="CQ436" s="16">
        <f t="shared" si="486"/>
        <v>-24.505050505049894</v>
      </c>
      <c r="CR436" s="16">
        <f t="shared" si="487"/>
        <v>-13.595959595960267</v>
      </c>
      <c r="CT436" s="106">
        <v>1390.7222222222219</v>
      </c>
      <c r="CU436" s="104">
        <v>1365.7272727272698</v>
      </c>
      <c r="CV436" s="104">
        <v>1342.6</v>
      </c>
      <c r="CW436" s="104">
        <v>1323</v>
      </c>
      <c r="CX436" s="104">
        <v>1305.544444444444</v>
      </c>
      <c r="CY436" s="104">
        <v>1308.1666666666702</v>
      </c>
      <c r="CZ436" s="104">
        <v>1315.8</v>
      </c>
      <c r="DA436" s="104">
        <v>1423.3</v>
      </c>
      <c r="DB436" s="104">
        <v>1419.3111111111109</v>
      </c>
      <c r="DC436" s="104">
        <v>1412.0909090909099</v>
      </c>
      <c r="DD436" s="104">
        <v>1412.9</v>
      </c>
      <c r="DE436" s="104">
        <v>1380.958333333333</v>
      </c>
      <c r="DF436" s="104">
        <v>1337.4222222222231</v>
      </c>
      <c r="DG436" s="104">
        <v>1415</v>
      </c>
      <c r="DH436" s="104">
        <v>1388.7444444444438</v>
      </c>
      <c r="DI436" s="104">
        <v>1367.5</v>
      </c>
      <c r="DJ436" s="104">
        <v>1323.375</v>
      </c>
      <c r="DK436" s="104">
        <v>1276.1111111111099</v>
      </c>
      <c r="DL436" s="104">
        <v>1158.4464285714291</v>
      </c>
      <c r="DM436" s="104">
        <v>1093.875</v>
      </c>
      <c r="DN436" s="104">
        <v>1037.833333333333</v>
      </c>
      <c r="DO436" s="104">
        <v>1004.7</v>
      </c>
      <c r="DP436" s="104">
        <v>921.08928571428498</v>
      </c>
      <c r="DR436" s="4">
        <f t="shared" si="516"/>
        <v>16.026670427950002</v>
      </c>
      <c r="DS436" s="39">
        <v>15.576227758619998</v>
      </c>
      <c r="DT436" s="39">
        <v>17.732376492</v>
      </c>
      <c r="DU436" s="39">
        <v>20.875355463600002</v>
      </c>
      <c r="DV436" s="39">
        <v>23.517650938500001</v>
      </c>
      <c r="DW436" s="39">
        <v>21.233211670980001</v>
      </c>
      <c r="DX436" s="39">
        <v>23.193277350479999</v>
      </c>
      <c r="DY436" s="39">
        <v>30.228148322800003</v>
      </c>
      <c r="DZ436" s="39">
        <v>30.083576691200005</v>
      </c>
      <c r="EA436" s="39">
        <v>34.329543137819989</v>
      </c>
      <c r="EB436" s="39">
        <v>30.451871081079997</v>
      </c>
      <c r="EC436" s="39">
        <v>27.045494821280002</v>
      </c>
      <c r="ED436" s="39">
        <v>24.733355779999997</v>
      </c>
      <c r="EE436" s="39">
        <v>26.425438348839997</v>
      </c>
      <c r="EF436" s="39">
        <v>24.178121565560001</v>
      </c>
      <c r="EG436" s="39">
        <v>21.108763962720001</v>
      </c>
      <c r="EH436" s="39">
        <v>21.288832843200002</v>
      </c>
      <c r="EI436" s="39">
        <v>24.140190835919999</v>
      </c>
      <c r="EJ436" s="39">
        <v>27.79336167384</v>
      </c>
      <c r="EK436" s="39">
        <v>25.026924357279999</v>
      </c>
      <c r="EL436" s="39">
        <v>24.48654843565</v>
      </c>
      <c r="EM436" s="39">
        <v>23.386570506000002</v>
      </c>
      <c r="EN436" s="39">
        <v>18.844416327689999</v>
      </c>
      <c r="EP436" s="111">
        <v>46022</v>
      </c>
      <c r="EQ436" s="114">
        <f t="shared" si="541"/>
        <v>0</v>
      </c>
      <c r="ER436" s="114"/>
      <c r="ES436" s="4">
        <f t="shared" si="517"/>
        <v>1077.8</v>
      </c>
      <c r="ET436" s="4">
        <f t="shared" si="518"/>
        <v>1066.5999999999999</v>
      </c>
      <c r="EU436" s="4"/>
      <c r="EV436" s="4">
        <f t="shared" si="488"/>
        <v>1200.8888888888901</v>
      </c>
      <c r="EW436" s="4">
        <f t="shared" si="489"/>
        <v>1196.1111111111099</v>
      </c>
      <c r="EX436" s="4">
        <f t="shared" si="490"/>
        <v>1153.125</v>
      </c>
      <c r="EY436" s="4"/>
      <c r="EZ436" s="4">
        <f t="shared" si="491"/>
        <v>1312.7142857142899</v>
      </c>
      <c r="FA436" s="4">
        <f t="shared" si="492"/>
        <v>1291.3333333333298</v>
      </c>
      <c r="FB436" s="4">
        <f t="shared" si="493"/>
        <v>1257.75</v>
      </c>
      <c r="FC436" s="4"/>
      <c r="FD436" s="4">
        <f t="shared" si="552"/>
        <v>1529</v>
      </c>
      <c r="FE436" s="4">
        <f t="shared" si="520"/>
        <v>1426.5</v>
      </c>
      <c r="FF436" s="4">
        <f t="shared" si="521"/>
        <v>1412</v>
      </c>
      <c r="FH436" s="16">
        <f t="shared" si="522"/>
        <v>1077.8</v>
      </c>
      <c r="FI436" s="16">
        <f t="shared" si="495"/>
        <v>1066.5999999999999</v>
      </c>
      <c r="FJ436" s="16"/>
      <c r="FK436" s="16">
        <f t="shared" si="523"/>
        <v>1200.8888888888901</v>
      </c>
      <c r="FL436" s="16">
        <f t="shared" si="524"/>
        <v>1196.1111111111099</v>
      </c>
      <c r="FM436" s="16">
        <f t="shared" si="525"/>
        <v>1153.125</v>
      </c>
      <c r="FN436" s="16"/>
      <c r="FO436" s="16">
        <f t="shared" si="526"/>
        <v>1312.7142857142899</v>
      </c>
      <c r="FP436" s="16">
        <f t="shared" si="527"/>
        <v>1291.3333333333298</v>
      </c>
      <c r="FQ436" s="16">
        <f t="shared" si="528"/>
        <v>1257.75</v>
      </c>
      <c r="FS436" s="4">
        <f t="shared" si="496"/>
        <v>1287.2</v>
      </c>
      <c r="FT436" s="4">
        <f t="shared" si="497"/>
        <v>1323</v>
      </c>
      <c r="FU436" s="4"/>
      <c r="FV436" s="4">
        <f t="shared" si="498"/>
        <v>1385.3636363636401</v>
      </c>
      <c r="FW436" s="4">
        <f t="shared" si="499"/>
        <v>1365.7272727272698</v>
      </c>
      <c r="FX436" s="4">
        <f t="shared" si="500"/>
        <v>1368.6363636363599</v>
      </c>
      <c r="FY436" s="4"/>
      <c r="FZ436" s="4">
        <f t="shared" si="501"/>
        <v>1481.7777777777801</v>
      </c>
      <c r="GA436" s="4">
        <f t="shared" si="502"/>
        <v>1457.2727272727302</v>
      </c>
      <c r="GB436" s="4">
        <f t="shared" si="503"/>
        <v>1468.1818181818198</v>
      </c>
      <c r="GC436" s="4"/>
      <c r="GD436" s="4">
        <f t="shared" si="504"/>
        <v>1725</v>
      </c>
      <c r="GE436" s="4">
        <f t="shared" si="505"/>
        <v>1575.25</v>
      </c>
      <c r="GF436" s="4">
        <f t="shared" si="506"/>
        <v>1560</v>
      </c>
      <c r="GH436" s="16">
        <f t="shared" si="529"/>
        <v>1287.2</v>
      </c>
      <c r="GI436" s="16">
        <f t="shared" si="507"/>
        <v>1323</v>
      </c>
      <c r="GJ436" s="16"/>
      <c r="GK436" s="16">
        <f t="shared" si="530"/>
        <v>1385.3636363636401</v>
      </c>
      <c r="GL436" s="16">
        <f t="shared" si="531"/>
        <v>1365.7272727272698</v>
      </c>
      <c r="GM436" s="16">
        <f t="shared" si="532"/>
        <v>1368.6363636363599</v>
      </c>
      <c r="GN436" s="16"/>
      <c r="GO436" s="16">
        <f t="shared" si="508"/>
        <v>1481.7777777777801</v>
      </c>
      <c r="GP436" s="16">
        <f t="shared" si="509"/>
        <v>1457.2727272727302</v>
      </c>
      <c r="GQ436" s="16">
        <f t="shared" si="533"/>
        <v>1468.1818181818198</v>
      </c>
    </row>
    <row r="437" spans="2:199" ht="14.45" customHeight="1" x14ac:dyDescent="0.25">
      <c r="B437" s="28" t="s">
        <v>447</v>
      </c>
      <c r="C437" s="28" t="s">
        <v>874</v>
      </c>
      <c r="D437" s="23" t="str">
        <f>IFERROR(IF(MATCH($B437,Compounders!$A:$A,0),"yes"),"")</f>
        <v/>
      </c>
      <c r="F437" s="66"/>
      <c r="G437" s="66"/>
      <c r="H437" s="66"/>
      <c r="I437" s="66"/>
      <c r="J437" s="121" t="str">
        <f t="shared" si="510"/>
        <v>yes</v>
      </c>
      <c r="K437" s="70">
        <f t="shared" si="534"/>
        <v>6</v>
      </c>
      <c r="L437" s="70">
        <f t="shared" si="535"/>
        <v>48</v>
      </c>
      <c r="M437" s="70">
        <f t="shared" si="536"/>
        <v>7</v>
      </c>
      <c r="N437" s="70">
        <f t="shared" si="537"/>
        <v>9</v>
      </c>
      <c r="O437" s="66"/>
      <c r="P437" s="83"/>
      <c r="Q437" s="70">
        <f t="shared" si="551"/>
        <v>5</v>
      </c>
      <c r="R437" s="70">
        <f t="shared" si="551"/>
        <v>4</v>
      </c>
      <c r="S437" s="70">
        <f t="shared" si="551"/>
        <v>5</v>
      </c>
      <c r="T437" s="70">
        <f t="shared" si="551"/>
        <v>5</v>
      </c>
      <c r="U437" s="70">
        <f t="shared" si="551"/>
        <v>5</v>
      </c>
      <c r="V437" s="70">
        <f t="shared" si="551"/>
        <v>8</v>
      </c>
      <c r="W437" s="70">
        <f t="shared" si="551"/>
        <v>10</v>
      </c>
      <c r="X437" s="70">
        <f t="shared" si="551"/>
        <v>4</v>
      </c>
      <c r="Y437" s="70">
        <f t="shared" si="551"/>
        <v>2</v>
      </c>
      <c r="AA437" s="39">
        <v>29.087421416280002</v>
      </c>
      <c r="AB437" s="39">
        <v>25.743024158039997</v>
      </c>
      <c r="AC437" s="40">
        <v>22.917670358800002</v>
      </c>
      <c r="AE437" s="4">
        <f t="shared" si="477"/>
        <v>-6.1697510574799992</v>
      </c>
      <c r="AF437" s="4">
        <f t="shared" si="478"/>
        <v>-2.8253537992399949</v>
      </c>
      <c r="AH437" s="11">
        <f t="shared" si="479"/>
        <v>-0.21211062229210997</v>
      </c>
      <c r="AI437" s="11">
        <f t="shared" si="480"/>
        <v>-0.10975221022575887</v>
      </c>
      <c r="AK437" s="3">
        <v>466.37900000000002</v>
      </c>
      <c r="AL437" s="7">
        <v>526.70500000000004</v>
      </c>
      <c r="AM437" s="7"/>
      <c r="AN437" s="3">
        <v>611.45454545454504</v>
      </c>
      <c r="AO437" s="3">
        <v>592.538461538462</v>
      </c>
      <c r="AP437" s="7">
        <v>586.69230769230796</v>
      </c>
      <c r="AQ437" s="113"/>
      <c r="AR437" s="3">
        <v>682.2</v>
      </c>
      <c r="AS437" s="3">
        <v>665.461538461538</v>
      </c>
      <c r="AT437" s="7">
        <v>659.69230769230796</v>
      </c>
      <c r="AU437" s="7"/>
      <c r="AV437" s="3">
        <v>755.66666666666697</v>
      </c>
      <c r="AW437" s="3">
        <v>735.11111111111109</v>
      </c>
      <c r="AX437" s="7">
        <v>876.1</v>
      </c>
      <c r="AY437" s="113"/>
      <c r="AZ437" s="3">
        <v>479.19</v>
      </c>
      <c r="BA437" s="7">
        <v>544.41200000000003</v>
      </c>
      <c r="BB437" s="7"/>
      <c r="BC437" s="3">
        <v>617.57142857142901</v>
      </c>
      <c r="BD437" s="3">
        <v>599.66666666666697</v>
      </c>
      <c r="BE437" s="7">
        <v>596.94117647058795</v>
      </c>
      <c r="BF437" s="113"/>
      <c r="BG437" s="3">
        <v>688.58333333333303</v>
      </c>
      <c r="BH437" s="3">
        <v>674</v>
      </c>
      <c r="BI437" s="7">
        <v>669.41176470588198</v>
      </c>
      <c r="BJ437" s="113"/>
      <c r="BK437" s="3">
        <v>763.66666666666697</v>
      </c>
      <c r="BL437" s="3">
        <v>745.72727272727298</v>
      </c>
      <c r="BM437" s="7">
        <v>739.23076923076906</v>
      </c>
      <c r="BO437" s="2">
        <f t="shared" si="542"/>
        <v>479.19</v>
      </c>
      <c r="BP437" s="2">
        <f t="shared" si="543"/>
        <v>544.41200000000003</v>
      </c>
      <c r="BQ437" s="2"/>
      <c r="BR437" s="2">
        <f t="shared" si="544"/>
        <v>617.57142857142901</v>
      </c>
      <c r="BS437" s="2">
        <f t="shared" si="545"/>
        <v>599.66666666666697</v>
      </c>
      <c r="BT437" s="2">
        <f t="shared" si="546"/>
        <v>596.94117647058795</v>
      </c>
      <c r="BU437" s="2"/>
      <c r="BV437" s="2">
        <f t="shared" si="547"/>
        <v>688.58333333333303</v>
      </c>
      <c r="BW437" s="2">
        <f t="shared" si="548"/>
        <v>674</v>
      </c>
      <c r="BX437" s="2">
        <f t="shared" si="549"/>
        <v>669.41176470588198</v>
      </c>
      <c r="BZ437" s="16">
        <f t="shared" si="538"/>
        <v>65.222000000000037</v>
      </c>
      <c r="CA437" s="16">
        <f t="shared" si="539"/>
        <v>52.529176470587913</v>
      </c>
      <c r="CB437" s="16">
        <f t="shared" si="540"/>
        <v>72.470588235294031</v>
      </c>
      <c r="CD437" s="5">
        <f t="shared" si="481"/>
        <v>0.13610885035163522</v>
      </c>
      <c r="CE437" s="5">
        <f t="shared" si="482"/>
        <v>9.6487910756169804E-2</v>
      </c>
      <c r="CF437" s="5">
        <f t="shared" si="483"/>
        <v>0.12140323216397308</v>
      </c>
      <c r="CH437" s="11">
        <f t="shared" si="512"/>
        <v>-2.8992212198319267E-2</v>
      </c>
      <c r="CI437" s="11">
        <f t="shared" si="513"/>
        <v>-3.3405451007607501E-2</v>
      </c>
      <c r="CK437" s="11">
        <f t="shared" si="514"/>
        <v>-2.1178748638508549E-2</v>
      </c>
      <c r="CL437" s="11">
        <f t="shared" si="515"/>
        <v>-2.7842045689145944E-2</v>
      </c>
      <c r="CN437" s="16">
        <f t="shared" si="484"/>
        <v>-17.90476190476204</v>
      </c>
      <c r="CO437" s="16">
        <f t="shared" si="485"/>
        <v>-20.630252100841062</v>
      </c>
      <c r="CP437" s="11"/>
      <c r="CQ437" s="16">
        <f t="shared" si="486"/>
        <v>-14.58333333333303</v>
      </c>
      <c r="CR437" s="16">
        <f t="shared" si="487"/>
        <v>-19.171568627451052</v>
      </c>
      <c r="CT437" s="106">
        <v>599.54666666666606</v>
      </c>
      <c r="CU437" s="104">
        <v>599.66666666666697</v>
      </c>
      <c r="CV437" s="104">
        <v>608.20000000000005</v>
      </c>
      <c r="CW437" s="104">
        <v>568.04246031746106</v>
      </c>
      <c r="CX437" s="104">
        <v>543.68095238095304</v>
      </c>
      <c r="CY437" s="104">
        <v>532.5</v>
      </c>
      <c r="CZ437" s="104">
        <v>528.59523809523796</v>
      </c>
      <c r="DA437" s="104">
        <v>518.91666666666606</v>
      </c>
      <c r="DB437" s="104">
        <v>496.50000000000097</v>
      </c>
      <c r="DC437" s="104">
        <v>486.5</v>
      </c>
      <c r="DD437" s="104">
        <v>475.88571428571402</v>
      </c>
      <c r="DE437" s="104">
        <v>452.29642857142903</v>
      </c>
      <c r="DF437" s="104">
        <v>442.00571428571396</v>
      </c>
      <c r="DG437" s="104">
        <v>411.875</v>
      </c>
      <c r="DH437" s="104">
        <v>388.09999999999968</v>
      </c>
      <c r="DI437" s="104">
        <v>375.72500000000002</v>
      </c>
      <c r="DJ437" s="104">
        <v>360.46666666666601</v>
      </c>
      <c r="DK437" s="104">
        <v>361.75</v>
      </c>
      <c r="DL437" s="104">
        <v>357.38333333333304</v>
      </c>
      <c r="DM437" s="104">
        <v>365.53333333333302</v>
      </c>
      <c r="DN437" s="104">
        <v>335.38333333333327</v>
      </c>
      <c r="DO437" s="104">
        <v>302.66666666666697</v>
      </c>
      <c r="DP437" s="104">
        <v>286.14999999999998</v>
      </c>
      <c r="DR437" s="4">
        <f t="shared" si="516"/>
        <v>22.917670358800002</v>
      </c>
      <c r="DS437" s="39">
        <v>25.743024158039997</v>
      </c>
      <c r="DT437" s="39">
        <v>29.087421416280002</v>
      </c>
      <c r="DU437" s="39">
        <v>28.46775377622</v>
      </c>
      <c r="DV437" s="39">
        <v>27.34375304752</v>
      </c>
      <c r="DW437" s="39">
        <v>26.208636126810003</v>
      </c>
      <c r="DX437" s="39">
        <v>22.447537491599999</v>
      </c>
      <c r="DY437" s="39">
        <v>24.4965940272</v>
      </c>
      <c r="DZ437" s="39">
        <v>23.625601020840001</v>
      </c>
      <c r="EA437" s="39">
        <v>22.389364224780003</v>
      </c>
      <c r="EB437" s="39">
        <v>21.137933258860002</v>
      </c>
      <c r="EC437" s="39">
        <v>18.071328355129996</v>
      </c>
      <c r="ED437" s="39">
        <v>21.106067424150002</v>
      </c>
      <c r="EE437" s="39">
        <v>18.492691402259997</v>
      </c>
      <c r="EF437" s="39">
        <v>17.994942811439998</v>
      </c>
      <c r="EG437" s="39">
        <v>17.077033073759999</v>
      </c>
      <c r="EH437" s="39">
        <v>17.196725863079998</v>
      </c>
      <c r="EI437" s="39">
        <v>17.260731271800001</v>
      </c>
      <c r="EJ437" s="39">
        <v>16.832985513849998</v>
      </c>
      <c r="EK437" s="39">
        <v>17.3851613157</v>
      </c>
      <c r="EL437" s="39">
        <v>16.830624247199999</v>
      </c>
      <c r="EM437" s="39">
        <v>16.939091297660003</v>
      </c>
      <c r="EN437" s="39">
        <v>19.20773069198</v>
      </c>
      <c r="EP437" s="111">
        <v>46022</v>
      </c>
      <c r="EQ437" s="114">
        <f t="shared" si="541"/>
        <v>0</v>
      </c>
      <c r="ER437" s="114"/>
      <c r="ES437" s="4">
        <f t="shared" si="517"/>
        <v>466.37900000000002</v>
      </c>
      <c r="ET437" s="4">
        <f t="shared" si="518"/>
        <v>526.70500000000004</v>
      </c>
      <c r="EU437" s="4"/>
      <c r="EV437" s="4">
        <f t="shared" si="488"/>
        <v>611.45454545454504</v>
      </c>
      <c r="EW437" s="4">
        <f t="shared" si="489"/>
        <v>592.538461538462</v>
      </c>
      <c r="EX437" s="4">
        <f t="shared" si="490"/>
        <v>586.69230769230796</v>
      </c>
      <c r="EY437" s="4"/>
      <c r="EZ437" s="4">
        <f t="shared" si="491"/>
        <v>682.2</v>
      </c>
      <c r="FA437" s="4">
        <f t="shared" si="492"/>
        <v>665.461538461538</v>
      </c>
      <c r="FB437" s="4">
        <f t="shared" si="493"/>
        <v>659.69230769230796</v>
      </c>
      <c r="FC437" s="4"/>
      <c r="FD437" s="4">
        <f t="shared" si="552"/>
        <v>755.66666666666697</v>
      </c>
      <c r="FE437" s="4">
        <f t="shared" si="520"/>
        <v>735.11111111111109</v>
      </c>
      <c r="FF437" s="4">
        <f t="shared" si="521"/>
        <v>876.1</v>
      </c>
      <c r="FH437" s="16">
        <f t="shared" si="522"/>
        <v>466.37900000000002</v>
      </c>
      <c r="FI437" s="16">
        <f t="shared" si="495"/>
        <v>526.70500000000004</v>
      </c>
      <c r="FJ437" s="16"/>
      <c r="FK437" s="16">
        <f t="shared" si="523"/>
        <v>611.45454545454504</v>
      </c>
      <c r="FL437" s="16">
        <f t="shared" si="524"/>
        <v>592.538461538462</v>
      </c>
      <c r="FM437" s="16">
        <f t="shared" si="525"/>
        <v>586.69230769230796</v>
      </c>
      <c r="FN437" s="16"/>
      <c r="FO437" s="16">
        <f t="shared" si="526"/>
        <v>682.2</v>
      </c>
      <c r="FP437" s="16">
        <f t="shared" si="527"/>
        <v>665.461538461538</v>
      </c>
      <c r="FQ437" s="16">
        <f t="shared" si="528"/>
        <v>659.69230769230796</v>
      </c>
      <c r="FS437" s="4">
        <f t="shared" si="496"/>
        <v>479.19</v>
      </c>
      <c r="FT437" s="4">
        <f t="shared" si="497"/>
        <v>544.41200000000003</v>
      </c>
      <c r="FU437" s="4"/>
      <c r="FV437" s="4">
        <f t="shared" si="498"/>
        <v>617.57142857142901</v>
      </c>
      <c r="FW437" s="4">
        <f t="shared" si="499"/>
        <v>599.66666666666697</v>
      </c>
      <c r="FX437" s="4">
        <f t="shared" si="500"/>
        <v>596.94117647058795</v>
      </c>
      <c r="FY437" s="4"/>
      <c r="FZ437" s="4">
        <f t="shared" si="501"/>
        <v>688.58333333333303</v>
      </c>
      <c r="GA437" s="4">
        <f t="shared" si="502"/>
        <v>674</v>
      </c>
      <c r="GB437" s="4">
        <f t="shared" si="503"/>
        <v>669.41176470588198</v>
      </c>
      <c r="GC437" s="4"/>
      <c r="GD437" s="4">
        <f t="shared" si="504"/>
        <v>763.66666666666697</v>
      </c>
      <c r="GE437" s="4">
        <f t="shared" si="505"/>
        <v>745.72727272727298</v>
      </c>
      <c r="GF437" s="4">
        <f t="shared" si="506"/>
        <v>739.23076923076906</v>
      </c>
      <c r="GH437" s="16">
        <f t="shared" si="529"/>
        <v>479.19</v>
      </c>
      <c r="GI437" s="16">
        <f t="shared" si="507"/>
        <v>544.41200000000003</v>
      </c>
      <c r="GJ437" s="16"/>
      <c r="GK437" s="16">
        <f t="shared" si="530"/>
        <v>617.57142857142901</v>
      </c>
      <c r="GL437" s="16">
        <f t="shared" si="531"/>
        <v>599.66666666666697</v>
      </c>
      <c r="GM437" s="16">
        <f t="shared" si="532"/>
        <v>596.94117647058795</v>
      </c>
      <c r="GN437" s="16"/>
      <c r="GO437" s="16">
        <f t="shared" si="508"/>
        <v>688.58333333333303</v>
      </c>
      <c r="GP437" s="16">
        <f t="shared" si="509"/>
        <v>674</v>
      </c>
      <c r="GQ437" s="16">
        <f t="shared" si="533"/>
        <v>669.41176470588198</v>
      </c>
    </row>
    <row r="438" spans="2:199" ht="14.45" customHeight="1" x14ac:dyDescent="0.25">
      <c r="B438" s="28" t="s">
        <v>372</v>
      </c>
      <c r="C438" s="28" t="s">
        <v>875</v>
      </c>
      <c r="D438" s="23" t="str">
        <f>IFERROR(IF(MATCH($B438,Compounders!$A:$A,0),"yes"),"")</f>
        <v/>
      </c>
      <c r="F438" s="66"/>
      <c r="G438" s="66"/>
      <c r="H438" s="66"/>
      <c r="I438" s="66"/>
      <c r="J438" s="121" t="str">
        <f t="shared" si="510"/>
        <v>yes</v>
      </c>
      <c r="K438" s="70">
        <f t="shared" si="534"/>
        <v>6</v>
      </c>
      <c r="L438" s="70">
        <f t="shared" si="535"/>
        <v>48</v>
      </c>
      <c r="M438" s="70">
        <f t="shared" si="536"/>
        <v>7</v>
      </c>
      <c r="N438" s="70">
        <f t="shared" si="537"/>
        <v>9</v>
      </c>
      <c r="O438" s="66"/>
      <c r="P438" s="83"/>
      <c r="Q438" s="70">
        <f t="shared" si="551"/>
        <v>5</v>
      </c>
      <c r="R438" s="70">
        <f t="shared" si="551"/>
        <v>4</v>
      </c>
      <c r="S438" s="70">
        <f t="shared" si="551"/>
        <v>5</v>
      </c>
      <c r="T438" s="70">
        <f t="shared" si="551"/>
        <v>5</v>
      </c>
      <c r="U438" s="70">
        <f t="shared" si="551"/>
        <v>5</v>
      </c>
      <c r="V438" s="70">
        <f t="shared" si="551"/>
        <v>8</v>
      </c>
      <c r="W438" s="70">
        <f t="shared" si="551"/>
        <v>10</v>
      </c>
      <c r="X438" s="70">
        <f t="shared" si="551"/>
        <v>4</v>
      </c>
      <c r="Y438" s="70">
        <f t="shared" si="551"/>
        <v>2</v>
      </c>
      <c r="AA438" s="39">
        <v>21.44314307538</v>
      </c>
      <c r="AB438" s="39">
        <v>20.823920707870002</v>
      </c>
      <c r="AC438" s="40">
        <v>21.657998309399996</v>
      </c>
      <c r="AE438" s="4">
        <f t="shared" si="477"/>
        <v>0.21485523401999629</v>
      </c>
      <c r="AF438" s="4">
        <f t="shared" si="478"/>
        <v>0.83407760152999444</v>
      </c>
      <c r="AH438" s="11">
        <f t="shared" si="479"/>
        <v>1.0019764046003354E-2</v>
      </c>
      <c r="AI438" s="11">
        <f t="shared" si="480"/>
        <v>4.0053821431176084E-2</v>
      </c>
      <c r="AK438" s="3">
        <v>646.29999999999995</v>
      </c>
      <c r="AL438" s="7">
        <v>742.9</v>
      </c>
      <c r="AM438" s="7"/>
      <c r="AN438" s="3">
        <v>949.35294117647095</v>
      </c>
      <c r="AO438" s="3">
        <v>1012.25</v>
      </c>
      <c r="AP438" s="7">
        <v>941.1</v>
      </c>
      <c r="AQ438" s="113"/>
      <c r="AR438" s="3">
        <v>1003.5</v>
      </c>
      <c r="AS438" s="3">
        <v>1087.5294117647099</v>
      </c>
      <c r="AT438" s="7">
        <v>1114.5882352941201</v>
      </c>
      <c r="AU438" s="7"/>
      <c r="AV438" s="3">
        <v>1090.3076923076899</v>
      </c>
      <c r="AW438" s="3">
        <v>1177.625</v>
      </c>
      <c r="AX438" s="7">
        <v>1208.76470588235</v>
      </c>
      <c r="AY438" s="113"/>
      <c r="AZ438" s="3">
        <v>685.8</v>
      </c>
      <c r="BA438" s="7">
        <v>788.9</v>
      </c>
      <c r="BB438" s="7"/>
      <c r="BC438" s="3">
        <v>952.22222222222194</v>
      </c>
      <c r="BD438" s="3">
        <v>1013.4705882352901</v>
      </c>
      <c r="BE438" s="7">
        <v>1033.2</v>
      </c>
      <c r="BF438" s="113"/>
      <c r="BG438" s="3">
        <v>1010.5294117647099</v>
      </c>
      <c r="BH438" s="3">
        <v>1093.7222222222199</v>
      </c>
      <c r="BI438" s="7">
        <v>1114.5882352941201</v>
      </c>
      <c r="BJ438" s="113"/>
      <c r="BK438" s="3">
        <v>1102.07142857143</v>
      </c>
      <c r="BL438" s="3">
        <v>1187.9411764705901</v>
      </c>
      <c r="BM438" s="7">
        <v>1208.76470588235</v>
      </c>
      <c r="BO438" s="2">
        <f t="shared" si="542"/>
        <v>764.32547945205465</v>
      </c>
      <c r="BP438" s="2">
        <f t="shared" si="543"/>
        <v>974.96958904109579</v>
      </c>
      <c r="BQ438" s="2"/>
      <c r="BR438" s="2">
        <f t="shared" si="544"/>
        <v>996.63153370937709</v>
      </c>
      <c r="BS438" s="2">
        <f t="shared" si="545"/>
        <v>1074.5937505595818</v>
      </c>
      <c r="BT438" s="2">
        <f t="shared" si="546"/>
        <v>1095.1888477034668</v>
      </c>
      <c r="BU438" s="2"/>
      <c r="BV438" s="2">
        <f t="shared" si="547"/>
        <v>1080.2518245654446</v>
      </c>
      <c r="BW438" s="2">
        <f t="shared" si="548"/>
        <v>1165.4835079237182</v>
      </c>
      <c r="BX438" s="2">
        <f t="shared" si="549"/>
        <v>1186.317163577758</v>
      </c>
      <c r="BZ438" s="16">
        <f t="shared" si="538"/>
        <v>210.64410958904114</v>
      </c>
      <c r="CA438" s="16">
        <f t="shared" si="539"/>
        <v>120.21925866237098</v>
      </c>
      <c r="CB438" s="16">
        <f t="shared" si="540"/>
        <v>91.128315874291275</v>
      </c>
      <c r="CD438" s="5">
        <f t="shared" si="481"/>
        <v>0.27559477637727325</v>
      </c>
      <c r="CE438" s="5">
        <f t="shared" si="482"/>
        <v>0.12330564974914693</v>
      </c>
      <c r="CF438" s="5">
        <f t="shared" si="483"/>
        <v>8.3207855946835885E-2</v>
      </c>
      <c r="CH438" s="11">
        <f t="shared" si="512"/>
        <v>7.8225717542807383E-2</v>
      </c>
      <c r="CI438" s="11">
        <f t="shared" si="513"/>
        <v>9.8890423050601139E-2</v>
      </c>
      <c r="CK438" s="11">
        <f t="shared" si="514"/>
        <v>7.8899828188265131E-2</v>
      </c>
      <c r="CL438" s="11">
        <f t="shared" si="515"/>
        <v>9.8185753173784862E-2</v>
      </c>
      <c r="CN438" s="16">
        <f t="shared" si="484"/>
        <v>77.962216850204754</v>
      </c>
      <c r="CO438" s="16">
        <f t="shared" si="485"/>
        <v>98.557313994089668</v>
      </c>
      <c r="CP438" s="11"/>
      <c r="CQ438" s="16">
        <f t="shared" si="486"/>
        <v>85.231683358273585</v>
      </c>
      <c r="CR438" s="16">
        <f t="shared" si="487"/>
        <v>106.06533901231342</v>
      </c>
      <c r="CT438" s="106">
        <v>1114.5882352941201</v>
      </c>
      <c r="CU438" s="104">
        <v>1078.5357142857142</v>
      </c>
      <c r="CV438" s="104">
        <v>967.76193181818201</v>
      </c>
      <c r="CW438" s="104">
        <v>932.48571428571495</v>
      </c>
      <c r="CX438" s="104">
        <v>860.82352941176498</v>
      </c>
      <c r="CY438" s="104">
        <v>830.85454545454502</v>
      </c>
      <c r="CZ438" s="104">
        <v>777.33333333333303</v>
      </c>
      <c r="DA438" s="104">
        <v>732.7</v>
      </c>
      <c r="DB438" s="104">
        <v>712.61111111111109</v>
      </c>
      <c r="DC438" s="104">
        <v>711.03076923076901</v>
      </c>
      <c r="DD438" s="104">
        <v>656.73666666666702</v>
      </c>
      <c r="DE438" s="104">
        <v>628.31416666666701</v>
      </c>
      <c r="DF438" s="104">
        <v>617</v>
      </c>
      <c r="DG438" s="104">
        <v>591.67310606060596</v>
      </c>
      <c r="DH438" s="104">
        <v>553.16750000000002</v>
      </c>
      <c r="DI438" s="104">
        <v>557.83055555555609</v>
      </c>
      <c r="DJ438" s="104">
        <v>589.17647058823502</v>
      </c>
      <c r="DK438" s="104">
        <v>625.72083333333296</v>
      </c>
      <c r="DL438" s="104">
        <v>557.52032085561507</v>
      </c>
      <c r="DM438" s="104">
        <v>513.83571428571406</v>
      </c>
      <c r="DN438" s="104">
        <v>440.71428571428601</v>
      </c>
      <c r="DO438" s="104">
        <v>399.54230769230799</v>
      </c>
      <c r="DP438" s="104">
        <v>373.91486111111095</v>
      </c>
      <c r="DR438" s="4">
        <f t="shared" si="516"/>
        <v>21.657998309399996</v>
      </c>
      <c r="DS438" s="39">
        <v>20.823920707870002</v>
      </c>
      <c r="DT438" s="39">
        <v>21.44314307538</v>
      </c>
      <c r="DU438" s="39">
        <v>18.99367186392</v>
      </c>
      <c r="DV438" s="39">
        <v>16.61395997148</v>
      </c>
      <c r="DW438" s="39">
        <v>13.6338328191</v>
      </c>
      <c r="DX438" s="39">
        <v>14.343475497119998</v>
      </c>
      <c r="DY438" s="39">
        <v>12.008187212860001</v>
      </c>
      <c r="DZ438" s="39">
        <v>10.968393578180001</v>
      </c>
      <c r="EA438" s="39">
        <v>12.00266239456</v>
      </c>
      <c r="EB438" s="39">
        <v>9.3200902801999987</v>
      </c>
      <c r="EC438" s="39">
        <v>7.5771045624300006</v>
      </c>
      <c r="ED438" s="39">
        <v>8.0474728859999995</v>
      </c>
      <c r="EE438" s="39">
        <v>7.6978136812500004</v>
      </c>
      <c r="EF438" s="39">
        <v>6.971313123969999</v>
      </c>
      <c r="EG438" s="39">
        <v>5.7564765849600006</v>
      </c>
      <c r="EH438" s="39">
        <v>6.2494244906500009</v>
      </c>
      <c r="EI438" s="39">
        <v>8.0732163566399997</v>
      </c>
      <c r="EJ438" s="39">
        <v>8.750121017819998</v>
      </c>
      <c r="EK438" s="39">
        <v>8.1624784460799997</v>
      </c>
      <c r="EL438" s="39">
        <v>8.6584209742800002</v>
      </c>
      <c r="EM438" s="39">
        <v>9.0052579565599995</v>
      </c>
      <c r="EN438" s="39">
        <v>7.5837923615999996</v>
      </c>
      <c r="EP438" s="111">
        <v>46109</v>
      </c>
      <c r="EQ438" s="114">
        <f t="shared" si="541"/>
        <v>-0.23835616438356164</v>
      </c>
      <c r="ER438" s="114"/>
      <c r="ES438" s="4">
        <f t="shared" si="517"/>
        <v>646.29999999999995</v>
      </c>
      <c r="ET438" s="4">
        <f t="shared" si="518"/>
        <v>742.9</v>
      </c>
      <c r="EU438" s="4"/>
      <c r="EV438" s="4">
        <f t="shared" si="488"/>
        <v>949.35294117647095</v>
      </c>
      <c r="EW438" s="4">
        <f t="shared" si="489"/>
        <v>1012.25</v>
      </c>
      <c r="EX438" s="4">
        <f t="shared" si="490"/>
        <v>941.1</v>
      </c>
      <c r="EY438" s="4"/>
      <c r="EZ438" s="4">
        <f t="shared" si="491"/>
        <v>1003.5</v>
      </c>
      <c r="FA438" s="4">
        <f t="shared" si="492"/>
        <v>1087.5294117647099</v>
      </c>
      <c r="FB438" s="4">
        <f t="shared" si="493"/>
        <v>1114.5882352941201</v>
      </c>
      <c r="FC438" s="4"/>
      <c r="FD438" s="4">
        <f t="shared" si="552"/>
        <v>1090.3076923076899</v>
      </c>
      <c r="FE438" s="4">
        <f t="shared" si="520"/>
        <v>1177.625</v>
      </c>
      <c r="FF438" s="4">
        <f t="shared" si="521"/>
        <v>1208.76470588235</v>
      </c>
      <c r="FH438" s="16">
        <f t="shared" si="522"/>
        <v>719.87479452054799</v>
      </c>
      <c r="FI438" s="16">
        <f t="shared" si="495"/>
        <v>893.85780821917808</v>
      </c>
      <c r="FJ438" s="16"/>
      <c r="FK438" s="16">
        <f t="shared" si="523"/>
        <v>990.59371474617251</v>
      </c>
      <c r="FL438" s="16">
        <f t="shared" si="524"/>
        <v>1069.5860999194228</v>
      </c>
      <c r="FM438" s="16">
        <f t="shared" si="525"/>
        <v>1073.2362449637408</v>
      </c>
      <c r="FN438" s="16"/>
      <c r="FO438" s="16">
        <f t="shared" si="526"/>
        <v>1069.6165437302404</v>
      </c>
      <c r="FP438" s="16">
        <f t="shared" si="527"/>
        <v>1156.1501611603555</v>
      </c>
      <c r="FQ438" s="16">
        <f t="shared" si="528"/>
        <v>1186.317163577758</v>
      </c>
      <c r="FS438" s="4">
        <f t="shared" si="496"/>
        <v>685.8</v>
      </c>
      <c r="FT438" s="4">
        <f t="shared" si="497"/>
        <v>788.9</v>
      </c>
      <c r="FU438" s="4"/>
      <c r="FV438" s="4">
        <f t="shared" si="498"/>
        <v>952.22222222222194</v>
      </c>
      <c r="FW438" s="4">
        <f t="shared" si="499"/>
        <v>1013.4705882352901</v>
      </c>
      <c r="FX438" s="4">
        <f t="shared" si="500"/>
        <v>1033.2</v>
      </c>
      <c r="FY438" s="4"/>
      <c r="FZ438" s="4">
        <f t="shared" si="501"/>
        <v>1010.5294117647099</v>
      </c>
      <c r="GA438" s="4">
        <f t="shared" si="502"/>
        <v>1093.7222222222199</v>
      </c>
      <c r="GB438" s="4">
        <f t="shared" si="503"/>
        <v>1114.5882352941201</v>
      </c>
      <c r="GC438" s="4"/>
      <c r="GD438" s="4">
        <f t="shared" si="504"/>
        <v>1102.07142857143</v>
      </c>
      <c r="GE438" s="4">
        <f t="shared" si="505"/>
        <v>1187.9411764705901</v>
      </c>
      <c r="GF438" s="4">
        <f t="shared" si="506"/>
        <v>1208.76470588235</v>
      </c>
      <c r="GH438" s="16">
        <f t="shared" si="529"/>
        <v>764.32547945205465</v>
      </c>
      <c r="GI438" s="16">
        <f t="shared" si="507"/>
        <v>974.96958904109579</v>
      </c>
      <c r="GJ438" s="16"/>
      <c r="GK438" s="16">
        <f t="shared" si="530"/>
        <v>996.63153370937709</v>
      </c>
      <c r="GL438" s="16">
        <f t="shared" si="531"/>
        <v>1074.5937505595818</v>
      </c>
      <c r="GM438" s="16">
        <f t="shared" si="532"/>
        <v>1095.1888477034668</v>
      </c>
      <c r="GN438" s="16"/>
      <c r="GO438" s="16">
        <f t="shared" si="508"/>
        <v>1080.2518245654446</v>
      </c>
      <c r="GP438" s="16">
        <f t="shared" si="509"/>
        <v>1165.4835079237182</v>
      </c>
      <c r="GQ438" s="16">
        <f t="shared" si="533"/>
        <v>1186.317163577758</v>
      </c>
    </row>
    <row r="439" spans="2:199" ht="14.45" customHeight="1" x14ac:dyDescent="0.25">
      <c r="B439" s="28" t="s">
        <v>110</v>
      </c>
      <c r="C439" s="28" t="s">
        <v>876</v>
      </c>
      <c r="D439" s="23" t="str">
        <f>IFERROR(IF(MATCH($B439,Compounders!$A:$A,0),"yes"),"")</f>
        <v/>
      </c>
      <c r="F439" s="66"/>
      <c r="G439" s="66"/>
      <c r="H439" s="66"/>
      <c r="I439" s="66"/>
      <c r="J439" s="121" t="str">
        <f t="shared" si="510"/>
        <v>yes</v>
      </c>
      <c r="K439" s="70">
        <f t="shared" si="534"/>
        <v>6</v>
      </c>
      <c r="L439" s="70">
        <f t="shared" si="535"/>
        <v>48</v>
      </c>
      <c r="M439" s="70">
        <f t="shared" si="536"/>
        <v>7</v>
      </c>
      <c r="N439" s="70">
        <f t="shared" si="537"/>
        <v>9</v>
      </c>
      <c r="O439" s="66"/>
      <c r="P439" s="83"/>
      <c r="Q439" s="70">
        <f t="shared" si="551"/>
        <v>5</v>
      </c>
      <c r="R439" s="70">
        <f t="shared" si="551"/>
        <v>4</v>
      </c>
      <c r="S439" s="70">
        <f t="shared" si="551"/>
        <v>5</v>
      </c>
      <c r="T439" s="70">
        <f t="shared" si="551"/>
        <v>5</v>
      </c>
      <c r="U439" s="70">
        <f t="shared" si="551"/>
        <v>5</v>
      </c>
      <c r="V439" s="70">
        <f t="shared" si="551"/>
        <v>8</v>
      </c>
      <c r="W439" s="70">
        <f t="shared" si="551"/>
        <v>10</v>
      </c>
      <c r="X439" s="70">
        <f t="shared" si="551"/>
        <v>4</v>
      </c>
      <c r="Y439" s="70">
        <f t="shared" si="551"/>
        <v>2</v>
      </c>
      <c r="AA439" s="39">
        <v>24.377360275619999</v>
      </c>
      <c r="AB439" s="39">
        <v>17.698150559200002</v>
      </c>
      <c r="AC439" s="40">
        <v>15.095329136719998</v>
      </c>
      <c r="AE439" s="4">
        <f t="shared" si="477"/>
        <v>-9.2820311389000008</v>
      </c>
      <c r="AF439" s="4">
        <f t="shared" si="478"/>
        <v>-2.6028214224800035</v>
      </c>
      <c r="AH439" s="11">
        <f t="shared" si="479"/>
        <v>-0.38076440738265815</v>
      </c>
      <c r="AI439" s="11">
        <f t="shared" si="480"/>
        <v>-0.14706742457487931</v>
      </c>
      <c r="AK439" s="3">
        <v>1550.19</v>
      </c>
      <c r="AL439" s="7">
        <v>1814.616</v>
      </c>
      <c r="AM439" s="7"/>
      <c r="AN439" s="3">
        <v>1551.92</v>
      </c>
      <c r="AO439" s="3">
        <v>1579.183</v>
      </c>
      <c r="AP439" s="7">
        <v>1579.183</v>
      </c>
      <c r="AQ439" s="113"/>
      <c r="AR439" s="3">
        <v>1460</v>
      </c>
      <c r="AS439" s="3">
        <v>1423.625</v>
      </c>
      <c r="AT439" s="7">
        <v>1419.8333333333298</v>
      </c>
      <c r="AU439" s="7"/>
      <c r="AV439" s="3">
        <v>1573.88235294118</v>
      </c>
      <c r="AW439" s="3">
        <v>1490.5833333333298</v>
      </c>
      <c r="AX439" s="7">
        <v>1479.2083333333298</v>
      </c>
      <c r="AY439" s="113"/>
      <c r="AZ439" s="3">
        <v>1622.3150000000001</v>
      </c>
      <c r="BA439" s="7">
        <v>1814.616</v>
      </c>
      <c r="BB439" s="7"/>
      <c r="BC439" s="3">
        <v>1550.69696969697</v>
      </c>
      <c r="BD439" s="3">
        <v>1579.183</v>
      </c>
      <c r="BE439" s="7">
        <v>1579.183</v>
      </c>
      <c r="BF439" s="113"/>
      <c r="BG439" s="3">
        <v>1458.2121212121201</v>
      </c>
      <c r="BH439" s="3">
        <v>1425.1428571428598</v>
      </c>
      <c r="BI439" s="7">
        <v>1421.8275862068999</v>
      </c>
      <c r="BJ439" s="113"/>
      <c r="BK439" s="3">
        <v>1548.3333333333298</v>
      </c>
      <c r="BL439" s="3">
        <v>1495.7857142857101</v>
      </c>
      <c r="BM439" s="7">
        <v>1479.2666666666701</v>
      </c>
      <c r="BO439" s="2">
        <f t="shared" si="542"/>
        <v>1797.7567342465754</v>
      </c>
      <c r="BP439" s="2">
        <f t="shared" si="543"/>
        <v>1599.8237013698631</v>
      </c>
      <c r="BQ439" s="2"/>
      <c r="BR439" s="2">
        <f t="shared" si="544"/>
        <v>1466.3203819012028</v>
      </c>
      <c r="BS439" s="2">
        <f t="shared" si="545"/>
        <v>1438.6477463796502</v>
      </c>
      <c r="BT439" s="2">
        <f t="shared" si="546"/>
        <v>1435.6231293339663</v>
      </c>
      <c r="BU439" s="2"/>
      <c r="BV439" s="2">
        <f t="shared" si="547"/>
        <v>1540.4322955583198</v>
      </c>
      <c r="BW439" s="2">
        <f t="shared" si="548"/>
        <v>1489.5923679060629</v>
      </c>
      <c r="BX439" s="2">
        <f t="shared" si="549"/>
        <v>1474.2309116674576</v>
      </c>
      <c r="BZ439" s="16">
        <f t="shared" si="538"/>
        <v>-197.93303287671233</v>
      </c>
      <c r="CA439" s="16">
        <f t="shared" si="539"/>
        <v>-164.20057203589681</v>
      </c>
      <c r="CB439" s="16">
        <f t="shared" si="540"/>
        <v>38.607782333491286</v>
      </c>
      <c r="CD439" s="5">
        <f t="shared" si="481"/>
        <v>-0.11010000914259643</v>
      </c>
      <c r="CE439" s="5">
        <f t="shared" si="482"/>
        <v>-0.102636666712275</v>
      </c>
      <c r="CF439" s="5">
        <f t="shared" si="483"/>
        <v>2.6892700141577297E-2</v>
      </c>
      <c r="CH439" s="11">
        <f t="shared" si="512"/>
        <v>-1.8872161816146038E-2</v>
      </c>
      <c r="CI439" s="11">
        <f t="shared" si="513"/>
        <v>-2.0934887727220297E-2</v>
      </c>
      <c r="CK439" s="11">
        <f t="shared" si="514"/>
        <v>-3.3003675525921317E-2</v>
      </c>
      <c r="CL439" s="11">
        <f t="shared" si="515"/>
        <v>-4.2975847806974166E-2</v>
      </c>
      <c r="CN439" s="16">
        <f t="shared" si="484"/>
        <v>-27.672635521552593</v>
      </c>
      <c r="CO439" s="16">
        <f t="shared" si="485"/>
        <v>-30.697252567236546</v>
      </c>
      <c r="CP439" s="11"/>
      <c r="CQ439" s="16">
        <f t="shared" si="486"/>
        <v>-50.839927652256847</v>
      </c>
      <c r="CR439" s="16">
        <f t="shared" si="487"/>
        <v>-66.201383890862189</v>
      </c>
      <c r="CT439" s="106">
        <v>1421.8275862068999</v>
      </c>
      <c r="CU439" s="104">
        <v>1425.1428571428598</v>
      </c>
      <c r="CV439" s="104">
        <v>1422.754841649579</v>
      </c>
      <c r="CW439" s="104">
        <v>1456.1341036414572</v>
      </c>
      <c r="CX439" s="104">
        <v>1771.0862368024139</v>
      </c>
      <c r="CY439" s="104">
        <v>1828.9411764705901</v>
      </c>
      <c r="CZ439" s="104">
        <v>1827.8198268398271</v>
      </c>
      <c r="DA439" s="104">
        <v>1784.2856280193241</v>
      </c>
      <c r="DB439" s="104">
        <v>1842.1047435897431</v>
      </c>
      <c r="DC439" s="104">
        <v>1784.15151515152</v>
      </c>
      <c r="DD439" s="104">
        <v>1699.0451754385961</v>
      </c>
      <c r="DE439" s="104">
        <v>1604.252173913042</v>
      </c>
      <c r="DF439" s="104">
        <v>1534.1406926406919</v>
      </c>
      <c r="DG439" s="104">
        <v>1444.21875</v>
      </c>
      <c r="DH439" s="104">
        <v>1384.9761904761901</v>
      </c>
      <c r="DI439" s="104">
        <v>1327.325</v>
      </c>
      <c r="DJ439" s="104">
        <v>1259.0745614035088</v>
      </c>
      <c r="DK439" s="104">
        <v>1183.96</v>
      </c>
      <c r="DL439" s="104">
        <v>1102.3095238095241</v>
      </c>
      <c r="DM439" s="104">
        <v>1038.234210526316</v>
      </c>
      <c r="DN439" s="104">
        <v>928.91718426500995</v>
      </c>
      <c r="DO439" s="104">
        <v>845.08</v>
      </c>
      <c r="DP439" s="104">
        <v>777.53</v>
      </c>
      <c r="DR439" s="4">
        <f t="shared" si="516"/>
        <v>15.095329136719998</v>
      </c>
      <c r="DS439" s="39">
        <v>17.698150559200002</v>
      </c>
      <c r="DT439" s="39">
        <v>24.377360275619999</v>
      </c>
      <c r="DU439" s="39">
        <v>21.099658770990001</v>
      </c>
      <c r="DV439" s="39">
        <v>28.472867993780003</v>
      </c>
      <c r="DW439" s="39">
        <v>34.147563567519995</v>
      </c>
      <c r="DX439" s="39">
        <v>46.571237795249999</v>
      </c>
      <c r="DY439" s="39">
        <v>33.31540625985</v>
      </c>
      <c r="DZ439" s="39">
        <v>37.338205529399993</v>
      </c>
      <c r="EA439" s="39">
        <v>49.225061530449999</v>
      </c>
      <c r="EB439" s="39">
        <v>64.520067033629999</v>
      </c>
      <c r="EC439" s="39">
        <v>48.795569098840005</v>
      </c>
      <c r="ED439" s="39">
        <v>48.094266011999999</v>
      </c>
      <c r="EE439" s="39">
        <v>46.343793709480003</v>
      </c>
      <c r="EF439" s="39">
        <v>40.881060839440003</v>
      </c>
      <c r="EG439" s="39">
        <v>35.645679119840004</v>
      </c>
      <c r="EH439" s="39">
        <v>34.796705616270003</v>
      </c>
      <c r="EI439" s="39">
        <v>46.717799759870005</v>
      </c>
      <c r="EJ439" s="39">
        <v>50.612103026749999</v>
      </c>
      <c r="EK439" s="39">
        <v>52.535540042699999</v>
      </c>
      <c r="EL439" s="39">
        <v>47.50276925687001</v>
      </c>
      <c r="EM439" s="39">
        <v>39.988889058879998</v>
      </c>
      <c r="EN439" s="39">
        <v>45.361549801350002</v>
      </c>
      <c r="EP439" s="111">
        <v>46054</v>
      </c>
      <c r="EQ439" s="114">
        <f t="shared" si="541"/>
        <v>-8.7671232876712329E-2</v>
      </c>
      <c r="ER439" s="114"/>
      <c r="ES439" s="4">
        <f t="shared" si="517"/>
        <v>1550.19</v>
      </c>
      <c r="ET439" s="4">
        <f t="shared" si="518"/>
        <v>1814.616</v>
      </c>
      <c r="EU439" s="4"/>
      <c r="EV439" s="4">
        <f t="shared" si="488"/>
        <v>1551.92</v>
      </c>
      <c r="EW439" s="4">
        <f t="shared" si="489"/>
        <v>1579.183</v>
      </c>
      <c r="EX439" s="4">
        <f t="shared" si="490"/>
        <v>1579.183</v>
      </c>
      <c r="EY439" s="4"/>
      <c r="EZ439" s="4">
        <f t="shared" si="491"/>
        <v>1460</v>
      </c>
      <c r="FA439" s="4">
        <f t="shared" si="492"/>
        <v>1423.625</v>
      </c>
      <c r="FB439" s="4">
        <f t="shared" si="493"/>
        <v>1419.8333333333298</v>
      </c>
      <c r="FC439" s="4"/>
      <c r="FD439" s="4">
        <f t="shared" si="552"/>
        <v>1573.88235294118</v>
      </c>
      <c r="FE439" s="4">
        <f t="shared" si="520"/>
        <v>1490.5833333333298</v>
      </c>
      <c r="FF439" s="4">
        <f t="shared" si="521"/>
        <v>1479.2083333333298</v>
      </c>
      <c r="FH439" s="16">
        <f t="shared" si="522"/>
        <v>1791.4334465753425</v>
      </c>
      <c r="FI439" s="16">
        <f t="shared" si="495"/>
        <v>1599.8237013698631</v>
      </c>
      <c r="FJ439" s="16"/>
      <c r="FK439" s="16">
        <f t="shared" si="523"/>
        <v>1468.0587397260274</v>
      </c>
      <c r="FL439" s="16">
        <f t="shared" si="524"/>
        <v>1437.2629616438355</v>
      </c>
      <c r="FM439" s="16">
        <f t="shared" si="525"/>
        <v>1433.80371506849</v>
      </c>
      <c r="FN439" s="16"/>
      <c r="FO439" s="16">
        <f t="shared" si="526"/>
        <v>1563.898146655926</v>
      </c>
      <c r="FP439" s="16">
        <f t="shared" si="527"/>
        <v>1484.713013698627</v>
      </c>
      <c r="FQ439" s="16">
        <f t="shared" si="528"/>
        <v>1474.0028538812751</v>
      </c>
      <c r="FS439" s="4">
        <f t="shared" si="496"/>
        <v>1622.3150000000001</v>
      </c>
      <c r="FT439" s="4">
        <f t="shared" si="497"/>
        <v>1814.616</v>
      </c>
      <c r="FU439" s="4"/>
      <c r="FV439" s="4">
        <f t="shared" si="498"/>
        <v>1550.69696969697</v>
      </c>
      <c r="FW439" s="4">
        <f t="shared" si="499"/>
        <v>1579.183</v>
      </c>
      <c r="FX439" s="4">
        <f t="shared" si="500"/>
        <v>1579.183</v>
      </c>
      <c r="FY439" s="4"/>
      <c r="FZ439" s="4">
        <f t="shared" si="501"/>
        <v>1458.2121212121201</v>
      </c>
      <c r="GA439" s="4">
        <f t="shared" si="502"/>
        <v>1425.1428571428598</v>
      </c>
      <c r="GB439" s="4">
        <f t="shared" si="503"/>
        <v>1421.8275862068999</v>
      </c>
      <c r="GC439" s="4"/>
      <c r="GD439" s="4">
        <f t="shared" si="504"/>
        <v>1548.3333333333298</v>
      </c>
      <c r="GE439" s="4">
        <f t="shared" si="505"/>
        <v>1495.7857142857101</v>
      </c>
      <c r="GF439" s="4">
        <f t="shared" si="506"/>
        <v>1479.2666666666701</v>
      </c>
      <c r="GH439" s="16">
        <f t="shared" si="529"/>
        <v>1797.7567342465754</v>
      </c>
      <c r="GI439" s="16">
        <f t="shared" si="507"/>
        <v>1599.8237013698631</v>
      </c>
      <c r="GJ439" s="16"/>
      <c r="GK439" s="16">
        <f t="shared" si="530"/>
        <v>1466.3203819012028</v>
      </c>
      <c r="GL439" s="16">
        <f t="shared" si="531"/>
        <v>1438.6477463796502</v>
      </c>
      <c r="GM439" s="16">
        <f t="shared" si="532"/>
        <v>1435.6231293339663</v>
      </c>
      <c r="GN439" s="16"/>
      <c r="GO439" s="16">
        <f t="shared" si="508"/>
        <v>1540.4322955583198</v>
      </c>
      <c r="GP439" s="16">
        <f t="shared" si="509"/>
        <v>1489.5923679060629</v>
      </c>
      <c r="GQ439" s="16">
        <f t="shared" si="533"/>
        <v>1474.2309116674576</v>
      </c>
    </row>
    <row r="440" spans="2:199" ht="14.45" customHeight="1" x14ac:dyDescent="0.25">
      <c r="B440" s="28" t="s">
        <v>433</v>
      </c>
      <c r="C440" s="28" t="s">
        <v>877</v>
      </c>
      <c r="D440" s="23" t="str">
        <f>IFERROR(IF(MATCH($B440,Compounders!$A:$A,0),"yes"),"")</f>
        <v/>
      </c>
      <c r="F440" s="66"/>
      <c r="G440" s="66"/>
      <c r="H440" s="66"/>
      <c r="I440" s="66"/>
      <c r="J440" s="121" t="str">
        <f t="shared" si="510"/>
        <v>yes</v>
      </c>
      <c r="K440" s="70">
        <f t="shared" si="534"/>
        <v>6</v>
      </c>
      <c r="L440" s="70">
        <f t="shared" si="535"/>
        <v>48</v>
      </c>
      <c r="M440" s="70">
        <f t="shared" si="536"/>
        <v>7</v>
      </c>
      <c r="N440" s="70">
        <f t="shared" si="537"/>
        <v>9</v>
      </c>
      <c r="O440" s="66"/>
      <c r="P440" s="83"/>
      <c r="Q440" s="70">
        <f t="shared" si="551"/>
        <v>5</v>
      </c>
      <c r="R440" s="70">
        <f t="shared" si="551"/>
        <v>4</v>
      </c>
      <c r="S440" s="70">
        <f t="shared" si="551"/>
        <v>5</v>
      </c>
      <c r="T440" s="70">
        <f t="shared" si="551"/>
        <v>5</v>
      </c>
      <c r="U440" s="70">
        <f t="shared" si="551"/>
        <v>5</v>
      </c>
      <c r="V440" s="70">
        <f t="shared" si="551"/>
        <v>8</v>
      </c>
      <c r="W440" s="70">
        <f t="shared" si="551"/>
        <v>10</v>
      </c>
      <c r="X440" s="70">
        <f t="shared" si="551"/>
        <v>4</v>
      </c>
      <c r="Y440" s="70">
        <f t="shared" si="551"/>
        <v>2</v>
      </c>
      <c r="AA440" s="39">
        <v>13.180364108659999</v>
      </c>
      <c r="AB440" s="39">
        <v>12.291759721450001</v>
      </c>
      <c r="AC440" s="40">
        <v>14.171844199250001</v>
      </c>
      <c r="AE440" s="4">
        <f t="shared" si="477"/>
        <v>0.99148009059000231</v>
      </c>
      <c r="AF440" s="4">
        <f t="shared" si="478"/>
        <v>1.8800844778000005</v>
      </c>
      <c r="AH440" s="11">
        <f t="shared" si="479"/>
        <v>7.5224028897544759E-2</v>
      </c>
      <c r="AI440" s="11">
        <f t="shared" si="480"/>
        <v>0.15295486735874908</v>
      </c>
      <c r="AK440" s="3">
        <v>822</v>
      </c>
      <c r="AL440" s="7">
        <v>810</v>
      </c>
      <c r="AM440" s="7"/>
      <c r="AN440" s="3">
        <v>870.73333333333301</v>
      </c>
      <c r="AO440" s="3">
        <v>849.46666666666704</v>
      </c>
      <c r="AP440" s="7">
        <v>845.5</v>
      </c>
      <c r="AQ440" s="113"/>
      <c r="AR440" s="3">
        <v>939.54545454545496</v>
      </c>
      <c r="AS440" s="3">
        <v>913.642857142857</v>
      </c>
      <c r="AT440" s="7">
        <v>900.71428571428601</v>
      </c>
      <c r="AU440" s="7"/>
      <c r="AV440" s="3">
        <v>1065.5</v>
      </c>
      <c r="AW440" s="3">
        <v>991.66666666666697</v>
      </c>
      <c r="AX440" s="7">
        <v>981.2</v>
      </c>
      <c r="AY440" s="113"/>
      <c r="AZ440" s="3">
        <v>897</v>
      </c>
      <c r="BA440" s="7">
        <v>830</v>
      </c>
      <c r="BB440" s="7"/>
      <c r="BC440" s="3">
        <v>864</v>
      </c>
      <c r="BD440" s="3">
        <v>847.9</v>
      </c>
      <c r="BE440" s="7">
        <v>854.42105263157907</v>
      </c>
      <c r="BF440" s="113"/>
      <c r="BG440" s="3">
        <v>937.875</v>
      </c>
      <c r="BH440" s="3">
        <v>911.94444444444389</v>
      </c>
      <c r="BI440" s="7">
        <v>911.47368421052602</v>
      </c>
      <c r="BJ440" s="113"/>
      <c r="BK440" s="3">
        <v>1065.5</v>
      </c>
      <c r="BL440" s="3">
        <v>984</v>
      </c>
      <c r="BM440" s="7">
        <v>981.125</v>
      </c>
      <c r="BO440" s="2">
        <f t="shared" si="542"/>
        <v>897</v>
      </c>
      <c r="BP440" s="2">
        <f t="shared" si="543"/>
        <v>830</v>
      </c>
      <c r="BQ440" s="2"/>
      <c r="BR440" s="2">
        <f t="shared" si="544"/>
        <v>864</v>
      </c>
      <c r="BS440" s="2">
        <f t="shared" si="545"/>
        <v>847.9</v>
      </c>
      <c r="BT440" s="2">
        <f t="shared" si="546"/>
        <v>854.42105263157907</v>
      </c>
      <c r="BU440" s="2"/>
      <c r="BV440" s="2">
        <f t="shared" si="547"/>
        <v>937.875</v>
      </c>
      <c r="BW440" s="2">
        <f t="shared" si="548"/>
        <v>911.94444444444389</v>
      </c>
      <c r="BX440" s="2">
        <f t="shared" si="549"/>
        <v>911.47368421052602</v>
      </c>
      <c r="BZ440" s="16">
        <f t="shared" si="538"/>
        <v>-67</v>
      </c>
      <c r="CA440" s="16">
        <f t="shared" si="539"/>
        <v>24.421052631579073</v>
      </c>
      <c r="CB440" s="16">
        <f t="shared" si="540"/>
        <v>57.052631578946944</v>
      </c>
      <c r="CD440" s="5">
        <f t="shared" si="481"/>
        <v>-7.46934225195095E-2</v>
      </c>
      <c r="CE440" s="5">
        <f t="shared" si="482"/>
        <v>2.9422954977806004E-2</v>
      </c>
      <c r="CF440" s="5">
        <f t="shared" si="483"/>
        <v>6.6773438462485624E-2</v>
      </c>
      <c r="CH440" s="11">
        <f t="shared" si="512"/>
        <v>-1.8634259259259323E-2</v>
      </c>
      <c r="CI440" s="11">
        <f t="shared" si="513"/>
        <v>-1.1086744639376089E-2</v>
      </c>
      <c r="CK440" s="11">
        <f t="shared" si="514"/>
        <v>-2.7648199979268151E-2</v>
      </c>
      <c r="CL440" s="11">
        <f t="shared" si="515"/>
        <v>-2.8150143451391663E-2</v>
      </c>
      <c r="CN440" s="16">
        <f t="shared" si="484"/>
        <v>-16.100000000000023</v>
      </c>
      <c r="CO440" s="16">
        <f t="shared" si="485"/>
        <v>-9.578947368420927</v>
      </c>
      <c r="CP440" s="11"/>
      <c r="CQ440" s="16">
        <f t="shared" si="486"/>
        <v>-25.930555555556111</v>
      </c>
      <c r="CR440" s="16">
        <f t="shared" si="487"/>
        <v>-26.401315789473983</v>
      </c>
      <c r="CT440" s="106">
        <v>857.5</v>
      </c>
      <c r="CU440" s="104">
        <v>847.9</v>
      </c>
      <c r="CV440" s="104">
        <v>842.3754385964919</v>
      </c>
      <c r="CW440" s="104">
        <v>866.74019607843115</v>
      </c>
      <c r="CX440" s="104">
        <v>738.88888888888891</v>
      </c>
      <c r="CY440" s="104">
        <v>910.78947368421098</v>
      </c>
      <c r="CZ440" s="104">
        <v>926.38888888888903</v>
      </c>
      <c r="DA440" s="104">
        <v>937.10457516339807</v>
      </c>
      <c r="DB440" s="104">
        <v>922.39572192513299</v>
      </c>
      <c r="DC440" s="104">
        <v>909.68421052631606</v>
      </c>
      <c r="DD440" s="104">
        <v>859.20299145299191</v>
      </c>
      <c r="DE440" s="104">
        <v>837.43977272727295</v>
      </c>
      <c r="DF440" s="104">
        <v>758.54090354090295</v>
      </c>
      <c r="DG440" s="104">
        <v>739.23529411764707</v>
      </c>
      <c r="DH440" s="104">
        <v>818.254545454545</v>
      </c>
      <c r="DI440" s="104">
        <v>995.28803418803409</v>
      </c>
      <c r="DJ440" s="104">
        <v>1006.200000000001</v>
      </c>
      <c r="DK440" s="104">
        <v>1005.4705882352901</v>
      </c>
      <c r="DL440" s="104">
        <v>974.538461538462</v>
      </c>
      <c r="DM440" s="104">
        <v>931.69230769230796</v>
      </c>
      <c r="DN440" s="104">
        <v>924.06060606060691</v>
      </c>
      <c r="DO440" s="104">
        <v>857.538461538462</v>
      </c>
      <c r="DP440" s="104">
        <v>835.84615384615302</v>
      </c>
      <c r="DR440" s="4">
        <f t="shared" si="516"/>
        <v>14.171844199250001</v>
      </c>
      <c r="DS440" s="39">
        <v>12.291759721450001</v>
      </c>
      <c r="DT440" s="39">
        <v>13.180364108659999</v>
      </c>
      <c r="DU440" s="39">
        <v>14.73710633804</v>
      </c>
      <c r="DV440" s="39">
        <v>13.57622853592</v>
      </c>
      <c r="DW440" s="39">
        <v>14.71830254142</v>
      </c>
      <c r="DX440" s="39">
        <v>15.656897165010001</v>
      </c>
      <c r="DY440" s="39">
        <v>18.319807545660002</v>
      </c>
      <c r="DZ440" s="39">
        <v>14.683692814600001</v>
      </c>
      <c r="EA440" s="39">
        <v>17.335058072799999</v>
      </c>
      <c r="EB440" s="39">
        <v>15.037071018780001</v>
      </c>
      <c r="EC440" s="39">
        <v>12.022297265600002</v>
      </c>
      <c r="ED440" s="39">
        <v>12.915579564500002</v>
      </c>
      <c r="EE440" s="39">
        <v>11.197099076679999</v>
      </c>
      <c r="EF440" s="39">
        <v>10.525444170410001</v>
      </c>
      <c r="EG440" s="39">
        <v>10.529513065470001</v>
      </c>
      <c r="EH440" s="39">
        <v>11.938586264</v>
      </c>
      <c r="EI440" s="39">
        <v>12.062725581</v>
      </c>
      <c r="EJ440" s="39">
        <v>17.13982375846</v>
      </c>
      <c r="EK440" s="39">
        <v>13.729902316899999</v>
      </c>
      <c r="EL440" s="39">
        <v>14.95052454132</v>
      </c>
      <c r="EM440" s="39">
        <v>15.402826645200001</v>
      </c>
      <c r="EN440" s="39">
        <v>14.37385669263</v>
      </c>
      <c r="EP440" s="111">
        <v>46022</v>
      </c>
      <c r="EQ440" s="114">
        <f t="shared" si="541"/>
        <v>0</v>
      </c>
      <c r="ER440" s="114"/>
      <c r="ES440" s="4">
        <f t="shared" si="517"/>
        <v>822</v>
      </c>
      <c r="ET440" s="4">
        <f t="shared" si="518"/>
        <v>810</v>
      </c>
      <c r="EU440" s="4"/>
      <c r="EV440" s="4">
        <f t="shared" si="488"/>
        <v>870.73333333333301</v>
      </c>
      <c r="EW440" s="4">
        <f t="shared" si="489"/>
        <v>849.46666666666704</v>
      </c>
      <c r="EX440" s="4">
        <f t="shared" si="490"/>
        <v>845.5</v>
      </c>
      <c r="EY440" s="4"/>
      <c r="EZ440" s="4">
        <f t="shared" si="491"/>
        <v>939.54545454545496</v>
      </c>
      <c r="FA440" s="4">
        <f t="shared" si="492"/>
        <v>913.642857142857</v>
      </c>
      <c r="FB440" s="4">
        <f t="shared" si="493"/>
        <v>900.71428571428601</v>
      </c>
      <c r="FC440" s="4"/>
      <c r="FD440" s="4">
        <f t="shared" si="552"/>
        <v>1065.5</v>
      </c>
      <c r="FE440" s="4">
        <f t="shared" si="520"/>
        <v>991.66666666666697</v>
      </c>
      <c r="FF440" s="4">
        <f t="shared" si="521"/>
        <v>981.2</v>
      </c>
      <c r="FH440" s="16">
        <f t="shared" si="522"/>
        <v>822</v>
      </c>
      <c r="FI440" s="16">
        <f t="shared" si="495"/>
        <v>810</v>
      </c>
      <c r="FJ440" s="16"/>
      <c r="FK440" s="16">
        <f t="shared" si="523"/>
        <v>870.73333333333301</v>
      </c>
      <c r="FL440" s="16">
        <f t="shared" si="524"/>
        <v>849.46666666666704</v>
      </c>
      <c r="FM440" s="16">
        <f t="shared" si="525"/>
        <v>845.5</v>
      </c>
      <c r="FN440" s="16"/>
      <c r="FO440" s="16">
        <f t="shared" si="526"/>
        <v>939.54545454545496</v>
      </c>
      <c r="FP440" s="16">
        <f t="shared" si="527"/>
        <v>913.642857142857</v>
      </c>
      <c r="FQ440" s="16">
        <f t="shared" si="528"/>
        <v>900.71428571428601</v>
      </c>
      <c r="FS440" s="4">
        <f t="shared" si="496"/>
        <v>897</v>
      </c>
      <c r="FT440" s="4">
        <f t="shared" si="497"/>
        <v>830</v>
      </c>
      <c r="FU440" s="4"/>
      <c r="FV440" s="4">
        <f t="shared" si="498"/>
        <v>864</v>
      </c>
      <c r="FW440" s="4">
        <f t="shared" si="499"/>
        <v>847.9</v>
      </c>
      <c r="FX440" s="4">
        <f t="shared" si="500"/>
        <v>854.42105263157907</v>
      </c>
      <c r="FY440" s="4"/>
      <c r="FZ440" s="4">
        <f t="shared" si="501"/>
        <v>937.875</v>
      </c>
      <c r="GA440" s="4">
        <f t="shared" si="502"/>
        <v>911.94444444444389</v>
      </c>
      <c r="GB440" s="4">
        <f t="shared" si="503"/>
        <v>911.47368421052602</v>
      </c>
      <c r="GC440" s="4"/>
      <c r="GD440" s="4">
        <f t="shared" si="504"/>
        <v>1065.5</v>
      </c>
      <c r="GE440" s="4">
        <f t="shared" si="505"/>
        <v>984</v>
      </c>
      <c r="GF440" s="4">
        <f t="shared" si="506"/>
        <v>981.125</v>
      </c>
      <c r="GH440" s="16">
        <f t="shared" si="529"/>
        <v>897</v>
      </c>
      <c r="GI440" s="16">
        <f t="shared" si="507"/>
        <v>830</v>
      </c>
      <c r="GJ440" s="16"/>
      <c r="GK440" s="16">
        <f t="shared" si="530"/>
        <v>864</v>
      </c>
      <c r="GL440" s="16">
        <f t="shared" si="531"/>
        <v>847.9</v>
      </c>
      <c r="GM440" s="16">
        <f t="shared" si="532"/>
        <v>854.42105263157907</v>
      </c>
      <c r="GN440" s="16"/>
      <c r="GO440" s="16">
        <f t="shared" si="508"/>
        <v>937.875</v>
      </c>
      <c r="GP440" s="16">
        <f t="shared" si="509"/>
        <v>911.94444444444389</v>
      </c>
      <c r="GQ440" s="16">
        <f t="shared" si="533"/>
        <v>911.47368421052602</v>
      </c>
    </row>
    <row r="441" spans="2:199" ht="14.45" customHeight="1" x14ac:dyDescent="0.25">
      <c r="B441" s="28" t="s">
        <v>468</v>
      </c>
      <c r="C441" s="28" t="s">
        <v>878</v>
      </c>
      <c r="D441" s="23" t="str">
        <f>IFERROR(IF(MATCH($B441,Compounders!$A:$A,0),"yes"),"")</f>
        <v/>
      </c>
      <c r="F441" s="66"/>
      <c r="G441" s="66"/>
      <c r="H441" s="66"/>
      <c r="I441" s="66"/>
      <c r="J441" s="121" t="str">
        <f t="shared" si="510"/>
        <v>yes</v>
      </c>
      <c r="K441" s="70">
        <f t="shared" si="534"/>
        <v>6</v>
      </c>
      <c r="L441" s="70">
        <f t="shared" si="535"/>
        <v>48</v>
      </c>
      <c r="M441" s="70">
        <f t="shared" si="536"/>
        <v>7</v>
      </c>
      <c r="N441" s="70">
        <f t="shared" si="537"/>
        <v>9</v>
      </c>
      <c r="O441" s="66"/>
      <c r="P441" s="83"/>
      <c r="Q441" s="70">
        <f t="shared" si="551"/>
        <v>5</v>
      </c>
      <c r="R441" s="70">
        <f t="shared" si="551"/>
        <v>4</v>
      </c>
      <c r="S441" s="70">
        <f t="shared" si="551"/>
        <v>5</v>
      </c>
      <c r="T441" s="70">
        <f t="shared" si="551"/>
        <v>5</v>
      </c>
      <c r="U441" s="70">
        <f t="shared" si="551"/>
        <v>5</v>
      </c>
      <c r="V441" s="70">
        <f t="shared" si="551"/>
        <v>8</v>
      </c>
      <c r="W441" s="70">
        <f t="shared" si="551"/>
        <v>10</v>
      </c>
      <c r="X441" s="70">
        <f t="shared" si="551"/>
        <v>4</v>
      </c>
      <c r="Y441" s="70">
        <f t="shared" si="551"/>
        <v>2</v>
      </c>
      <c r="AA441" s="39">
        <v>14.245253982300001</v>
      </c>
      <c r="AB441" s="39">
        <v>13.201520854350001</v>
      </c>
      <c r="AC441" s="40">
        <v>12.82238619606</v>
      </c>
      <c r="AE441" s="4">
        <f t="shared" si="477"/>
        <v>-1.4228677862400012</v>
      </c>
      <c r="AF441" s="4">
        <f t="shared" si="478"/>
        <v>-0.37913465829000081</v>
      </c>
      <c r="AH441" s="11">
        <f t="shared" si="479"/>
        <v>-9.9883637596629882E-2</v>
      </c>
      <c r="AI441" s="11">
        <f t="shared" si="480"/>
        <v>-2.8719013700991392E-2</v>
      </c>
      <c r="AK441" s="3">
        <v>1373</v>
      </c>
      <c r="AL441" s="7">
        <v>1591</v>
      </c>
      <c r="AM441" s="7"/>
      <c r="AN441" s="3">
        <v>2156</v>
      </c>
      <c r="AO441" s="3">
        <v>2044.4166666666702</v>
      </c>
      <c r="AP441" s="7">
        <v>2025</v>
      </c>
      <c r="AQ441" s="113"/>
      <c r="AR441" s="3">
        <v>2313.3076923076901</v>
      </c>
      <c r="AS441" s="3">
        <v>2236.5714285714303</v>
      </c>
      <c r="AT441" s="7">
        <v>2148.3333333333303</v>
      </c>
      <c r="AU441" s="7"/>
      <c r="AV441" s="3">
        <v>2411.6666666666697</v>
      </c>
      <c r="AW441" s="3">
        <v>2390.7142857142903</v>
      </c>
      <c r="AX441" s="7">
        <v>2279</v>
      </c>
      <c r="AY441" s="113"/>
      <c r="AZ441" s="3">
        <v>1289</v>
      </c>
      <c r="BA441" s="7">
        <v>1875</v>
      </c>
      <c r="BB441" s="7"/>
      <c r="BC441" s="3">
        <v>2205.3125</v>
      </c>
      <c r="BD441" s="3">
        <v>2087.9285714285702</v>
      </c>
      <c r="BE441" s="7">
        <v>2021.11764705882</v>
      </c>
      <c r="BF441" s="113"/>
      <c r="BG441" s="3">
        <v>2347.8000000000002</v>
      </c>
      <c r="BH441" s="3">
        <v>2276.1538461538503</v>
      </c>
      <c r="BI441" s="7">
        <v>2162.2941176470599</v>
      </c>
      <c r="BJ441" s="113"/>
      <c r="BK441" s="3">
        <v>2437</v>
      </c>
      <c r="BL441" s="3">
        <v>2427.5555555555602</v>
      </c>
      <c r="BM441" s="7">
        <v>2300.5454545454504</v>
      </c>
      <c r="BO441" s="2">
        <f t="shared" si="542"/>
        <v>1289</v>
      </c>
      <c r="BP441" s="2">
        <f t="shared" si="543"/>
        <v>1875</v>
      </c>
      <c r="BQ441" s="2"/>
      <c r="BR441" s="2">
        <f t="shared" si="544"/>
        <v>2205.3125</v>
      </c>
      <c r="BS441" s="2">
        <f t="shared" si="545"/>
        <v>2087.9285714285702</v>
      </c>
      <c r="BT441" s="2">
        <f t="shared" si="546"/>
        <v>2021.11764705882</v>
      </c>
      <c r="BU441" s="2"/>
      <c r="BV441" s="2">
        <f t="shared" si="547"/>
        <v>2347.8000000000002</v>
      </c>
      <c r="BW441" s="2">
        <f t="shared" si="548"/>
        <v>2276.1538461538503</v>
      </c>
      <c r="BX441" s="2">
        <f t="shared" si="549"/>
        <v>2162.2941176470599</v>
      </c>
      <c r="BZ441" s="16">
        <f t="shared" si="538"/>
        <v>586</v>
      </c>
      <c r="CA441" s="16">
        <f t="shared" si="539"/>
        <v>146.11764705882001</v>
      </c>
      <c r="CB441" s="16">
        <f t="shared" si="540"/>
        <v>141.17647058823991</v>
      </c>
      <c r="CD441" s="5">
        <f t="shared" si="481"/>
        <v>0.45461598138091541</v>
      </c>
      <c r="CE441" s="5">
        <f t="shared" si="482"/>
        <v>7.7929411764704026E-2</v>
      </c>
      <c r="CF441" s="5">
        <f t="shared" si="483"/>
        <v>6.9850694141275538E-2</v>
      </c>
      <c r="CH441" s="11">
        <f t="shared" si="512"/>
        <v>-5.322779813356604E-2</v>
      </c>
      <c r="CI441" s="11">
        <f t="shared" si="513"/>
        <v>-8.352324350457363E-2</v>
      </c>
      <c r="CK441" s="11">
        <f t="shared" si="514"/>
        <v>-3.0516293485880364E-2</v>
      </c>
      <c r="CL441" s="11">
        <f t="shared" si="515"/>
        <v>-7.9012642624133322E-2</v>
      </c>
      <c r="CN441" s="16">
        <f t="shared" si="484"/>
        <v>-117.38392857142981</v>
      </c>
      <c r="CO441" s="16">
        <f t="shared" si="485"/>
        <v>-184.19485294117999</v>
      </c>
      <c r="CP441" s="11"/>
      <c r="CQ441" s="16">
        <f t="shared" si="486"/>
        <v>-71.6461538461499</v>
      </c>
      <c r="CR441" s="16">
        <f t="shared" si="487"/>
        <v>-185.50588235294026</v>
      </c>
      <c r="CT441" s="106">
        <v>1982.58125</v>
      </c>
      <c r="CU441" s="104">
        <v>2087.9285714285702</v>
      </c>
      <c r="CV441" s="104">
        <v>2192.5333333333338</v>
      </c>
      <c r="CW441" s="104">
        <v>2323.707692307692</v>
      </c>
      <c r="CX441" s="104">
        <v>2323.333333333333</v>
      </c>
      <c r="CY441" s="104">
        <v>2109.3076923076901</v>
      </c>
      <c r="CZ441" s="104">
        <v>2270.1</v>
      </c>
      <c r="DA441" s="104">
        <v>2795.5833333333339</v>
      </c>
      <c r="DB441" s="104">
        <v>2690.0101010101021</v>
      </c>
      <c r="DC441" s="104">
        <v>2644</v>
      </c>
      <c r="DD441" s="104">
        <v>2475.8000000000002</v>
      </c>
      <c r="DE441" s="104">
        <v>2249.6805555555547</v>
      </c>
      <c r="DF441" s="104">
        <v>2015.6285714285709</v>
      </c>
      <c r="DG441" s="104">
        <v>1813.5555555555602</v>
      </c>
      <c r="DH441" s="104">
        <v>1502.214285714286</v>
      </c>
      <c r="DI441" s="104">
        <v>1356.6</v>
      </c>
      <c r="DJ441" s="104">
        <v>1346.4</v>
      </c>
      <c r="DK441" s="104">
        <v>1332.8571428571402</v>
      </c>
      <c r="DL441" s="104">
        <v>1178</v>
      </c>
      <c r="DM441" s="104">
        <v>971.06</v>
      </c>
      <c r="DN441" s="104">
        <v>1051.95</v>
      </c>
      <c r="DO441" s="104">
        <v>994.42857142857099</v>
      </c>
      <c r="DP441" s="104">
        <v>840.53499999999997</v>
      </c>
      <c r="DR441" s="4">
        <f t="shared" si="516"/>
        <v>12.82238619606</v>
      </c>
      <c r="DS441" s="39">
        <v>13.201520854350001</v>
      </c>
      <c r="DT441" s="39">
        <v>14.245253982300001</v>
      </c>
      <c r="DU441" s="39">
        <v>14.68979880693</v>
      </c>
      <c r="DV441" s="39">
        <v>14.455427310800001</v>
      </c>
      <c r="DW441" s="39">
        <v>15.59924546301</v>
      </c>
      <c r="DX441" s="39">
        <v>15.578017919100001</v>
      </c>
      <c r="DY441" s="39">
        <v>16.955873921009999</v>
      </c>
      <c r="DZ441" s="39">
        <v>16.558460509899998</v>
      </c>
      <c r="EA441" s="39">
        <v>17.244175267500005</v>
      </c>
      <c r="EB441" s="39">
        <v>15.341986117919999</v>
      </c>
      <c r="EC441" s="39">
        <v>16.131808578599998</v>
      </c>
      <c r="ED441" s="39">
        <v>14.841928476640001</v>
      </c>
      <c r="EE441" s="39">
        <v>14.0190732747</v>
      </c>
      <c r="EF441" s="39">
        <v>12.97420081318</v>
      </c>
      <c r="EG441" s="39">
        <v>10.342880072640002</v>
      </c>
      <c r="EH441" s="39">
        <v>11.05367226964</v>
      </c>
      <c r="EI441" s="39">
        <v>11.83575437232</v>
      </c>
      <c r="EJ441" s="39">
        <v>10.78396360192</v>
      </c>
      <c r="EK441" s="39">
        <v>9.9993025394600004</v>
      </c>
      <c r="EL441" s="39">
        <v>10.10144913525</v>
      </c>
      <c r="EM441" s="39">
        <v>9.9103337602199986</v>
      </c>
      <c r="EN441" s="39">
        <v>9.3555643925699989</v>
      </c>
      <c r="EP441" s="111">
        <v>46022</v>
      </c>
      <c r="EQ441" s="114">
        <f t="shared" si="541"/>
        <v>0</v>
      </c>
      <c r="ER441" s="114"/>
      <c r="ES441" s="4">
        <f t="shared" si="517"/>
        <v>1373</v>
      </c>
      <c r="ET441" s="4">
        <f t="shared" si="518"/>
        <v>1591</v>
      </c>
      <c r="EU441" s="4"/>
      <c r="EV441" s="4">
        <f t="shared" si="488"/>
        <v>2156</v>
      </c>
      <c r="EW441" s="4">
        <f t="shared" si="489"/>
        <v>2044.4166666666702</v>
      </c>
      <c r="EX441" s="4">
        <f t="shared" si="490"/>
        <v>2025</v>
      </c>
      <c r="EY441" s="4"/>
      <c r="EZ441" s="4">
        <f t="shared" si="491"/>
        <v>2313.3076923076901</v>
      </c>
      <c r="FA441" s="4">
        <f t="shared" si="492"/>
        <v>2236.5714285714303</v>
      </c>
      <c r="FB441" s="4">
        <f t="shared" si="493"/>
        <v>2148.3333333333303</v>
      </c>
      <c r="FC441" s="4"/>
      <c r="FD441" s="4">
        <f t="shared" si="552"/>
        <v>2411.6666666666697</v>
      </c>
      <c r="FE441" s="4">
        <f t="shared" si="520"/>
        <v>2390.7142857142903</v>
      </c>
      <c r="FF441" s="4">
        <f t="shared" si="521"/>
        <v>2279</v>
      </c>
      <c r="FH441" s="16">
        <f t="shared" si="522"/>
        <v>1373</v>
      </c>
      <c r="FI441" s="16">
        <f t="shared" si="495"/>
        <v>1591</v>
      </c>
      <c r="FJ441" s="16"/>
      <c r="FK441" s="16">
        <f t="shared" si="523"/>
        <v>2156</v>
      </c>
      <c r="FL441" s="16">
        <f t="shared" si="524"/>
        <v>2044.4166666666702</v>
      </c>
      <c r="FM441" s="16">
        <f t="shared" si="525"/>
        <v>2025</v>
      </c>
      <c r="FN441" s="16"/>
      <c r="FO441" s="16">
        <f t="shared" si="526"/>
        <v>2313.3076923076901</v>
      </c>
      <c r="FP441" s="16">
        <f t="shared" si="527"/>
        <v>2236.5714285714303</v>
      </c>
      <c r="FQ441" s="16">
        <f t="shared" si="528"/>
        <v>2148.3333333333303</v>
      </c>
      <c r="FS441" s="4">
        <f t="shared" si="496"/>
        <v>1289</v>
      </c>
      <c r="FT441" s="4">
        <f t="shared" si="497"/>
        <v>1875</v>
      </c>
      <c r="FU441" s="4"/>
      <c r="FV441" s="4">
        <f t="shared" si="498"/>
        <v>2205.3125</v>
      </c>
      <c r="FW441" s="4">
        <f t="shared" si="499"/>
        <v>2087.9285714285702</v>
      </c>
      <c r="FX441" s="4">
        <f t="shared" si="500"/>
        <v>2021.11764705882</v>
      </c>
      <c r="FY441" s="4"/>
      <c r="FZ441" s="4">
        <f t="shared" si="501"/>
        <v>2347.8000000000002</v>
      </c>
      <c r="GA441" s="4">
        <f t="shared" si="502"/>
        <v>2276.1538461538503</v>
      </c>
      <c r="GB441" s="4">
        <f t="shared" si="503"/>
        <v>2162.2941176470599</v>
      </c>
      <c r="GC441" s="4"/>
      <c r="GD441" s="4">
        <f t="shared" si="504"/>
        <v>2437</v>
      </c>
      <c r="GE441" s="4">
        <f t="shared" si="505"/>
        <v>2427.5555555555602</v>
      </c>
      <c r="GF441" s="4">
        <f t="shared" si="506"/>
        <v>2300.5454545454504</v>
      </c>
      <c r="GH441" s="16">
        <f t="shared" si="529"/>
        <v>1289</v>
      </c>
      <c r="GI441" s="16">
        <f t="shared" si="507"/>
        <v>1875</v>
      </c>
      <c r="GJ441" s="16"/>
      <c r="GK441" s="16">
        <f t="shared" si="530"/>
        <v>2205.3125</v>
      </c>
      <c r="GL441" s="16">
        <f t="shared" si="531"/>
        <v>2087.9285714285702</v>
      </c>
      <c r="GM441" s="16">
        <f t="shared" si="532"/>
        <v>2021.11764705882</v>
      </c>
      <c r="GN441" s="16"/>
      <c r="GO441" s="16">
        <f t="shared" si="508"/>
        <v>2347.8000000000002</v>
      </c>
      <c r="GP441" s="16">
        <f t="shared" si="509"/>
        <v>2276.1538461538503</v>
      </c>
      <c r="GQ441" s="16">
        <f t="shared" si="533"/>
        <v>2162.2941176470599</v>
      </c>
    </row>
    <row r="442" spans="2:199" ht="14.45" customHeight="1" x14ac:dyDescent="0.25">
      <c r="B442" s="28" t="s">
        <v>456</v>
      </c>
      <c r="C442" s="28" t="s">
        <v>879</v>
      </c>
      <c r="D442" s="23" t="str">
        <f>IFERROR(IF(MATCH($B442,Compounders!$A:$A,0),"yes"),"")</f>
        <v/>
      </c>
      <c r="F442" s="66"/>
      <c r="G442" s="66"/>
      <c r="H442" s="66"/>
      <c r="I442" s="66"/>
      <c r="J442" s="121" t="str">
        <f t="shared" si="510"/>
        <v>yes</v>
      </c>
      <c r="K442" s="70">
        <f t="shared" si="534"/>
        <v>6</v>
      </c>
      <c r="L442" s="70">
        <f t="shared" si="535"/>
        <v>48</v>
      </c>
      <c r="M442" s="70">
        <f t="shared" si="536"/>
        <v>7</v>
      </c>
      <c r="N442" s="70">
        <f t="shared" si="537"/>
        <v>9</v>
      </c>
      <c r="O442" s="66"/>
      <c r="P442" s="83"/>
      <c r="Q442" s="70">
        <f t="shared" si="551"/>
        <v>5</v>
      </c>
      <c r="R442" s="70">
        <f t="shared" si="551"/>
        <v>4</v>
      </c>
      <c r="S442" s="70">
        <f t="shared" si="551"/>
        <v>5</v>
      </c>
      <c r="T442" s="70">
        <f t="shared" si="551"/>
        <v>5</v>
      </c>
      <c r="U442" s="70">
        <f t="shared" si="551"/>
        <v>5</v>
      </c>
      <c r="V442" s="70">
        <f t="shared" si="551"/>
        <v>8</v>
      </c>
      <c r="W442" s="70">
        <f t="shared" si="551"/>
        <v>10</v>
      </c>
      <c r="X442" s="70">
        <f t="shared" si="551"/>
        <v>4</v>
      </c>
      <c r="Y442" s="70">
        <f t="shared" si="551"/>
        <v>2</v>
      </c>
      <c r="AA442" s="39">
        <v>15.641977675060001</v>
      </c>
      <c r="AB442" s="39">
        <v>14.948617630640001</v>
      </c>
      <c r="AC442" s="40">
        <v>14.15317415694</v>
      </c>
      <c r="AE442" s="4">
        <f t="shared" si="477"/>
        <v>-1.488803518120001</v>
      </c>
      <c r="AF442" s="4">
        <f t="shared" si="478"/>
        <v>-0.79544347370000068</v>
      </c>
      <c r="AH442" s="11">
        <f t="shared" si="479"/>
        <v>-9.5180005306732429E-2</v>
      </c>
      <c r="AI442" s="11">
        <f t="shared" si="480"/>
        <v>-5.3211841613340249E-2</v>
      </c>
      <c r="AK442" s="3">
        <v>806.09299999999996</v>
      </c>
      <c r="AL442" s="7">
        <v>289.33600000000001</v>
      </c>
      <c r="AM442" s="7"/>
      <c r="AN442" s="3">
        <v>795.5</v>
      </c>
      <c r="AO442" s="3">
        <v>762.55555555555611</v>
      </c>
      <c r="AP442" s="7">
        <v>607.125</v>
      </c>
      <c r="AQ442" s="113"/>
      <c r="AR442" s="3">
        <v>864.22222222222194</v>
      </c>
      <c r="AS442" s="3">
        <v>874.33333333333303</v>
      </c>
      <c r="AT442" s="7">
        <v>896.75</v>
      </c>
      <c r="AU442" s="7"/>
      <c r="AV442" s="3">
        <v>944.142857142857</v>
      </c>
      <c r="AW442" s="3">
        <v>946.4</v>
      </c>
      <c r="AX442" s="7">
        <v>989.83333333333303</v>
      </c>
      <c r="AY442" s="113"/>
      <c r="AZ442" s="3">
        <v>665.07600000000002</v>
      </c>
      <c r="BA442" s="7">
        <v>745.61500000000001</v>
      </c>
      <c r="BB442" s="7"/>
      <c r="BC442" s="3">
        <v>840.5625</v>
      </c>
      <c r="BD442" s="3">
        <v>843.25</v>
      </c>
      <c r="BE442" s="7">
        <v>854.2</v>
      </c>
      <c r="BF442" s="113"/>
      <c r="BG442" s="3">
        <v>934.75</v>
      </c>
      <c r="BH442" s="3">
        <v>937.3125</v>
      </c>
      <c r="BI442" s="7">
        <v>970.73333333333301</v>
      </c>
      <c r="BJ442" s="113"/>
      <c r="BK442" s="3">
        <v>1032.5833333333301</v>
      </c>
      <c r="BL442" s="3">
        <v>1040.0999999999999</v>
      </c>
      <c r="BM442" s="7">
        <v>1075.3333333333298</v>
      </c>
      <c r="BO442" s="2">
        <f t="shared" si="542"/>
        <v>686.25886027397257</v>
      </c>
      <c r="BP442" s="2">
        <f t="shared" si="543"/>
        <v>774.1743424657534</v>
      </c>
      <c r="BQ442" s="2"/>
      <c r="BR442" s="2">
        <f t="shared" si="544"/>
        <v>865.33510273972604</v>
      </c>
      <c r="BS442" s="2">
        <f t="shared" si="545"/>
        <v>867.98972602739718</v>
      </c>
      <c r="BT442" s="2">
        <f t="shared" si="546"/>
        <v>884.8498630136985</v>
      </c>
      <c r="BU442" s="2"/>
      <c r="BV442" s="2">
        <f t="shared" si="547"/>
        <v>960.4815068493142</v>
      </c>
      <c r="BW442" s="2">
        <f t="shared" si="548"/>
        <v>964.34702054794502</v>
      </c>
      <c r="BX442" s="2">
        <f t="shared" si="549"/>
        <v>998.24456621004447</v>
      </c>
      <c r="BZ442" s="16">
        <f t="shared" si="538"/>
        <v>87.915482191780825</v>
      </c>
      <c r="CA442" s="16">
        <f t="shared" si="539"/>
        <v>110.6755205479451</v>
      </c>
      <c r="CB442" s="16">
        <f t="shared" si="540"/>
        <v>113.39470319634597</v>
      </c>
      <c r="CD442" s="5">
        <f t="shared" si="481"/>
        <v>0.12810833823942569</v>
      </c>
      <c r="CE442" s="5">
        <f t="shared" si="482"/>
        <v>0.1429594271949679</v>
      </c>
      <c r="CF442" s="5">
        <f t="shared" si="483"/>
        <v>0.12815134853514754</v>
      </c>
      <c r="CH442" s="11">
        <f t="shared" si="512"/>
        <v>3.0677402075407478E-3</v>
      </c>
      <c r="CI442" s="11">
        <f t="shared" si="513"/>
        <v>2.2551679935538305E-2</v>
      </c>
      <c r="CK442" s="11">
        <f t="shared" si="514"/>
        <v>4.0245581732343272E-3</v>
      </c>
      <c r="CL442" s="11">
        <f t="shared" si="515"/>
        <v>3.9316800054386425E-2</v>
      </c>
      <c r="CN442" s="16">
        <f t="shared" si="484"/>
        <v>2.6546232876711429</v>
      </c>
      <c r="CO442" s="16">
        <f t="shared" si="485"/>
        <v>19.514760273972456</v>
      </c>
      <c r="CP442" s="11"/>
      <c r="CQ442" s="16">
        <f t="shared" si="486"/>
        <v>3.8655136986308207</v>
      </c>
      <c r="CR442" s="16">
        <f t="shared" si="487"/>
        <v>37.763059360730267</v>
      </c>
      <c r="CT442" s="106">
        <v>914.3</v>
      </c>
      <c r="CU442" s="104">
        <v>869.86666666666702</v>
      </c>
      <c r="CV442" s="104">
        <v>840.5625</v>
      </c>
      <c r="CW442" s="104">
        <v>820.34090909090901</v>
      </c>
      <c r="CX442" s="104">
        <v>790.57900432900499</v>
      </c>
      <c r="CY442" s="104">
        <v>765.08333333333303</v>
      </c>
      <c r="CZ442" s="104">
        <v>748.54545454545496</v>
      </c>
      <c r="DA442" s="104">
        <v>1071.8928571428569</v>
      </c>
      <c r="DB442" s="104">
        <v>1046.106349206349</v>
      </c>
      <c r="DC442" s="104">
        <v>1018.2777777777781</v>
      </c>
      <c r="DD442" s="104">
        <v>1014.4615384615399</v>
      </c>
      <c r="DE442" s="104">
        <v>1040.9170940170941</v>
      </c>
      <c r="DF442" s="104">
        <v>1007</v>
      </c>
      <c r="DG442" s="104">
        <v>966.83653846153902</v>
      </c>
      <c r="DH442" s="104">
        <v>950.17647058823502</v>
      </c>
      <c r="DI442" s="104">
        <v>963.46666666666704</v>
      </c>
      <c r="DJ442" s="104">
        <v>1001.9714285714281</v>
      </c>
      <c r="DK442" s="104">
        <v>974.83333333333303</v>
      </c>
      <c r="DL442" s="104">
        <v>943.44444444444389</v>
      </c>
      <c r="DM442" s="104">
        <v>895.79545454545496</v>
      </c>
      <c r="DN442" s="104">
        <v>862.66818181818201</v>
      </c>
      <c r="DO442" s="104">
        <v>776.136507936508</v>
      </c>
      <c r="DP442" s="104">
        <v>754.42857142857099</v>
      </c>
      <c r="DR442" s="4">
        <f t="shared" si="516"/>
        <v>14.15317415694</v>
      </c>
      <c r="DS442" s="39">
        <v>14.948617630640001</v>
      </c>
      <c r="DT442" s="39">
        <v>15.641977675060001</v>
      </c>
      <c r="DU442" s="39">
        <v>17.91373524434</v>
      </c>
      <c r="DV442" s="39">
        <v>15.7945306497</v>
      </c>
      <c r="DW442" s="39">
        <v>14.814304508079999</v>
      </c>
      <c r="DX442" s="39">
        <v>16.571165570100003</v>
      </c>
      <c r="DY442" s="39">
        <v>16.2641060043</v>
      </c>
      <c r="DZ442" s="39">
        <v>17.493484619009998</v>
      </c>
      <c r="EA442" s="39">
        <v>19.31632469421</v>
      </c>
      <c r="EB442" s="39">
        <v>16.395878844400002</v>
      </c>
      <c r="EC442" s="39">
        <v>17.187745575000001</v>
      </c>
      <c r="ED442" s="39">
        <v>15.081196500000001</v>
      </c>
      <c r="EE442" s="39">
        <v>14.89017694626</v>
      </c>
      <c r="EF442" s="39">
        <v>15.202214108269999</v>
      </c>
      <c r="EG442" s="39">
        <v>13.843932737389999</v>
      </c>
      <c r="EH442" s="39">
        <v>16.352384580839999</v>
      </c>
      <c r="EI442" s="39">
        <v>17.807352737949998</v>
      </c>
      <c r="EJ442" s="39">
        <v>18.023793262019996</v>
      </c>
      <c r="EK442" s="39">
        <v>17.27056902236</v>
      </c>
      <c r="EL442" s="39">
        <v>17.373337734059998</v>
      </c>
      <c r="EM442" s="39">
        <v>16.816238032470004</v>
      </c>
      <c r="EN442" s="39">
        <v>14.162771382719999</v>
      </c>
      <c r="EP442" s="111">
        <v>45926</v>
      </c>
      <c r="EQ442" s="114">
        <f t="shared" si="541"/>
        <v>0.26301369863013696</v>
      </c>
      <c r="ER442" s="114"/>
      <c r="ES442" s="4">
        <f t="shared" si="517"/>
        <v>806.09299999999996</v>
      </c>
      <c r="ET442" s="4">
        <f t="shared" si="518"/>
        <v>289.33600000000001</v>
      </c>
      <c r="EU442" s="4"/>
      <c r="EV442" s="4">
        <f t="shared" si="488"/>
        <v>795.5</v>
      </c>
      <c r="EW442" s="4">
        <f t="shared" si="489"/>
        <v>762.55555555555611</v>
      </c>
      <c r="EX442" s="4">
        <f t="shared" si="490"/>
        <v>607.125</v>
      </c>
      <c r="EY442" s="4"/>
      <c r="EZ442" s="4">
        <f t="shared" si="491"/>
        <v>864.22222222222194</v>
      </c>
      <c r="FA442" s="4">
        <f t="shared" si="492"/>
        <v>874.33333333333303</v>
      </c>
      <c r="FB442" s="4">
        <f t="shared" si="493"/>
        <v>896.75</v>
      </c>
      <c r="FC442" s="4"/>
      <c r="FD442" s="4">
        <f t="shared" si="552"/>
        <v>944.142857142857</v>
      </c>
      <c r="FE442" s="4">
        <f t="shared" si="520"/>
        <v>946.4</v>
      </c>
      <c r="FF442" s="4">
        <f t="shared" si="521"/>
        <v>989.83333333333303</v>
      </c>
      <c r="FH442" s="16">
        <f t="shared" si="522"/>
        <v>670.17883013698633</v>
      </c>
      <c r="FI442" s="16">
        <f t="shared" si="495"/>
        <v>372.9188602739726</v>
      </c>
      <c r="FJ442" s="16"/>
      <c r="FK442" s="16">
        <f t="shared" si="523"/>
        <v>813.57488584474879</v>
      </c>
      <c r="FL442" s="16">
        <f t="shared" si="524"/>
        <v>791.95464231354674</v>
      </c>
      <c r="FM442" s="16">
        <f t="shared" si="525"/>
        <v>683.30034246575337</v>
      </c>
      <c r="FN442" s="16"/>
      <c r="FO442" s="16">
        <f t="shared" si="526"/>
        <v>885.24244400956707</v>
      </c>
      <c r="FP442" s="16">
        <f t="shared" si="527"/>
        <v>893.28785388127824</v>
      </c>
      <c r="FQ442" s="16">
        <f t="shared" si="528"/>
        <v>921.23219178082172</v>
      </c>
      <c r="FS442" s="4">
        <f t="shared" si="496"/>
        <v>665.07600000000002</v>
      </c>
      <c r="FT442" s="4">
        <f t="shared" si="497"/>
        <v>745.61500000000001</v>
      </c>
      <c r="FU442" s="4"/>
      <c r="FV442" s="4">
        <f t="shared" si="498"/>
        <v>840.5625</v>
      </c>
      <c r="FW442" s="4">
        <f t="shared" si="499"/>
        <v>843.25</v>
      </c>
      <c r="FX442" s="4">
        <f t="shared" si="500"/>
        <v>854.2</v>
      </c>
      <c r="FY442" s="4"/>
      <c r="FZ442" s="4">
        <f t="shared" si="501"/>
        <v>934.75</v>
      </c>
      <c r="GA442" s="4">
        <f t="shared" si="502"/>
        <v>937.3125</v>
      </c>
      <c r="GB442" s="4">
        <f t="shared" si="503"/>
        <v>970.73333333333301</v>
      </c>
      <c r="GC442" s="4"/>
      <c r="GD442" s="4">
        <f t="shared" si="504"/>
        <v>1032.5833333333301</v>
      </c>
      <c r="GE442" s="4">
        <f t="shared" si="505"/>
        <v>1040.0999999999999</v>
      </c>
      <c r="GF442" s="4">
        <f t="shared" si="506"/>
        <v>1075.3333333333298</v>
      </c>
      <c r="GH442" s="16">
        <f t="shared" si="529"/>
        <v>686.25886027397257</v>
      </c>
      <c r="GI442" s="16">
        <f t="shared" si="507"/>
        <v>774.1743424657534</v>
      </c>
      <c r="GJ442" s="16"/>
      <c r="GK442" s="16">
        <f t="shared" si="530"/>
        <v>865.33510273972604</v>
      </c>
      <c r="GL442" s="16">
        <f t="shared" si="531"/>
        <v>867.98972602739718</v>
      </c>
      <c r="GM442" s="16">
        <f t="shared" si="532"/>
        <v>884.8498630136985</v>
      </c>
      <c r="GN442" s="16"/>
      <c r="GO442" s="16">
        <f t="shared" si="508"/>
        <v>960.4815068493142</v>
      </c>
      <c r="GP442" s="16">
        <f t="shared" si="509"/>
        <v>964.34702054794502</v>
      </c>
      <c r="GQ442" s="16">
        <f t="shared" si="533"/>
        <v>998.24456621004447</v>
      </c>
    </row>
    <row r="443" spans="2:199" ht="14.45" customHeight="1" x14ac:dyDescent="0.25">
      <c r="B443" s="28" t="s">
        <v>470</v>
      </c>
      <c r="C443" s="28" t="s">
        <v>880</v>
      </c>
      <c r="D443" s="23" t="str">
        <f>IFERROR(IF(MATCH($B443,Compounders!$A:$A,0),"yes"),"")</f>
        <v/>
      </c>
      <c r="F443" s="66"/>
      <c r="G443" s="66"/>
      <c r="H443" s="66"/>
      <c r="I443" s="66"/>
      <c r="J443" s="121" t="str">
        <f t="shared" si="510"/>
        <v>yes</v>
      </c>
      <c r="K443" s="70">
        <f t="shared" si="534"/>
        <v>6</v>
      </c>
      <c r="L443" s="70">
        <f t="shared" si="535"/>
        <v>48</v>
      </c>
      <c r="M443" s="70">
        <f t="shared" si="536"/>
        <v>7</v>
      </c>
      <c r="N443" s="70">
        <f t="shared" si="537"/>
        <v>9</v>
      </c>
      <c r="O443" s="66"/>
      <c r="P443" s="83"/>
      <c r="Q443" s="70">
        <f t="shared" si="551"/>
        <v>5</v>
      </c>
      <c r="R443" s="70">
        <f t="shared" si="551"/>
        <v>4</v>
      </c>
      <c r="S443" s="70">
        <f t="shared" si="551"/>
        <v>5</v>
      </c>
      <c r="T443" s="70">
        <f t="shared" si="551"/>
        <v>5</v>
      </c>
      <c r="U443" s="70">
        <f t="shared" si="551"/>
        <v>5</v>
      </c>
      <c r="V443" s="70">
        <f t="shared" si="551"/>
        <v>8</v>
      </c>
      <c r="W443" s="70">
        <f t="shared" si="551"/>
        <v>10</v>
      </c>
      <c r="X443" s="70">
        <f t="shared" si="551"/>
        <v>4</v>
      </c>
      <c r="Y443" s="70">
        <f t="shared" si="551"/>
        <v>2</v>
      </c>
      <c r="AA443" s="39">
        <v>16.76851094933</v>
      </c>
      <c r="AB443" s="39">
        <v>11.404648864419999</v>
      </c>
      <c r="AC443" s="40">
        <v>15.53676909466</v>
      </c>
      <c r="AE443" s="4">
        <f t="shared" si="477"/>
        <v>-1.2317418546700001</v>
      </c>
      <c r="AF443" s="4">
        <f t="shared" si="478"/>
        <v>4.1321202302400017</v>
      </c>
      <c r="AH443" s="11">
        <f t="shared" si="479"/>
        <v>-7.3455649007356572E-2</v>
      </c>
      <c r="AI443" s="11">
        <f t="shared" si="480"/>
        <v>0.36231893496794187</v>
      </c>
      <c r="AK443" s="3">
        <v>616</v>
      </c>
      <c r="AL443" s="7">
        <v>643</v>
      </c>
      <c r="AM443" s="7"/>
      <c r="AN443" s="3">
        <v>732.2</v>
      </c>
      <c r="AO443" s="3">
        <v>681.4</v>
      </c>
      <c r="AP443" s="7">
        <v>973</v>
      </c>
      <c r="AQ443" s="113"/>
      <c r="AR443" s="3">
        <v>1064.5999999999999</v>
      </c>
      <c r="AS443" s="3">
        <v>1038</v>
      </c>
      <c r="AT443" s="7">
        <v>1049.4000000000001</v>
      </c>
      <c r="AU443" s="7"/>
      <c r="AV443" s="3">
        <v>1194.3333333333298</v>
      </c>
      <c r="AW443" s="3">
        <v>1136.6666666666702</v>
      </c>
      <c r="AX443" s="7">
        <v>1205.5999999999999</v>
      </c>
      <c r="AY443" s="113"/>
      <c r="AZ443" s="3">
        <v>1261</v>
      </c>
      <c r="BA443" s="7">
        <v>1387</v>
      </c>
      <c r="BB443" s="7"/>
      <c r="BC443" s="3">
        <v>1580.375</v>
      </c>
      <c r="BD443" s="3">
        <v>1578.4444444444398</v>
      </c>
      <c r="BE443" s="7">
        <v>1587</v>
      </c>
      <c r="BF443" s="113"/>
      <c r="BG443" s="3">
        <v>1766.25</v>
      </c>
      <c r="BH443" s="3">
        <v>1762.9</v>
      </c>
      <c r="BI443" s="7">
        <v>1744.5555555555602</v>
      </c>
      <c r="BJ443" s="113"/>
      <c r="BK443" s="3">
        <v>1962.1666666666702</v>
      </c>
      <c r="BL443" s="3">
        <v>1934.8333333333298</v>
      </c>
      <c r="BM443" s="7">
        <v>1954.5555555555602</v>
      </c>
      <c r="BO443" s="2">
        <f t="shared" si="542"/>
        <v>1354.8958904109591</v>
      </c>
      <c r="BP443" s="2">
        <f t="shared" si="543"/>
        <v>1536.041095890411</v>
      </c>
      <c r="BQ443" s="2"/>
      <c r="BR443" s="2">
        <f t="shared" si="544"/>
        <v>1718.8900684931507</v>
      </c>
      <c r="BS443" s="2">
        <f t="shared" si="545"/>
        <v>1715.9017351598163</v>
      </c>
      <c r="BT443" s="2">
        <f t="shared" si="546"/>
        <v>1704.4112633181162</v>
      </c>
      <c r="BU443" s="2"/>
      <c r="BV443" s="2">
        <f t="shared" si="547"/>
        <v>1912.2481735159845</v>
      </c>
      <c r="BW443" s="2">
        <f t="shared" si="548"/>
        <v>1891.0256621004542</v>
      </c>
      <c r="BX443" s="2">
        <f t="shared" si="549"/>
        <v>1901.0487062404918</v>
      </c>
      <c r="BZ443" s="16">
        <f t="shared" si="538"/>
        <v>181.14520547945199</v>
      </c>
      <c r="CA443" s="16">
        <f t="shared" si="539"/>
        <v>168.37016742770516</v>
      </c>
      <c r="CB443" s="16">
        <f t="shared" si="540"/>
        <v>196.63744292237561</v>
      </c>
      <c r="CD443" s="5">
        <f t="shared" si="481"/>
        <v>0.13369677091906151</v>
      </c>
      <c r="CE443" s="5">
        <f t="shared" si="482"/>
        <v>0.10961306170659735</v>
      </c>
      <c r="CF443" s="5">
        <f t="shared" si="483"/>
        <v>0.11536971572199395</v>
      </c>
      <c r="CH443" s="11">
        <f t="shared" si="512"/>
        <v>-1.7385249866235242E-3</v>
      </c>
      <c r="CI443" s="11">
        <f t="shared" si="513"/>
        <v>-8.423345646372371E-3</v>
      </c>
      <c r="CK443" s="11">
        <f t="shared" si="514"/>
        <v>-1.1098199339110493E-2</v>
      </c>
      <c r="CL443" s="11">
        <f t="shared" si="515"/>
        <v>-5.8567017767890972E-3</v>
      </c>
      <c r="CN443" s="16">
        <f t="shared" si="484"/>
        <v>-2.9883333333343671</v>
      </c>
      <c r="CO443" s="16">
        <f t="shared" si="485"/>
        <v>-14.478805175034495</v>
      </c>
      <c r="CP443" s="11"/>
      <c r="CQ443" s="16">
        <f t="shared" si="486"/>
        <v>-21.222511415530334</v>
      </c>
      <c r="CR443" s="16">
        <f t="shared" si="487"/>
        <v>-11.19946727549268</v>
      </c>
      <c r="CT443" s="106">
        <v>1744.5555555555602</v>
      </c>
      <c r="CU443" s="104">
        <v>1693.166666666667</v>
      </c>
      <c r="CV443" s="104">
        <v>1650.4761904761901</v>
      </c>
      <c r="CW443" s="104">
        <v>1596.3988095238099</v>
      </c>
      <c r="CX443" s="104">
        <v>1551.125</v>
      </c>
      <c r="CY443" s="104">
        <v>1481.7619047619039</v>
      </c>
      <c r="CZ443" s="104">
        <v>1443.2</v>
      </c>
      <c r="DA443" s="104">
        <v>1417.8</v>
      </c>
      <c r="DB443" s="104">
        <v>1390</v>
      </c>
      <c r="DC443" s="104">
        <v>1381.5</v>
      </c>
      <c r="DD443" s="104">
        <v>1341.85</v>
      </c>
      <c r="DE443" s="104">
        <v>1295.916666666667</v>
      </c>
      <c r="DF443" s="104">
        <v>1258.5</v>
      </c>
      <c r="DG443" s="104">
        <v>1211.5833333333339</v>
      </c>
      <c r="DH443" s="104">
        <v>1190.75</v>
      </c>
      <c r="DI443" s="104">
        <v>1108.083333333333</v>
      </c>
      <c r="DJ443" s="104">
        <v>1076.2</v>
      </c>
      <c r="DK443" s="104">
        <v>1081.75</v>
      </c>
      <c r="DL443" s="104">
        <v>1054.7333333333331</v>
      </c>
      <c r="DM443" s="104">
        <v>1020.4</v>
      </c>
      <c r="DN443" s="104">
        <v>980.5</v>
      </c>
      <c r="DO443" s="104">
        <v>939.8</v>
      </c>
      <c r="DP443" s="104">
        <v>901.74007936507905</v>
      </c>
      <c r="DR443" s="4">
        <f t="shared" si="516"/>
        <v>15.53676909466</v>
      </c>
      <c r="DS443" s="39">
        <v>11.404648864419999</v>
      </c>
      <c r="DT443" s="39">
        <v>16.76851094933</v>
      </c>
      <c r="DU443" s="39">
        <v>17.484524118069999</v>
      </c>
      <c r="DV443" s="39">
        <v>18.234753385799998</v>
      </c>
      <c r="DW443" s="39">
        <v>16.356638333260001</v>
      </c>
      <c r="DX443" s="39">
        <v>16.874173254199999</v>
      </c>
      <c r="DY443" s="39">
        <v>16.883851326030001</v>
      </c>
      <c r="DZ443" s="39">
        <v>15.641124507059999</v>
      </c>
      <c r="EA443" s="39">
        <v>14.266783216</v>
      </c>
      <c r="EB443" s="39">
        <v>14.621122461399999</v>
      </c>
      <c r="EC443" s="39">
        <v>11.305283341039999</v>
      </c>
      <c r="ED443" s="39">
        <v>11.886295520400001</v>
      </c>
      <c r="EE443" s="39">
        <v>10.967461705199998</v>
      </c>
      <c r="EF443" s="39">
        <v>13.95864224983</v>
      </c>
      <c r="EG443" s="39">
        <v>13.41375048858</v>
      </c>
      <c r="EH443" s="39">
        <v>12.5471992266</v>
      </c>
      <c r="EI443" s="39">
        <v>15.441898789200001</v>
      </c>
      <c r="EJ443" s="39">
        <v>15.116681725620001</v>
      </c>
      <c r="EK443" s="39">
        <v>14.7179240637</v>
      </c>
      <c r="EL443" s="39">
        <v>15.78610132124</v>
      </c>
      <c r="EM443" s="39">
        <v>12.371207776480002</v>
      </c>
      <c r="EN443" s="39">
        <v>12.29904968538</v>
      </c>
      <c r="EP443" s="111">
        <v>46115</v>
      </c>
      <c r="EQ443" s="114">
        <f t="shared" si="541"/>
        <v>-0.25479452054794521</v>
      </c>
      <c r="ER443" s="114"/>
      <c r="ES443" s="4">
        <f t="shared" si="517"/>
        <v>616</v>
      </c>
      <c r="ET443" s="4">
        <f t="shared" si="518"/>
        <v>643</v>
      </c>
      <c r="EU443" s="4"/>
      <c r="EV443" s="4">
        <f t="shared" si="488"/>
        <v>732.2</v>
      </c>
      <c r="EW443" s="4">
        <f t="shared" si="489"/>
        <v>681.4</v>
      </c>
      <c r="EX443" s="4">
        <f t="shared" si="490"/>
        <v>973</v>
      </c>
      <c r="EY443" s="4"/>
      <c r="EZ443" s="4">
        <f t="shared" si="491"/>
        <v>1064.5999999999999</v>
      </c>
      <c r="FA443" s="4">
        <f t="shared" si="492"/>
        <v>1038</v>
      </c>
      <c r="FB443" s="4">
        <f t="shared" si="493"/>
        <v>1049.4000000000001</v>
      </c>
      <c r="FC443" s="4"/>
      <c r="FD443" s="4">
        <f t="shared" si="552"/>
        <v>1194.3333333333298</v>
      </c>
      <c r="FE443" s="4">
        <f t="shared" si="520"/>
        <v>1136.6666666666702</v>
      </c>
      <c r="FF443" s="4">
        <f t="shared" si="521"/>
        <v>1205.5999999999999</v>
      </c>
      <c r="FH443" s="16">
        <f t="shared" si="522"/>
        <v>636.12054794520554</v>
      </c>
      <c r="FI443" s="16">
        <f t="shared" si="495"/>
        <v>888.91780821917814</v>
      </c>
      <c r="FJ443" s="16"/>
      <c r="FK443" s="16">
        <f t="shared" si="523"/>
        <v>979.90630136986306</v>
      </c>
      <c r="FL443" s="16">
        <f t="shared" si="524"/>
        <v>947.1402739726027</v>
      </c>
      <c r="FM443" s="16">
        <f t="shared" si="525"/>
        <v>1029.9336986301371</v>
      </c>
      <c r="FN443" s="16"/>
      <c r="FO443" s="16">
        <f t="shared" si="526"/>
        <v>1161.2779908675775</v>
      </c>
      <c r="FP443" s="16">
        <f t="shared" si="527"/>
        <v>1111.5269406392722</v>
      </c>
      <c r="FQ443" s="16">
        <f t="shared" si="528"/>
        <v>1165.801095890411</v>
      </c>
      <c r="FS443" s="4">
        <f t="shared" si="496"/>
        <v>1261</v>
      </c>
      <c r="FT443" s="4">
        <f t="shared" si="497"/>
        <v>1387</v>
      </c>
      <c r="FU443" s="4"/>
      <c r="FV443" s="4">
        <f t="shared" si="498"/>
        <v>1580.375</v>
      </c>
      <c r="FW443" s="4">
        <f t="shared" si="499"/>
        <v>1578.4444444444398</v>
      </c>
      <c r="FX443" s="4">
        <f t="shared" si="500"/>
        <v>1587</v>
      </c>
      <c r="FY443" s="4"/>
      <c r="FZ443" s="4">
        <f t="shared" si="501"/>
        <v>1766.25</v>
      </c>
      <c r="GA443" s="4">
        <f t="shared" si="502"/>
        <v>1762.9</v>
      </c>
      <c r="GB443" s="4">
        <f t="shared" si="503"/>
        <v>1744.5555555555602</v>
      </c>
      <c r="GC443" s="4"/>
      <c r="GD443" s="4">
        <f t="shared" si="504"/>
        <v>1962.1666666666702</v>
      </c>
      <c r="GE443" s="4">
        <f t="shared" si="505"/>
        <v>1934.8333333333298</v>
      </c>
      <c r="GF443" s="4">
        <f t="shared" si="506"/>
        <v>1954.5555555555602</v>
      </c>
      <c r="GH443" s="16">
        <f t="shared" si="529"/>
        <v>1354.8958904109591</v>
      </c>
      <c r="GI443" s="16">
        <f t="shared" si="507"/>
        <v>1536.041095890411</v>
      </c>
      <c r="GJ443" s="16"/>
      <c r="GK443" s="16">
        <f t="shared" si="530"/>
        <v>1718.8900684931507</v>
      </c>
      <c r="GL443" s="16">
        <f t="shared" si="531"/>
        <v>1715.9017351598163</v>
      </c>
      <c r="GM443" s="16">
        <f t="shared" si="532"/>
        <v>1704.4112633181162</v>
      </c>
      <c r="GN443" s="16"/>
      <c r="GO443" s="16">
        <f t="shared" si="508"/>
        <v>1912.2481735159845</v>
      </c>
      <c r="GP443" s="16">
        <f t="shared" si="509"/>
        <v>1891.0256621004542</v>
      </c>
      <c r="GQ443" s="16">
        <f t="shared" si="533"/>
        <v>1901.0487062404918</v>
      </c>
    </row>
    <row r="444" spans="2:199" ht="14.45" customHeight="1" x14ac:dyDescent="0.25">
      <c r="B444" s="28" t="s">
        <v>298</v>
      </c>
      <c r="C444" s="28" t="s">
        <v>1054</v>
      </c>
      <c r="D444" s="23" t="str">
        <f>IFERROR(IF(MATCH($B444,Compounders!$A:$A,0),"yes"),"")</f>
        <v>yes</v>
      </c>
      <c r="F444" s="66"/>
      <c r="G444" s="66"/>
      <c r="H444" s="66"/>
      <c r="I444" s="66"/>
      <c r="J444" s="121" t="str">
        <f t="shared" si="510"/>
        <v>yes</v>
      </c>
      <c r="K444" s="70">
        <f t="shared" si="534"/>
        <v>6</v>
      </c>
      <c r="L444" s="70">
        <f t="shared" si="535"/>
        <v>48</v>
      </c>
      <c r="M444" s="70">
        <f t="shared" si="536"/>
        <v>7</v>
      </c>
      <c r="N444" s="70">
        <f t="shared" si="537"/>
        <v>9</v>
      </c>
      <c r="O444" s="66"/>
      <c r="P444" s="83"/>
      <c r="Q444" s="70">
        <f t="shared" ref="Q444:Y459" si="553">Q443+IF(Q$10=$P444,1)</f>
        <v>5</v>
      </c>
      <c r="R444" s="70">
        <f t="shared" si="553"/>
        <v>4</v>
      </c>
      <c r="S444" s="70">
        <f t="shared" si="553"/>
        <v>5</v>
      </c>
      <c r="T444" s="70">
        <f t="shared" si="553"/>
        <v>5</v>
      </c>
      <c r="U444" s="70">
        <f t="shared" si="553"/>
        <v>5</v>
      </c>
      <c r="V444" s="70">
        <f t="shared" si="553"/>
        <v>8</v>
      </c>
      <c r="W444" s="70">
        <f t="shared" si="553"/>
        <v>10</v>
      </c>
      <c r="X444" s="70">
        <f t="shared" si="553"/>
        <v>4</v>
      </c>
      <c r="Y444" s="70">
        <f t="shared" si="553"/>
        <v>2</v>
      </c>
      <c r="AA444" s="39">
        <v>28.497844466839997</v>
      </c>
      <c r="AB444" s="39">
        <v>16.93446176234</v>
      </c>
      <c r="AC444" s="40">
        <v>13.149054023</v>
      </c>
      <c r="AE444" s="4">
        <f t="shared" si="477"/>
        <v>-15.348790443839997</v>
      </c>
      <c r="AF444" s="4">
        <f t="shared" si="478"/>
        <v>-3.7854077393400001</v>
      </c>
      <c r="AH444" s="11">
        <f t="shared" si="479"/>
        <v>-0.53859478606179501</v>
      </c>
      <c r="AI444" s="11">
        <f t="shared" si="480"/>
        <v>-0.22353280502591732</v>
      </c>
      <c r="AK444" s="3">
        <v>138.69999999999999</v>
      </c>
      <c r="AL444" s="7">
        <v>7</v>
      </c>
      <c r="AM444" s="7"/>
      <c r="AN444" s="3">
        <v>238.73333333333298</v>
      </c>
      <c r="AO444" s="3">
        <v>206.941176470588</v>
      </c>
      <c r="AP444" s="7">
        <v>226.33333333333297</v>
      </c>
      <c r="AQ444" s="113"/>
      <c r="AR444" s="3">
        <v>482.78571428571399</v>
      </c>
      <c r="AS444" s="3">
        <v>401</v>
      </c>
      <c r="AT444" s="7">
        <v>403.8</v>
      </c>
      <c r="AU444" s="7"/>
      <c r="AV444" s="3">
        <v>736</v>
      </c>
      <c r="AW444" s="3">
        <v>565.3846153846149</v>
      </c>
      <c r="AX444" s="7">
        <v>574.33333333333303</v>
      </c>
      <c r="AY444" s="113"/>
      <c r="AZ444" s="3">
        <v>297.39999999999998</v>
      </c>
      <c r="BA444" s="7">
        <v>364</v>
      </c>
      <c r="BB444" s="7"/>
      <c r="BC444" s="3">
        <v>563.71428571428601</v>
      </c>
      <c r="BD444" s="3">
        <v>540.5625</v>
      </c>
      <c r="BE444" s="7">
        <v>558.73333333333301</v>
      </c>
      <c r="BF444" s="113"/>
      <c r="BG444" s="3">
        <v>823.357142857143</v>
      </c>
      <c r="BH444" s="3">
        <v>672.11764705882399</v>
      </c>
      <c r="BI444" s="7">
        <v>689.58823529411802</v>
      </c>
      <c r="BJ444" s="113"/>
      <c r="BK444" s="3">
        <v>1063.2</v>
      </c>
      <c r="BL444" s="3">
        <v>867.23076923076906</v>
      </c>
      <c r="BM444" s="7">
        <v>840.13333333333298</v>
      </c>
      <c r="BO444" s="2">
        <f t="shared" si="542"/>
        <v>297.39999999999998</v>
      </c>
      <c r="BP444" s="2">
        <f t="shared" si="543"/>
        <v>364</v>
      </c>
      <c r="BQ444" s="2"/>
      <c r="BR444" s="2">
        <f t="shared" si="544"/>
        <v>563.71428571428601</v>
      </c>
      <c r="BS444" s="2">
        <f t="shared" si="545"/>
        <v>540.5625</v>
      </c>
      <c r="BT444" s="2">
        <f t="shared" si="546"/>
        <v>558.73333333333301</v>
      </c>
      <c r="BU444" s="2"/>
      <c r="BV444" s="2">
        <f t="shared" si="547"/>
        <v>823.357142857143</v>
      </c>
      <c r="BW444" s="2">
        <f t="shared" si="548"/>
        <v>672.11764705882399</v>
      </c>
      <c r="BX444" s="2">
        <f t="shared" si="549"/>
        <v>689.58823529411802</v>
      </c>
      <c r="BZ444" s="16">
        <f t="shared" si="538"/>
        <v>66.600000000000023</v>
      </c>
      <c r="CA444" s="16">
        <f t="shared" si="539"/>
        <v>194.73333333333301</v>
      </c>
      <c r="CB444" s="16">
        <f t="shared" si="540"/>
        <v>130.85490196078501</v>
      </c>
      <c r="CD444" s="5">
        <f t="shared" si="481"/>
        <v>0.22394082044384667</v>
      </c>
      <c r="CE444" s="5">
        <f t="shared" si="482"/>
        <v>0.53498168498168419</v>
      </c>
      <c r="CF444" s="5">
        <f t="shared" si="483"/>
        <v>0.23419920408206374</v>
      </c>
      <c r="CH444" s="11">
        <f t="shared" si="512"/>
        <v>-4.1070070957932581E-2</v>
      </c>
      <c r="CI444" s="11">
        <f t="shared" si="513"/>
        <v>-8.8359520189231766E-3</v>
      </c>
      <c r="CK444" s="11">
        <f t="shared" si="514"/>
        <v>-0.18368638337611398</v>
      </c>
      <c r="CL444" s="11">
        <f t="shared" si="515"/>
        <v>-0.1624676590511277</v>
      </c>
      <c r="CN444" s="16">
        <f t="shared" si="484"/>
        <v>-23.151785714286007</v>
      </c>
      <c r="CO444" s="16">
        <f t="shared" si="485"/>
        <v>-4.9809523809529992</v>
      </c>
      <c r="CP444" s="11"/>
      <c r="CQ444" s="16">
        <f t="shared" si="486"/>
        <v>-151.23949579831901</v>
      </c>
      <c r="CR444" s="16">
        <f t="shared" si="487"/>
        <v>-133.76890756302498</v>
      </c>
      <c r="CT444" s="106">
        <v>593.38333333333298</v>
      </c>
      <c r="CU444" s="104">
        <v>540.5625</v>
      </c>
      <c r="CV444" s="104">
        <v>482.36730769230803</v>
      </c>
      <c r="CW444" s="104">
        <v>408.60525641025635</v>
      </c>
      <c r="CX444" s="104">
        <v>360.3075</v>
      </c>
      <c r="CY444" s="104">
        <v>375.78571428571399</v>
      </c>
      <c r="CZ444" s="104">
        <v>401.76</v>
      </c>
      <c r="DA444" s="104">
        <v>384.63434343434369</v>
      </c>
      <c r="DB444" s="104">
        <v>325.55</v>
      </c>
      <c r="DC444" s="104">
        <v>243.30769230769198</v>
      </c>
      <c r="DD444" s="104">
        <v>526.94545454545494</v>
      </c>
      <c r="DE444" s="104">
        <v>543.97142857142796</v>
      </c>
      <c r="DF444" s="104">
        <v>527</v>
      </c>
      <c r="DG444" s="104">
        <v>442.27272727272702</v>
      </c>
      <c r="DH444" s="104">
        <v>576.4</v>
      </c>
      <c r="DI444" s="104">
        <v>449.69841269841277</v>
      </c>
      <c r="DJ444" s="104">
        <v>407.45</v>
      </c>
      <c r="DK444" s="104">
        <v>396.41666666666697</v>
      </c>
      <c r="DL444" s="104">
        <v>491.875</v>
      </c>
      <c r="DM444" s="104">
        <v>459.9</v>
      </c>
      <c r="DN444" s="104">
        <v>464.83333333333371</v>
      </c>
      <c r="DO444" s="104">
        <v>436.125</v>
      </c>
      <c r="DP444" s="104">
        <v>413.17500000000001</v>
      </c>
      <c r="DR444" s="4">
        <f t="shared" si="516"/>
        <v>13.149054023</v>
      </c>
      <c r="DS444" s="39">
        <v>16.93446176234</v>
      </c>
      <c r="DT444" s="39">
        <v>28.497844466839997</v>
      </c>
      <c r="DU444" s="39">
        <v>35.743381041939998</v>
      </c>
      <c r="DV444" s="39">
        <v>33.919686901200002</v>
      </c>
      <c r="DW444" s="39">
        <v>33.416262761730003</v>
      </c>
      <c r="DX444" s="39">
        <v>29.349001822030001</v>
      </c>
      <c r="DY444" s="39">
        <v>30.91658301312</v>
      </c>
      <c r="DZ444" s="39">
        <v>30.274500049640004</v>
      </c>
      <c r="EA444" s="39">
        <v>39.452340408599994</v>
      </c>
      <c r="EB444" s="39">
        <v>35.686874729520007</v>
      </c>
      <c r="EC444" s="39">
        <v>31.397001173999996</v>
      </c>
      <c r="ED444" s="39">
        <v>36.359989601000002</v>
      </c>
      <c r="EE444" s="39">
        <v>28.006281874349995</v>
      </c>
      <c r="EF444" s="39">
        <v>31.429007836800004</v>
      </c>
      <c r="EG444" s="39">
        <v>28.316373267000003</v>
      </c>
      <c r="EH444" s="39">
        <v>23.935969889720003</v>
      </c>
      <c r="EI444" s="39">
        <v>26.310130963439999</v>
      </c>
      <c r="EJ444" s="39">
        <v>31.211773824070001</v>
      </c>
      <c r="EK444" s="39">
        <v>33.989840036880004</v>
      </c>
      <c r="EL444" s="39">
        <v>32.708558109999998</v>
      </c>
      <c r="EM444" s="39">
        <v>32.391047353489995</v>
      </c>
      <c r="EN444" s="39">
        <v>36.433340209560001</v>
      </c>
      <c r="EP444" s="111">
        <v>46022</v>
      </c>
      <c r="EQ444" s="114">
        <f t="shared" si="541"/>
        <v>0</v>
      </c>
      <c r="ER444" s="114"/>
      <c r="ES444" s="4">
        <f t="shared" si="517"/>
        <v>138.69999999999999</v>
      </c>
      <c r="ET444" s="4">
        <f t="shared" si="518"/>
        <v>7</v>
      </c>
      <c r="EU444" s="4"/>
      <c r="EV444" s="4">
        <f t="shared" si="488"/>
        <v>238.73333333333298</v>
      </c>
      <c r="EW444" s="4">
        <f t="shared" si="489"/>
        <v>206.941176470588</v>
      </c>
      <c r="EX444" s="4">
        <f t="shared" si="490"/>
        <v>226.33333333333297</v>
      </c>
      <c r="EY444" s="4"/>
      <c r="EZ444" s="4">
        <f t="shared" si="491"/>
        <v>482.78571428571399</v>
      </c>
      <c r="FA444" s="4">
        <f t="shared" si="492"/>
        <v>401</v>
      </c>
      <c r="FB444" s="4">
        <f t="shared" si="493"/>
        <v>403.8</v>
      </c>
      <c r="FC444" s="4"/>
      <c r="FD444" s="4">
        <f t="shared" si="552"/>
        <v>736</v>
      </c>
      <c r="FE444" s="4">
        <f t="shared" si="520"/>
        <v>565.3846153846149</v>
      </c>
      <c r="FF444" s="4">
        <f t="shared" si="521"/>
        <v>574.33333333333303</v>
      </c>
      <c r="FH444" s="16">
        <f t="shared" si="522"/>
        <v>138.69999999999999</v>
      </c>
      <c r="FI444" s="16">
        <f t="shared" si="495"/>
        <v>7</v>
      </c>
      <c r="FJ444" s="16"/>
      <c r="FK444" s="16">
        <f t="shared" si="523"/>
        <v>238.73333333333298</v>
      </c>
      <c r="FL444" s="16">
        <f t="shared" si="524"/>
        <v>206.941176470588</v>
      </c>
      <c r="FM444" s="16">
        <f t="shared" si="525"/>
        <v>226.33333333333297</v>
      </c>
      <c r="FN444" s="16"/>
      <c r="FO444" s="16">
        <f t="shared" si="526"/>
        <v>482.78571428571399</v>
      </c>
      <c r="FP444" s="16">
        <f t="shared" si="527"/>
        <v>401</v>
      </c>
      <c r="FQ444" s="16">
        <f t="shared" si="528"/>
        <v>403.8</v>
      </c>
      <c r="FS444" s="4">
        <f t="shared" si="496"/>
        <v>297.39999999999998</v>
      </c>
      <c r="FT444" s="4">
        <f t="shared" si="497"/>
        <v>364</v>
      </c>
      <c r="FU444" s="4"/>
      <c r="FV444" s="4">
        <f t="shared" si="498"/>
        <v>563.71428571428601</v>
      </c>
      <c r="FW444" s="4">
        <f t="shared" si="499"/>
        <v>540.5625</v>
      </c>
      <c r="FX444" s="4">
        <f t="shared" si="500"/>
        <v>558.73333333333301</v>
      </c>
      <c r="FY444" s="4"/>
      <c r="FZ444" s="4">
        <f t="shared" si="501"/>
        <v>823.357142857143</v>
      </c>
      <c r="GA444" s="4">
        <f t="shared" si="502"/>
        <v>672.11764705882399</v>
      </c>
      <c r="GB444" s="4">
        <f t="shared" si="503"/>
        <v>689.58823529411802</v>
      </c>
      <c r="GC444" s="4"/>
      <c r="GD444" s="4">
        <f t="shared" si="504"/>
        <v>1063.2</v>
      </c>
      <c r="GE444" s="4">
        <f t="shared" si="505"/>
        <v>867.23076923076906</v>
      </c>
      <c r="GF444" s="4">
        <f t="shared" si="506"/>
        <v>840.13333333333298</v>
      </c>
      <c r="GH444" s="16">
        <f t="shared" si="529"/>
        <v>297.39999999999998</v>
      </c>
      <c r="GI444" s="16">
        <f t="shared" si="507"/>
        <v>364</v>
      </c>
      <c r="GJ444" s="16"/>
      <c r="GK444" s="16">
        <f t="shared" si="530"/>
        <v>563.71428571428601</v>
      </c>
      <c r="GL444" s="16">
        <f t="shared" si="531"/>
        <v>540.5625</v>
      </c>
      <c r="GM444" s="16">
        <f t="shared" si="532"/>
        <v>558.73333333333301</v>
      </c>
      <c r="GN444" s="16"/>
      <c r="GO444" s="16">
        <f t="shared" si="508"/>
        <v>823.357142857143</v>
      </c>
      <c r="GP444" s="16">
        <f t="shared" si="509"/>
        <v>672.11764705882399</v>
      </c>
      <c r="GQ444" s="16">
        <f t="shared" si="533"/>
        <v>689.58823529411802</v>
      </c>
    </row>
    <row r="445" spans="2:199" ht="14.45" customHeight="1" x14ac:dyDescent="0.25">
      <c r="B445" s="28" t="s">
        <v>518</v>
      </c>
      <c r="C445" s="28" t="s">
        <v>881</v>
      </c>
      <c r="D445" s="23" t="str">
        <f>IFERROR(IF(MATCH($B445,Compounders!$A:$A,0),"yes"),"")</f>
        <v/>
      </c>
      <c r="F445" s="66"/>
      <c r="G445" s="66"/>
      <c r="H445" s="66"/>
      <c r="I445" s="66"/>
      <c r="J445" s="121" t="str">
        <f t="shared" si="510"/>
        <v>yes</v>
      </c>
      <c r="K445" s="70">
        <f t="shared" si="534"/>
        <v>6</v>
      </c>
      <c r="L445" s="70">
        <f t="shared" si="535"/>
        <v>48</v>
      </c>
      <c r="M445" s="70">
        <f t="shared" si="536"/>
        <v>7</v>
      </c>
      <c r="N445" s="70">
        <f t="shared" si="537"/>
        <v>9</v>
      </c>
      <c r="O445" s="66"/>
      <c r="P445" s="83"/>
      <c r="Q445" s="70">
        <f t="shared" si="553"/>
        <v>5</v>
      </c>
      <c r="R445" s="70">
        <f t="shared" si="553"/>
        <v>4</v>
      </c>
      <c r="S445" s="70">
        <f t="shared" si="553"/>
        <v>5</v>
      </c>
      <c r="T445" s="70">
        <f t="shared" si="553"/>
        <v>5</v>
      </c>
      <c r="U445" s="70">
        <f t="shared" si="553"/>
        <v>5</v>
      </c>
      <c r="V445" s="70">
        <f t="shared" si="553"/>
        <v>8</v>
      </c>
      <c r="W445" s="70">
        <f t="shared" si="553"/>
        <v>10</v>
      </c>
      <c r="X445" s="70">
        <f t="shared" si="553"/>
        <v>4</v>
      </c>
      <c r="Y445" s="70">
        <f t="shared" si="553"/>
        <v>2</v>
      </c>
      <c r="AA445" s="39">
        <v>11.174793153839998</v>
      </c>
      <c r="AB445" s="39">
        <v>11.423066923799999</v>
      </c>
      <c r="AC445" s="40">
        <v>13.202387293300001</v>
      </c>
      <c r="AE445" s="4">
        <f t="shared" si="477"/>
        <v>2.0275941394600032</v>
      </c>
      <c r="AF445" s="4">
        <f t="shared" si="478"/>
        <v>1.7793203695000024</v>
      </c>
      <c r="AH445" s="11">
        <f t="shared" si="479"/>
        <v>0.1814435499204976</v>
      </c>
      <c r="AI445" s="11">
        <f t="shared" si="480"/>
        <v>0.15576555590274821</v>
      </c>
      <c r="AK445" s="3">
        <v>242.38399999999999</v>
      </c>
      <c r="AL445" s="7">
        <v>70.513000000000005</v>
      </c>
      <c r="AM445" s="7"/>
      <c r="AN445" s="3">
        <v>196.07692307692301</v>
      </c>
      <c r="AO445" s="3">
        <v>140.328571428571</v>
      </c>
      <c r="AP445" s="7">
        <v>178.83846153846201</v>
      </c>
      <c r="AQ445" s="113"/>
      <c r="AR445" s="3">
        <v>197</v>
      </c>
      <c r="AS445" s="3">
        <v>164.55714285714302</v>
      </c>
      <c r="AT445" s="7">
        <v>93.527692307692305</v>
      </c>
      <c r="AU445" s="7"/>
      <c r="AV445" s="3">
        <v>241.4</v>
      </c>
      <c r="AW445" s="3">
        <v>217.6</v>
      </c>
      <c r="AX445" s="7">
        <v>99.094999999999999</v>
      </c>
      <c r="AY445" s="113"/>
      <c r="AZ445" s="3">
        <v>242.38399999999999</v>
      </c>
      <c r="BA445" s="7">
        <v>70.513000000000005</v>
      </c>
      <c r="BB445" s="7"/>
      <c r="BC445" s="3">
        <v>223.3125</v>
      </c>
      <c r="BD445" s="3">
        <v>137.277777777778</v>
      </c>
      <c r="BE445" s="7">
        <v>161.62666666666701</v>
      </c>
      <c r="BF445" s="113"/>
      <c r="BG445" s="3">
        <v>231.142857142857</v>
      </c>
      <c r="BH445" s="3">
        <v>158.955555555556</v>
      </c>
      <c r="BI445" s="7">
        <v>75.393333333333302</v>
      </c>
      <c r="BJ445" s="113"/>
      <c r="BK445" s="3">
        <v>335.66666666666697</v>
      </c>
      <c r="BL445" s="3">
        <v>218</v>
      </c>
      <c r="BM445" s="7">
        <v>74.87</v>
      </c>
      <c r="BO445" s="2">
        <f t="shared" si="542"/>
        <v>242.38399999999999</v>
      </c>
      <c r="BP445" s="2">
        <f t="shared" si="543"/>
        <v>70.513000000000005</v>
      </c>
      <c r="BQ445" s="2"/>
      <c r="BR445" s="2">
        <f t="shared" si="544"/>
        <v>223.3125</v>
      </c>
      <c r="BS445" s="2">
        <f t="shared" si="545"/>
        <v>137.277777777778</v>
      </c>
      <c r="BT445" s="2">
        <f t="shared" si="546"/>
        <v>161.62666666666701</v>
      </c>
      <c r="BU445" s="2"/>
      <c r="BV445" s="2">
        <f t="shared" si="547"/>
        <v>231.142857142857</v>
      </c>
      <c r="BW445" s="2">
        <f t="shared" si="548"/>
        <v>158.955555555556</v>
      </c>
      <c r="BX445" s="2">
        <f t="shared" si="549"/>
        <v>75.393333333333302</v>
      </c>
      <c r="BZ445" s="16">
        <f t="shared" si="538"/>
        <v>-171.87099999999998</v>
      </c>
      <c r="CA445" s="16">
        <f t="shared" si="539"/>
        <v>91.113666666667001</v>
      </c>
      <c r="CB445" s="16">
        <f t="shared" si="540"/>
        <v>-86.233333333333704</v>
      </c>
      <c r="CD445" s="5">
        <f t="shared" si="481"/>
        <v>-0.70908558320681236</v>
      </c>
      <c r="CE445" s="5">
        <f t="shared" si="482"/>
        <v>1.2921541654257656</v>
      </c>
      <c r="CF445" s="5">
        <f t="shared" si="483"/>
        <v>-0.53353407028543254</v>
      </c>
      <c r="CH445" s="11">
        <f t="shared" si="512"/>
        <v>-0.38526603849861518</v>
      </c>
      <c r="CI445" s="11">
        <f t="shared" si="513"/>
        <v>-0.27623099169698517</v>
      </c>
      <c r="CK445" s="11">
        <f t="shared" si="514"/>
        <v>-0.31230600192281044</v>
      </c>
      <c r="CL445" s="11">
        <f t="shared" si="515"/>
        <v>-0.67382365059744531</v>
      </c>
      <c r="CN445" s="16">
        <f t="shared" si="484"/>
        <v>-86.034722222222001</v>
      </c>
      <c r="CO445" s="16">
        <f t="shared" si="485"/>
        <v>-61.685833333332994</v>
      </c>
      <c r="CP445" s="11"/>
      <c r="CQ445" s="16">
        <f t="shared" si="486"/>
        <v>-72.187301587300993</v>
      </c>
      <c r="CR445" s="16">
        <f t="shared" si="487"/>
        <v>-155.74952380952368</v>
      </c>
      <c r="CT445" s="106">
        <v>48.924916666666597</v>
      </c>
      <c r="CU445" s="104">
        <v>137.277777777778</v>
      </c>
      <c r="CV445" s="104">
        <v>227.06208791208792</v>
      </c>
      <c r="CW445" s="104">
        <v>190.84285714285718</v>
      </c>
      <c r="CX445" s="104">
        <v>225.4897435897436</v>
      </c>
      <c r="CY445" s="104">
        <v>199.61538461538498</v>
      </c>
      <c r="CZ445" s="104">
        <v>185.015934065934</v>
      </c>
      <c r="DA445" s="104">
        <v>207.03076923076921</v>
      </c>
      <c r="DB445" s="104">
        <v>324</v>
      </c>
      <c r="DC445" s="104">
        <v>269.86428571428604</v>
      </c>
      <c r="DD445" s="104">
        <v>266.05</v>
      </c>
      <c r="DE445" s="104">
        <v>194.37882783882702</v>
      </c>
      <c r="DF445" s="104">
        <v>246.95291666666668</v>
      </c>
      <c r="DG445" s="104">
        <v>239.42105263157902</v>
      </c>
      <c r="DH445" s="104">
        <v>260.2462637362637</v>
      </c>
      <c r="DI445" s="104">
        <v>245.46347222222229</v>
      </c>
      <c r="DJ445" s="104">
        <v>241.18377684407099</v>
      </c>
      <c r="DK445" s="104">
        <v>229.529411764706</v>
      </c>
      <c r="DL445" s="104">
        <v>189.38055555555499</v>
      </c>
      <c r="DM445" s="104">
        <v>199.08055555555703</v>
      </c>
      <c r="DN445" s="104">
        <v>334.78888888888901</v>
      </c>
      <c r="DO445" s="104">
        <v>209.42857142857099</v>
      </c>
      <c r="DP445" s="104">
        <v>114.722222222222</v>
      </c>
      <c r="DR445" s="4">
        <f t="shared" si="516"/>
        <v>13.202387293300001</v>
      </c>
      <c r="DS445" s="39">
        <v>11.423066923799999</v>
      </c>
      <c r="DT445" s="39">
        <v>11.174793153839998</v>
      </c>
      <c r="DU445" s="39">
        <v>13.307784124949999</v>
      </c>
      <c r="DV445" s="39">
        <v>12.164759176060004</v>
      </c>
      <c r="DW445" s="39">
        <v>14.125613465520001</v>
      </c>
      <c r="DX445" s="39">
        <v>14.17770918433</v>
      </c>
      <c r="DY445" s="39">
        <v>15.992794638179999</v>
      </c>
      <c r="DZ445" s="39">
        <v>13.7941177136</v>
      </c>
      <c r="EA445" s="39">
        <v>13.30457679375</v>
      </c>
      <c r="EB445" s="39">
        <v>10.8320722092</v>
      </c>
      <c r="EC445" s="39">
        <v>10.043916727680001</v>
      </c>
      <c r="ED445" s="39">
        <v>10.9946132886</v>
      </c>
      <c r="EE445" s="39">
        <v>12.017428300800001</v>
      </c>
      <c r="EF445" s="39">
        <v>13.476131410080002</v>
      </c>
      <c r="EG445" s="39">
        <v>12.367206558960003</v>
      </c>
      <c r="EH445" s="39">
        <v>13.97992583423</v>
      </c>
      <c r="EI445" s="39">
        <v>18.521043754149996</v>
      </c>
      <c r="EJ445" s="39">
        <v>19.45511652807</v>
      </c>
      <c r="EK445" s="39">
        <v>18.044661094560002</v>
      </c>
      <c r="EL445" s="39">
        <v>17.941105502909998</v>
      </c>
      <c r="EM445" s="39">
        <v>17.103828543900001</v>
      </c>
      <c r="EN445" s="39">
        <v>16.27464111938</v>
      </c>
      <c r="EP445" s="111">
        <v>46022</v>
      </c>
      <c r="EQ445" s="114">
        <f t="shared" si="541"/>
        <v>0</v>
      </c>
      <c r="ER445" s="114"/>
      <c r="ES445" s="4">
        <f t="shared" si="517"/>
        <v>242.38399999999999</v>
      </c>
      <c r="ET445" s="4">
        <f t="shared" si="518"/>
        <v>70.513000000000005</v>
      </c>
      <c r="EU445" s="4"/>
      <c r="EV445" s="4">
        <f t="shared" si="488"/>
        <v>196.07692307692301</v>
      </c>
      <c r="EW445" s="4">
        <f t="shared" si="489"/>
        <v>140.328571428571</v>
      </c>
      <c r="EX445" s="4">
        <f t="shared" si="490"/>
        <v>178.83846153846201</v>
      </c>
      <c r="EY445" s="4"/>
      <c r="EZ445" s="4">
        <f t="shared" si="491"/>
        <v>197</v>
      </c>
      <c r="FA445" s="4">
        <f t="shared" si="492"/>
        <v>164.55714285714302</v>
      </c>
      <c r="FB445" s="4">
        <f t="shared" si="493"/>
        <v>93.527692307692305</v>
      </c>
      <c r="FC445" s="4"/>
      <c r="FD445" s="4">
        <f t="shared" si="552"/>
        <v>241.4</v>
      </c>
      <c r="FE445" s="4">
        <f t="shared" si="520"/>
        <v>217.6</v>
      </c>
      <c r="FF445" s="4">
        <f t="shared" si="521"/>
        <v>99.094999999999999</v>
      </c>
      <c r="FH445" s="16">
        <f t="shared" si="522"/>
        <v>242.38399999999999</v>
      </c>
      <c r="FI445" s="16">
        <f t="shared" si="495"/>
        <v>70.513000000000005</v>
      </c>
      <c r="FJ445" s="16"/>
      <c r="FK445" s="16">
        <f t="shared" si="523"/>
        <v>196.07692307692301</v>
      </c>
      <c r="FL445" s="16">
        <f t="shared" si="524"/>
        <v>140.328571428571</v>
      </c>
      <c r="FM445" s="16">
        <f t="shared" si="525"/>
        <v>178.83846153846201</v>
      </c>
      <c r="FN445" s="16"/>
      <c r="FO445" s="16">
        <f t="shared" si="526"/>
        <v>197</v>
      </c>
      <c r="FP445" s="16">
        <f t="shared" si="527"/>
        <v>164.55714285714302</v>
      </c>
      <c r="FQ445" s="16">
        <f t="shared" si="528"/>
        <v>93.527692307692305</v>
      </c>
      <c r="FS445" s="4">
        <f t="shared" si="496"/>
        <v>242.38399999999999</v>
      </c>
      <c r="FT445" s="4">
        <f t="shared" si="497"/>
        <v>70.513000000000005</v>
      </c>
      <c r="FU445" s="4"/>
      <c r="FV445" s="4">
        <f t="shared" si="498"/>
        <v>223.3125</v>
      </c>
      <c r="FW445" s="4">
        <f t="shared" si="499"/>
        <v>137.277777777778</v>
      </c>
      <c r="FX445" s="4">
        <f t="shared" si="500"/>
        <v>161.62666666666701</v>
      </c>
      <c r="FY445" s="4"/>
      <c r="FZ445" s="4">
        <f t="shared" si="501"/>
        <v>231.142857142857</v>
      </c>
      <c r="GA445" s="4">
        <f t="shared" si="502"/>
        <v>158.955555555556</v>
      </c>
      <c r="GB445" s="4">
        <f t="shared" si="503"/>
        <v>75.393333333333302</v>
      </c>
      <c r="GC445" s="4"/>
      <c r="GD445" s="4">
        <f t="shared" si="504"/>
        <v>335.66666666666697</v>
      </c>
      <c r="GE445" s="4">
        <f t="shared" si="505"/>
        <v>218</v>
      </c>
      <c r="GF445" s="4">
        <f t="shared" si="506"/>
        <v>74.87</v>
      </c>
      <c r="GH445" s="16">
        <f t="shared" si="529"/>
        <v>242.38399999999999</v>
      </c>
      <c r="GI445" s="16">
        <f t="shared" si="507"/>
        <v>70.513000000000005</v>
      </c>
      <c r="GJ445" s="16"/>
      <c r="GK445" s="16">
        <f t="shared" si="530"/>
        <v>223.3125</v>
      </c>
      <c r="GL445" s="16">
        <f t="shared" si="531"/>
        <v>137.277777777778</v>
      </c>
      <c r="GM445" s="16">
        <f t="shared" si="532"/>
        <v>161.62666666666701</v>
      </c>
      <c r="GN445" s="16"/>
      <c r="GO445" s="16">
        <f t="shared" si="508"/>
        <v>231.142857142857</v>
      </c>
      <c r="GP445" s="16">
        <f t="shared" si="509"/>
        <v>158.955555555556</v>
      </c>
      <c r="GQ445" s="16">
        <f t="shared" si="533"/>
        <v>75.393333333333302</v>
      </c>
    </row>
    <row r="446" spans="2:199" ht="14.45" customHeight="1" x14ac:dyDescent="0.25">
      <c r="B446" s="28" t="s">
        <v>440</v>
      </c>
      <c r="C446" s="28" t="s">
        <v>882</v>
      </c>
      <c r="D446" s="23" t="str">
        <f>IFERROR(IF(MATCH($B446,Compounders!$A:$A,0),"yes"),"")</f>
        <v/>
      </c>
      <c r="F446" s="66"/>
      <c r="G446" s="66"/>
      <c r="H446" s="66"/>
      <c r="I446" s="66"/>
      <c r="J446" s="121" t="str">
        <f t="shared" si="510"/>
        <v>yes</v>
      </c>
      <c r="K446" s="70">
        <f t="shared" si="534"/>
        <v>6</v>
      </c>
      <c r="L446" s="70">
        <f t="shared" si="535"/>
        <v>48</v>
      </c>
      <c r="M446" s="70">
        <f t="shared" si="536"/>
        <v>7</v>
      </c>
      <c r="N446" s="70">
        <f t="shared" si="537"/>
        <v>9</v>
      </c>
      <c r="O446" s="66"/>
      <c r="P446" s="83"/>
      <c r="Q446" s="70">
        <f t="shared" si="553"/>
        <v>5</v>
      </c>
      <c r="R446" s="70">
        <f t="shared" si="553"/>
        <v>4</v>
      </c>
      <c r="S446" s="70">
        <f t="shared" si="553"/>
        <v>5</v>
      </c>
      <c r="T446" s="70">
        <f t="shared" si="553"/>
        <v>5</v>
      </c>
      <c r="U446" s="70">
        <f t="shared" si="553"/>
        <v>5</v>
      </c>
      <c r="V446" s="70">
        <f t="shared" si="553"/>
        <v>8</v>
      </c>
      <c r="W446" s="70">
        <f t="shared" si="553"/>
        <v>10</v>
      </c>
      <c r="X446" s="70">
        <f t="shared" si="553"/>
        <v>4</v>
      </c>
      <c r="Y446" s="70">
        <f t="shared" si="553"/>
        <v>2</v>
      </c>
      <c r="AA446" s="39">
        <v>17.105027079999999</v>
      </c>
      <c r="AB446" s="39">
        <v>14.712162920999999</v>
      </c>
      <c r="AC446" s="40">
        <v>13.583542591500002</v>
      </c>
      <c r="AE446" s="4">
        <f t="shared" si="477"/>
        <v>-3.521484488499997</v>
      </c>
      <c r="AF446" s="4">
        <f t="shared" si="478"/>
        <v>-1.1286203294999968</v>
      </c>
      <c r="AH446" s="11">
        <f t="shared" si="479"/>
        <v>-0.20587424223475692</v>
      </c>
      <c r="AI446" s="11">
        <f t="shared" si="480"/>
        <v>-7.6713419743946409E-2</v>
      </c>
      <c r="AK446" s="3">
        <v>904.07600000000002</v>
      </c>
      <c r="AL446" s="7">
        <v>65.944999999999993</v>
      </c>
      <c r="AM446" s="7"/>
      <c r="AN446" s="3">
        <v>1154.25</v>
      </c>
      <c r="AO446" s="3">
        <v>957.33333333333303</v>
      </c>
      <c r="AP446" s="7">
        <v>998.16666666666697</v>
      </c>
      <c r="AQ446" s="113"/>
      <c r="AR446" s="3">
        <v>1258.1666666666702</v>
      </c>
      <c r="AS446" s="3">
        <v>1114.2</v>
      </c>
      <c r="AT446" s="7">
        <v>1166.4000000000001</v>
      </c>
      <c r="AU446" s="7"/>
      <c r="AV446" s="3">
        <v>1350.6666666666702</v>
      </c>
      <c r="AW446" s="3">
        <v>1236</v>
      </c>
      <c r="AX446" s="7">
        <v>1239.5</v>
      </c>
      <c r="AY446" s="113"/>
      <c r="AZ446" s="3">
        <v>1139.8409999999999</v>
      </c>
      <c r="BA446" s="7">
        <v>1026.421</v>
      </c>
      <c r="BB446" s="7"/>
      <c r="BC446" s="3">
        <v>1169.8181818181802</v>
      </c>
      <c r="BD446" s="3">
        <v>1078.5</v>
      </c>
      <c r="BE446" s="7">
        <v>1061.25</v>
      </c>
      <c r="BF446" s="113"/>
      <c r="BG446" s="3">
        <v>1261.6666666666702</v>
      </c>
      <c r="BH446" s="3">
        <v>1163.7142857142899</v>
      </c>
      <c r="BI446" s="7">
        <v>1155</v>
      </c>
      <c r="BJ446" s="113"/>
      <c r="BK446" s="3">
        <v>1350.6666666666702</v>
      </c>
      <c r="BL446" s="3">
        <v>1294.75</v>
      </c>
      <c r="BM446" s="7">
        <v>1270</v>
      </c>
      <c r="BO446" s="2">
        <f t="shared" si="542"/>
        <v>1139.8409999999999</v>
      </c>
      <c r="BP446" s="2">
        <f t="shared" si="543"/>
        <v>1026.421</v>
      </c>
      <c r="BQ446" s="2"/>
      <c r="BR446" s="2">
        <f t="shared" si="544"/>
        <v>1169.8181818181802</v>
      </c>
      <c r="BS446" s="2">
        <f t="shared" si="545"/>
        <v>1078.5</v>
      </c>
      <c r="BT446" s="2">
        <f t="shared" si="546"/>
        <v>1061.25</v>
      </c>
      <c r="BU446" s="2"/>
      <c r="BV446" s="2">
        <f t="shared" si="547"/>
        <v>1261.6666666666702</v>
      </c>
      <c r="BW446" s="2">
        <f t="shared" si="548"/>
        <v>1163.7142857142899</v>
      </c>
      <c r="BX446" s="2">
        <f t="shared" si="549"/>
        <v>1155</v>
      </c>
      <c r="BZ446" s="16">
        <f t="shared" si="538"/>
        <v>-113.41999999999985</v>
      </c>
      <c r="CA446" s="16">
        <f t="shared" si="539"/>
        <v>34.828999999999951</v>
      </c>
      <c r="CB446" s="16">
        <f t="shared" si="540"/>
        <v>93.75</v>
      </c>
      <c r="CD446" s="5">
        <f t="shared" si="481"/>
        <v>-9.9505106413964595E-2</v>
      </c>
      <c r="CE446" s="5">
        <f t="shared" si="482"/>
        <v>3.393247020472101E-2</v>
      </c>
      <c r="CF446" s="5">
        <f t="shared" si="483"/>
        <v>8.8339222614840951E-2</v>
      </c>
      <c r="CH446" s="11">
        <f t="shared" si="512"/>
        <v>-7.8061858874726719E-2</v>
      </c>
      <c r="CI446" s="11">
        <f t="shared" si="513"/>
        <v>-9.280774013055515E-2</v>
      </c>
      <c r="CK446" s="11">
        <f t="shared" si="514"/>
        <v>-7.7637290054726527E-2</v>
      </c>
      <c r="CL446" s="11">
        <f t="shared" si="515"/>
        <v>-8.4544253632763411E-2</v>
      </c>
      <c r="CN446" s="16">
        <f t="shared" si="484"/>
        <v>-91.318181818180165</v>
      </c>
      <c r="CO446" s="16">
        <f t="shared" si="485"/>
        <v>-108.56818181818016</v>
      </c>
      <c r="CP446" s="11"/>
      <c r="CQ446" s="16">
        <f t="shared" si="486"/>
        <v>-97.952380952380281</v>
      </c>
      <c r="CR446" s="16">
        <f t="shared" si="487"/>
        <v>-106.66666666667015</v>
      </c>
      <c r="CT446" s="106">
        <v>1088.9142857142858</v>
      </c>
      <c r="CU446" s="104">
        <v>1078.5</v>
      </c>
      <c r="CV446" s="104">
        <v>1147.2249999999999</v>
      </c>
      <c r="CW446" s="104">
        <v>1125.32297979798</v>
      </c>
      <c r="CX446" s="104">
        <v>1091.181818181818</v>
      </c>
      <c r="CY446" s="104">
        <v>1086.5</v>
      </c>
      <c r="CZ446" s="104">
        <v>1136.8928571428571</v>
      </c>
      <c r="DA446" s="104">
        <v>1356.4027777777781</v>
      </c>
      <c r="DB446" s="104">
        <v>1408.9</v>
      </c>
      <c r="DC446" s="104">
        <v>1362.25</v>
      </c>
      <c r="DD446" s="104">
        <v>1362.666666666667</v>
      </c>
      <c r="DE446" s="104">
        <v>1355.1825396825391</v>
      </c>
      <c r="DF446" s="104">
        <v>1297.5999999999999</v>
      </c>
      <c r="DG446" s="104">
        <v>1257.38461538461</v>
      </c>
      <c r="DH446" s="104">
        <v>1187.916666666667</v>
      </c>
      <c r="DI446" s="104">
        <v>1153.9431818181811</v>
      </c>
      <c r="DJ446" s="104">
        <v>1126.259740259741</v>
      </c>
      <c r="DK446" s="104">
        <v>1081.3333333333298</v>
      </c>
      <c r="DL446" s="104">
        <v>1021.291666666667</v>
      </c>
      <c r="DM446" s="104">
        <v>950.98412698412801</v>
      </c>
      <c r="DN446" s="104">
        <v>880.03928571428594</v>
      </c>
      <c r="DO446" s="104">
        <v>826.07692307692298</v>
      </c>
      <c r="DP446" s="104">
        <v>821.21428571428601</v>
      </c>
      <c r="DR446" s="4">
        <f t="shared" si="516"/>
        <v>13.583542591500002</v>
      </c>
      <c r="DS446" s="39">
        <v>14.712162920999999</v>
      </c>
      <c r="DT446" s="39">
        <v>17.105027079999999</v>
      </c>
      <c r="DU446" s="39">
        <v>19.278191948399996</v>
      </c>
      <c r="DV446" s="39">
        <v>16.836570864469998</v>
      </c>
      <c r="DW446" s="39">
        <v>16.5344910542</v>
      </c>
      <c r="DX446" s="39">
        <v>16.233900222120003</v>
      </c>
      <c r="DY446" s="39">
        <v>19.459901224799999</v>
      </c>
      <c r="DZ446" s="39">
        <v>19.267789406319999</v>
      </c>
      <c r="EA446" s="39">
        <v>21.600828939359999</v>
      </c>
      <c r="EB446" s="39">
        <v>19.417233393499998</v>
      </c>
      <c r="EC446" s="39">
        <v>20.276430787860001</v>
      </c>
      <c r="ED446" s="39">
        <v>23.779461757199996</v>
      </c>
      <c r="EE446" s="39">
        <v>23.558745591810002</v>
      </c>
      <c r="EF446" s="39">
        <v>24.492905664989998</v>
      </c>
      <c r="EG446" s="39">
        <v>21.118469155359996</v>
      </c>
      <c r="EH446" s="39">
        <v>18.832159871000002</v>
      </c>
      <c r="EI446" s="39">
        <v>17.888105239160005</v>
      </c>
      <c r="EJ446" s="39">
        <v>19.967529069600001</v>
      </c>
      <c r="EK446" s="39">
        <v>17.361651253769999</v>
      </c>
      <c r="EL446" s="39">
        <v>18.27140115752</v>
      </c>
      <c r="EM446" s="39">
        <v>16.691807239920003</v>
      </c>
      <c r="EN446" s="39">
        <v>14.49100985079</v>
      </c>
      <c r="EP446" s="111">
        <v>46022</v>
      </c>
      <c r="EQ446" s="114">
        <f t="shared" si="541"/>
        <v>0</v>
      </c>
      <c r="ER446" s="114"/>
      <c r="ES446" s="4">
        <f t="shared" si="517"/>
        <v>904.07600000000002</v>
      </c>
      <c r="ET446" s="4">
        <f t="shared" si="518"/>
        <v>65.944999999999993</v>
      </c>
      <c r="EU446" s="4"/>
      <c r="EV446" s="4">
        <f t="shared" si="488"/>
        <v>1154.25</v>
      </c>
      <c r="EW446" s="4">
        <f t="shared" si="489"/>
        <v>957.33333333333303</v>
      </c>
      <c r="EX446" s="4">
        <f t="shared" si="490"/>
        <v>998.16666666666697</v>
      </c>
      <c r="EY446" s="4"/>
      <c r="EZ446" s="4">
        <f t="shared" si="491"/>
        <v>1258.1666666666702</v>
      </c>
      <c r="FA446" s="4">
        <f t="shared" si="492"/>
        <v>1114.2</v>
      </c>
      <c r="FB446" s="4">
        <f t="shared" si="493"/>
        <v>1166.4000000000001</v>
      </c>
      <c r="FC446" s="4"/>
      <c r="FD446" s="4">
        <f t="shared" si="552"/>
        <v>1350.6666666666702</v>
      </c>
      <c r="FE446" s="4">
        <f t="shared" si="520"/>
        <v>1236</v>
      </c>
      <c r="FF446" s="4">
        <f t="shared" si="521"/>
        <v>1239.5</v>
      </c>
      <c r="FH446" s="16">
        <f t="shared" si="522"/>
        <v>904.07600000000002</v>
      </c>
      <c r="FI446" s="16">
        <f t="shared" si="495"/>
        <v>65.944999999999993</v>
      </c>
      <c r="FJ446" s="16"/>
      <c r="FK446" s="16">
        <f t="shared" si="523"/>
        <v>1154.25</v>
      </c>
      <c r="FL446" s="16">
        <f t="shared" si="524"/>
        <v>957.33333333333303</v>
      </c>
      <c r="FM446" s="16">
        <f t="shared" si="525"/>
        <v>998.16666666666697</v>
      </c>
      <c r="FN446" s="16"/>
      <c r="FO446" s="16">
        <f t="shared" si="526"/>
        <v>1258.1666666666702</v>
      </c>
      <c r="FP446" s="16">
        <f t="shared" si="527"/>
        <v>1114.2</v>
      </c>
      <c r="FQ446" s="16">
        <f t="shared" si="528"/>
        <v>1166.4000000000001</v>
      </c>
      <c r="FS446" s="4">
        <f t="shared" si="496"/>
        <v>1139.8409999999999</v>
      </c>
      <c r="FT446" s="4">
        <f t="shared" si="497"/>
        <v>1026.421</v>
      </c>
      <c r="FU446" s="4"/>
      <c r="FV446" s="4">
        <f t="shared" si="498"/>
        <v>1169.8181818181802</v>
      </c>
      <c r="FW446" s="4">
        <f t="shared" si="499"/>
        <v>1078.5</v>
      </c>
      <c r="FX446" s="4">
        <f t="shared" si="500"/>
        <v>1061.25</v>
      </c>
      <c r="FY446" s="4"/>
      <c r="FZ446" s="4">
        <f t="shared" si="501"/>
        <v>1261.6666666666702</v>
      </c>
      <c r="GA446" s="4">
        <f t="shared" si="502"/>
        <v>1163.7142857142899</v>
      </c>
      <c r="GB446" s="4">
        <f t="shared" si="503"/>
        <v>1155</v>
      </c>
      <c r="GC446" s="4"/>
      <c r="GD446" s="4">
        <f t="shared" si="504"/>
        <v>1350.6666666666702</v>
      </c>
      <c r="GE446" s="4">
        <f t="shared" si="505"/>
        <v>1294.75</v>
      </c>
      <c r="GF446" s="4">
        <f t="shared" si="506"/>
        <v>1270</v>
      </c>
      <c r="GH446" s="16">
        <f t="shared" si="529"/>
        <v>1139.8409999999999</v>
      </c>
      <c r="GI446" s="16">
        <f t="shared" si="507"/>
        <v>1026.421</v>
      </c>
      <c r="GJ446" s="16"/>
      <c r="GK446" s="16">
        <f t="shared" si="530"/>
        <v>1169.8181818181802</v>
      </c>
      <c r="GL446" s="16">
        <f t="shared" si="531"/>
        <v>1078.5</v>
      </c>
      <c r="GM446" s="16">
        <f t="shared" si="532"/>
        <v>1061.25</v>
      </c>
      <c r="GN446" s="16"/>
      <c r="GO446" s="16">
        <f t="shared" si="508"/>
        <v>1261.6666666666702</v>
      </c>
      <c r="GP446" s="16">
        <f t="shared" si="509"/>
        <v>1163.7142857142899</v>
      </c>
      <c r="GQ446" s="16">
        <f t="shared" si="533"/>
        <v>1155</v>
      </c>
    </row>
    <row r="447" spans="2:199" ht="14.45" customHeight="1" x14ac:dyDescent="0.25">
      <c r="B447" s="28" t="s">
        <v>423</v>
      </c>
      <c r="C447" s="28" t="s">
        <v>1055</v>
      </c>
      <c r="D447" s="23" t="str">
        <f>IFERROR(IF(MATCH($B447,Compounders!$A:$A,0),"yes"),"")</f>
        <v/>
      </c>
      <c r="F447" s="66"/>
      <c r="G447" s="66"/>
      <c r="H447" s="66"/>
      <c r="I447" s="66"/>
      <c r="J447" s="121" t="str">
        <f t="shared" si="510"/>
        <v>yes</v>
      </c>
      <c r="K447" s="70">
        <f t="shared" si="534"/>
        <v>6</v>
      </c>
      <c r="L447" s="70">
        <f t="shared" si="535"/>
        <v>48</v>
      </c>
      <c r="M447" s="70">
        <f t="shared" si="536"/>
        <v>7</v>
      </c>
      <c r="N447" s="70">
        <f t="shared" si="537"/>
        <v>9</v>
      </c>
      <c r="O447" s="66"/>
      <c r="P447" s="83"/>
      <c r="Q447" s="70">
        <f t="shared" si="553"/>
        <v>5</v>
      </c>
      <c r="R447" s="70">
        <f t="shared" si="553"/>
        <v>4</v>
      </c>
      <c r="S447" s="70">
        <f t="shared" si="553"/>
        <v>5</v>
      </c>
      <c r="T447" s="70">
        <f t="shared" si="553"/>
        <v>5</v>
      </c>
      <c r="U447" s="70">
        <f t="shared" si="553"/>
        <v>5</v>
      </c>
      <c r="V447" s="70">
        <f t="shared" si="553"/>
        <v>8</v>
      </c>
      <c r="W447" s="70">
        <f t="shared" si="553"/>
        <v>10</v>
      </c>
      <c r="X447" s="70">
        <f t="shared" si="553"/>
        <v>4</v>
      </c>
      <c r="Y447" s="70">
        <f t="shared" si="553"/>
        <v>2</v>
      </c>
      <c r="AA447" s="39">
        <v>16.441482382990003</v>
      </c>
      <c r="AB447" s="39">
        <v>14.800533608</v>
      </c>
      <c r="AC447" s="40">
        <v>14.377498604379999</v>
      </c>
      <c r="AE447" s="4">
        <f t="shared" si="477"/>
        <v>-2.0639837786100035</v>
      </c>
      <c r="AF447" s="4">
        <f t="shared" si="478"/>
        <v>-0.42303500362000079</v>
      </c>
      <c r="AH447" s="11">
        <f t="shared" si="479"/>
        <v>-0.12553513913960435</v>
      </c>
      <c r="AI447" s="11">
        <f t="shared" si="480"/>
        <v>-2.8582415663131355E-2</v>
      </c>
      <c r="AK447" s="3">
        <v>1787</v>
      </c>
      <c r="AL447" s="7">
        <v>165</v>
      </c>
      <c r="AM447" s="7"/>
      <c r="AN447" s="3">
        <v>1654.61538461538</v>
      </c>
      <c r="AO447" s="3">
        <v>1493.4</v>
      </c>
      <c r="AP447" s="7">
        <v>1126.2666666666701</v>
      </c>
      <c r="AQ447" s="113"/>
      <c r="AR447" s="3">
        <v>1866</v>
      </c>
      <c r="AS447" s="3">
        <v>1742.2666666666701</v>
      </c>
      <c r="AT447" s="7">
        <v>1358.13333333333</v>
      </c>
      <c r="AU447" s="7"/>
      <c r="AV447" s="3">
        <v>2093.1666666666702</v>
      </c>
      <c r="AW447" s="3">
        <v>1970.5</v>
      </c>
      <c r="AX447" s="7">
        <v>1440.875</v>
      </c>
      <c r="AY447" s="113"/>
      <c r="AZ447" s="3">
        <v>1607</v>
      </c>
      <c r="BA447" s="7">
        <v>1726</v>
      </c>
      <c r="BB447" s="7"/>
      <c r="BC447" s="3">
        <v>1818.2631578947401</v>
      </c>
      <c r="BD447" s="3">
        <v>1715.4</v>
      </c>
      <c r="BE447" s="7">
        <v>1325.0952380952401</v>
      </c>
      <c r="BF447" s="113"/>
      <c r="BG447" s="3">
        <v>2009.2307692307702</v>
      </c>
      <c r="BH447" s="3">
        <v>1885.0476190476199</v>
      </c>
      <c r="BI447" s="7">
        <v>1410.85</v>
      </c>
      <c r="BJ447" s="113"/>
      <c r="BK447" s="3">
        <v>2282.8333333333303</v>
      </c>
      <c r="BL447" s="3">
        <v>2140.54545454545</v>
      </c>
      <c r="BM447" s="7">
        <v>1572.1538461538501</v>
      </c>
      <c r="BO447" s="2">
        <f t="shared" si="542"/>
        <v>1607</v>
      </c>
      <c r="BP447" s="2">
        <f t="shared" si="543"/>
        <v>1726</v>
      </c>
      <c r="BQ447" s="2"/>
      <c r="BR447" s="2">
        <f t="shared" si="544"/>
        <v>1818.2631578947401</v>
      </c>
      <c r="BS447" s="2">
        <f t="shared" si="545"/>
        <v>1715.4</v>
      </c>
      <c r="BT447" s="2">
        <f t="shared" si="546"/>
        <v>1325.0952380952401</v>
      </c>
      <c r="BU447" s="2"/>
      <c r="BV447" s="2">
        <f t="shared" si="547"/>
        <v>2009.2307692307702</v>
      </c>
      <c r="BW447" s="2">
        <f t="shared" si="548"/>
        <v>1885.0476190476199</v>
      </c>
      <c r="BX447" s="2">
        <f t="shared" si="549"/>
        <v>1410.85</v>
      </c>
      <c r="BZ447" s="16">
        <f t="shared" si="538"/>
        <v>119</v>
      </c>
      <c r="CA447" s="16">
        <f t="shared" si="539"/>
        <v>-400.90476190475988</v>
      </c>
      <c r="CB447" s="16">
        <f t="shared" si="540"/>
        <v>85.754761904759789</v>
      </c>
      <c r="CD447" s="5">
        <f t="shared" si="481"/>
        <v>7.4051026757933958E-2</v>
      </c>
      <c r="CE447" s="5">
        <f t="shared" si="482"/>
        <v>-0.2322739060861877</v>
      </c>
      <c r="CF447" s="5">
        <f t="shared" si="483"/>
        <v>6.4715923383762197E-2</v>
      </c>
      <c r="CH447" s="11">
        <f t="shared" si="512"/>
        <v>-5.6572205980260359E-2</v>
      </c>
      <c r="CI447" s="11">
        <f t="shared" si="513"/>
        <v>-0.2712302219061129</v>
      </c>
      <c r="CK447" s="11">
        <f t="shared" si="514"/>
        <v>-6.1806315175381044E-2</v>
      </c>
      <c r="CL447" s="11">
        <f t="shared" si="515"/>
        <v>-0.29781584992343069</v>
      </c>
      <c r="CN447" s="16">
        <f t="shared" si="484"/>
        <v>-102.86315789473997</v>
      </c>
      <c r="CO447" s="16">
        <f t="shared" si="485"/>
        <v>-493.16791979949994</v>
      </c>
      <c r="CP447" s="11"/>
      <c r="CQ447" s="16">
        <f t="shared" si="486"/>
        <v>-124.18315018315025</v>
      </c>
      <c r="CR447" s="16">
        <f t="shared" si="487"/>
        <v>-598.38076923077028</v>
      </c>
      <c r="CT447" s="106">
        <v>1355.448529411764</v>
      </c>
      <c r="CU447" s="104">
        <v>1715.4</v>
      </c>
      <c r="CV447" s="104">
        <v>1720</v>
      </c>
      <c r="CW447" s="104">
        <v>1635.2678571428571</v>
      </c>
      <c r="CX447" s="104">
        <v>1589.200000000001</v>
      </c>
      <c r="CY447" s="104">
        <v>1631.78947368421</v>
      </c>
      <c r="CZ447" s="104">
        <v>1557.957142857143</v>
      </c>
      <c r="DA447" s="104">
        <v>1694.75</v>
      </c>
      <c r="DB447" s="104">
        <v>1757.0374999999999</v>
      </c>
      <c r="DC447" s="104">
        <v>1548.95652173913</v>
      </c>
      <c r="DD447" s="104">
        <v>1529.7027629233521</v>
      </c>
      <c r="DE447" s="104">
        <v>1506.2666666666669</v>
      </c>
      <c r="DF447" s="104">
        <v>1313.7777777777778</v>
      </c>
      <c r="DG447" s="104">
        <v>1233.9090909090901</v>
      </c>
      <c r="DH447" s="104">
        <v>1278.479166666667</v>
      </c>
      <c r="DI447" s="104">
        <v>1305.7754010695191</v>
      </c>
      <c r="DJ447" s="104">
        <v>1265.8888888888889</v>
      </c>
      <c r="DK447" s="104">
        <v>1182.0909090909099</v>
      </c>
      <c r="DL447" s="104">
        <v>1058.4833333333331</v>
      </c>
      <c r="DM447" s="104">
        <v>1194.5392857142861</v>
      </c>
      <c r="DN447" s="104">
        <v>1101.767857142858</v>
      </c>
      <c r="DO447" s="104">
        <v>1052.19047619048</v>
      </c>
      <c r="DP447" s="104">
        <v>1070.64380952381</v>
      </c>
      <c r="DR447" s="4">
        <f t="shared" si="516"/>
        <v>14.377498604379999</v>
      </c>
      <c r="DS447" s="39">
        <v>14.800533608</v>
      </c>
      <c r="DT447" s="39">
        <v>16.441482382990003</v>
      </c>
      <c r="DU447" s="39">
        <v>18.775250904420002</v>
      </c>
      <c r="DV447" s="39">
        <v>14.85357395958</v>
      </c>
      <c r="DW447" s="39">
        <v>13.652058896</v>
      </c>
      <c r="DX447" s="39">
        <v>14.214961494719999</v>
      </c>
      <c r="DY447" s="39">
        <v>19.137384224919998</v>
      </c>
      <c r="DZ447" s="39">
        <v>19.158632870020003</v>
      </c>
      <c r="EA447" s="39">
        <v>21.718853835300003</v>
      </c>
      <c r="EB447" s="39">
        <v>25.378392008279999</v>
      </c>
      <c r="EC447" s="39">
        <v>27.883646258149998</v>
      </c>
      <c r="ED447" s="39">
        <v>27.615998171819999</v>
      </c>
      <c r="EE447" s="39">
        <v>30.397833268010004</v>
      </c>
      <c r="EF447" s="39">
        <v>25.233534292270001</v>
      </c>
      <c r="EG447" s="39">
        <v>21.18965225454</v>
      </c>
      <c r="EH447" s="39">
        <v>24.131817489749999</v>
      </c>
      <c r="EI447" s="39">
        <v>32.431277027339995</v>
      </c>
      <c r="EJ447" s="39">
        <v>44.621307392999995</v>
      </c>
      <c r="EK447" s="39">
        <v>40.297513298779997</v>
      </c>
      <c r="EL447" s="39">
        <v>42.551904300169987</v>
      </c>
      <c r="EM447" s="39">
        <v>37.296813087099999</v>
      </c>
      <c r="EN447" s="39">
        <v>35.181605978459999</v>
      </c>
      <c r="EP447" s="111">
        <v>46022</v>
      </c>
      <c r="EQ447" s="114">
        <f t="shared" si="541"/>
        <v>0</v>
      </c>
      <c r="ER447" s="114"/>
      <c r="ES447" s="4">
        <f t="shared" si="517"/>
        <v>1787</v>
      </c>
      <c r="ET447" s="4">
        <f t="shared" si="518"/>
        <v>165</v>
      </c>
      <c r="EU447" s="4"/>
      <c r="EV447" s="4">
        <f t="shared" si="488"/>
        <v>1654.61538461538</v>
      </c>
      <c r="EW447" s="4">
        <f t="shared" si="489"/>
        <v>1493.4</v>
      </c>
      <c r="EX447" s="4">
        <f t="shared" si="490"/>
        <v>1126.2666666666701</v>
      </c>
      <c r="EY447" s="4"/>
      <c r="EZ447" s="4">
        <f t="shared" si="491"/>
        <v>1866</v>
      </c>
      <c r="FA447" s="4">
        <f t="shared" si="492"/>
        <v>1742.2666666666701</v>
      </c>
      <c r="FB447" s="4">
        <f t="shared" si="493"/>
        <v>1358.13333333333</v>
      </c>
      <c r="FC447" s="4"/>
      <c r="FD447" s="4">
        <f t="shared" si="552"/>
        <v>2093.1666666666702</v>
      </c>
      <c r="FE447" s="4">
        <f t="shared" si="520"/>
        <v>1970.5</v>
      </c>
      <c r="FF447" s="4">
        <f t="shared" si="521"/>
        <v>1440.875</v>
      </c>
      <c r="FH447" s="16">
        <f t="shared" si="522"/>
        <v>1787</v>
      </c>
      <c r="FI447" s="16">
        <f t="shared" si="495"/>
        <v>165</v>
      </c>
      <c r="FJ447" s="16"/>
      <c r="FK447" s="16">
        <f t="shared" si="523"/>
        <v>1654.61538461538</v>
      </c>
      <c r="FL447" s="16">
        <f t="shared" si="524"/>
        <v>1493.4</v>
      </c>
      <c r="FM447" s="16">
        <f t="shared" si="525"/>
        <v>1126.2666666666701</v>
      </c>
      <c r="FN447" s="16"/>
      <c r="FO447" s="16">
        <f t="shared" si="526"/>
        <v>1866</v>
      </c>
      <c r="FP447" s="16">
        <f t="shared" si="527"/>
        <v>1742.2666666666701</v>
      </c>
      <c r="FQ447" s="16">
        <f t="shared" si="528"/>
        <v>1358.13333333333</v>
      </c>
      <c r="FS447" s="4">
        <f t="shared" si="496"/>
        <v>1607</v>
      </c>
      <c r="FT447" s="4">
        <f t="shared" si="497"/>
        <v>1726</v>
      </c>
      <c r="FU447" s="4"/>
      <c r="FV447" s="4">
        <f t="shared" si="498"/>
        <v>1818.2631578947401</v>
      </c>
      <c r="FW447" s="4">
        <f t="shared" si="499"/>
        <v>1715.4</v>
      </c>
      <c r="FX447" s="4">
        <f t="shared" si="500"/>
        <v>1325.0952380952401</v>
      </c>
      <c r="FY447" s="4"/>
      <c r="FZ447" s="4">
        <f t="shared" si="501"/>
        <v>2009.2307692307702</v>
      </c>
      <c r="GA447" s="4">
        <f t="shared" si="502"/>
        <v>1885.0476190476199</v>
      </c>
      <c r="GB447" s="4">
        <f t="shared" si="503"/>
        <v>1410.85</v>
      </c>
      <c r="GC447" s="4"/>
      <c r="GD447" s="4">
        <f t="shared" si="504"/>
        <v>2282.8333333333303</v>
      </c>
      <c r="GE447" s="4">
        <f t="shared" si="505"/>
        <v>2140.54545454545</v>
      </c>
      <c r="GF447" s="4">
        <f t="shared" si="506"/>
        <v>1572.1538461538501</v>
      </c>
      <c r="GH447" s="16">
        <f t="shared" si="529"/>
        <v>1607</v>
      </c>
      <c r="GI447" s="16">
        <f t="shared" si="507"/>
        <v>1726</v>
      </c>
      <c r="GJ447" s="16"/>
      <c r="GK447" s="16">
        <f t="shared" si="530"/>
        <v>1818.2631578947401</v>
      </c>
      <c r="GL447" s="16">
        <f t="shared" si="531"/>
        <v>1715.4</v>
      </c>
      <c r="GM447" s="16">
        <f t="shared" si="532"/>
        <v>1325.0952380952401</v>
      </c>
      <c r="GN447" s="16"/>
      <c r="GO447" s="16">
        <f t="shared" si="508"/>
        <v>2009.2307692307702</v>
      </c>
      <c r="GP447" s="16">
        <f t="shared" si="509"/>
        <v>1885.0476190476199</v>
      </c>
      <c r="GQ447" s="16">
        <f t="shared" si="533"/>
        <v>1410.85</v>
      </c>
    </row>
    <row r="448" spans="2:199" ht="14.45" customHeight="1" x14ac:dyDescent="0.25">
      <c r="B448" s="28" t="s">
        <v>517</v>
      </c>
      <c r="C448" s="28" t="s">
        <v>883</v>
      </c>
      <c r="D448" s="23" t="str">
        <f>IFERROR(IF(MATCH($B448,Compounders!$A:$A,0),"yes"),"")</f>
        <v/>
      </c>
      <c r="F448" s="66"/>
      <c r="G448" s="66"/>
      <c r="H448" s="66"/>
      <c r="I448" s="66"/>
      <c r="J448" s="121" t="str">
        <f t="shared" si="510"/>
        <v>yes</v>
      </c>
      <c r="K448" s="70">
        <f t="shared" si="534"/>
        <v>6</v>
      </c>
      <c r="L448" s="70">
        <f t="shared" si="535"/>
        <v>48</v>
      </c>
      <c r="M448" s="70">
        <f t="shared" si="536"/>
        <v>7</v>
      </c>
      <c r="N448" s="70">
        <f t="shared" si="537"/>
        <v>9</v>
      </c>
      <c r="O448" s="66"/>
      <c r="P448" s="83"/>
      <c r="Q448" s="70">
        <f t="shared" si="553"/>
        <v>5</v>
      </c>
      <c r="R448" s="70">
        <f t="shared" si="553"/>
        <v>4</v>
      </c>
      <c r="S448" s="70">
        <f t="shared" si="553"/>
        <v>5</v>
      </c>
      <c r="T448" s="70">
        <f t="shared" si="553"/>
        <v>5</v>
      </c>
      <c r="U448" s="70">
        <f t="shared" si="553"/>
        <v>5</v>
      </c>
      <c r="V448" s="70">
        <f t="shared" si="553"/>
        <v>8</v>
      </c>
      <c r="W448" s="70">
        <f t="shared" si="553"/>
        <v>10</v>
      </c>
      <c r="X448" s="70">
        <f t="shared" si="553"/>
        <v>4</v>
      </c>
      <c r="Y448" s="70">
        <f t="shared" si="553"/>
        <v>2</v>
      </c>
      <c r="AA448" s="39">
        <v>13.014826668090002</v>
      </c>
      <c r="AB448" s="39">
        <v>14.278637972039999</v>
      </c>
      <c r="AC448" s="40">
        <v>14.598614735250001</v>
      </c>
      <c r="AE448" s="4">
        <f t="shared" si="477"/>
        <v>1.5837880671599986</v>
      </c>
      <c r="AF448" s="4">
        <f t="shared" si="478"/>
        <v>0.31997676321000235</v>
      </c>
      <c r="AH448" s="11">
        <f t="shared" si="479"/>
        <v>0.12169106109135974</v>
      </c>
      <c r="AI448" s="11">
        <f t="shared" si="480"/>
        <v>2.2409473777300848E-2</v>
      </c>
      <c r="AK448" s="3">
        <v>386.738</v>
      </c>
      <c r="AL448" s="7">
        <v>513.80999999999995</v>
      </c>
      <c r="AM448" s="7"/>
      <c r="AN448" s="3">
        <v>450.8</v>
      </c>
      <c r="AO448" s="3">
        <v>445.642857142857</v>
      </c>
      <c r="AP448" s="7">
        <v>458.21428571428601</v>
      </c>
      <c r="AQ448" s="113"/>
      <c r="AR448" s="3">
        <v>478.63636363636397</v>
      </c>
      <c r="AS448" s="3">
        <v>483.07692307692304</v>
      </c>
      <c r="AT448" s="7">
        <v>475.357142857143</v>
      </c>
      <c r="AU448" s="7"/>
      <c r="AV448" s="3">
        <v>509.16666666666697</v>
      </c>
      <c r="AW448" s="3">
        <v>502</v>
      </c>
      <c r="AX448" s="7">
        <v>502.1</v>
      </c>
      <c r="AY448" s="113"/>
      <c r="AZ448" s="3">
        <v>386.738</v>
      </c>
      <c r="BA448" s="7">
        <v>513.80999999999995</v>
      </c>
      <c r="BB448" s="7"/>
      <c r="BC448" s="3">
        <v>455.142857142857</v>
      </c>
      <c r="BD448" s="3">
        <v>448.4375</v>
      </c>
      <c r="BE448" s="7">
        <v>458.4375</v>
      </c>
      <c r="BF448" s="113"/>
      <c r="BG448" s="3">
        <v>484.1875</v>
      </c>
      <c r="BH448" s="3">
        <v>484.8</v>
      </c>
      <c r="BI448" s="7">
        <v>479.25</v>
      </c>
      <c r="BJ448" s="113"/>
      <c r="BK448" s="3">
        <v>520.42857142857099</v>
      </c>
      <c r="BL448" s="3">
        <v>505.63636363636397</v>
      </c>
      <c r="BM448" s="7">
        <v>510.16666666666697</v>
      </c>
      <c r="BO448" s="2">
        <f t="shared" si="542"/>
        <v>386.738</v>
      </c>
      <c r="BP448" s="2">
        <f t="shared" si="543"/>
        <v>513.80999999999995</v>
      </c>
      <c r="BQ448" s="2"/>
      <c r="BR448" s="2">
        <f t="shared" si="544"/>
        <v>455.142857142857</v>
      </c>
      <c r="BS448" s="2">
        <f t="shared" si="545"/>
        <v>448.4375</v>
      </c>
      <c r="BT448" s="2">
        <f t="shared" si="546"/>
        <v>458.4375</v>
      </c>
      <c r="BU448" s="2"/>
      <c r="BV448" s="2">
        <f t="shared" si="547"/>
        <v>484.1875</v>
      </c>
      <c r="BW448" s="2">
        <f t="shared" si="548"/>
        <v>484.8</v>
      </c>
      <c r="BX448" s="2">
        <f t="shared" si="549"/>
        <v>479.25</v>
      </c>
      <c r="BZ448" s="16">
        <f t="shared" si="538"/>
        <v>127.07199999999995</v>
      </c>
      <c r="CA448" s="16">
        <f t="shared" si="539"/>
        <v>-55.372499999999945</v>
      </c>
      <c r="CB448" s="16">
        <f t="shared" si="540"/>
        <v>20.8125</v>
      </c>
      <c r="CD448" s="5">
        <f t="shared" si="481"/>
        <v>0.32857386654530951</v>
      </c>
      <c r="CE448" s="5">
        <f t="shared" si="482"/>
        <v>-0.10776843580311779</v>
      </c>
      <c r="CF448" s="5">
        <f t="shared" si="483"/>
        <v>4.5398773006134929E-2</v>
      </c>
      <c r="CH448" s="11">
        <f t="shared" si="512"/>
        <v>-1.4732423101066816E-2</v>
      </c>
      <c r="CI448" s="11">
        <f t="shared" si="513"/>
        <v>7.2387005649721115E-3</v>
      </c>
      <c r="CK448" s="11">
        <f t="shared" si="514"/>
        <v>1.2650058087002591E-3</v>
      </c>
      <c r="CL448" s="11">
        <f t="shared" si="515"/>
        <v>-1.019749580482765E-2</v>
      </c>
      <c r="CN448" s="16">
        <f t="shared" si="484"/>
        <v>-6.7053571428569967</v>
      </c>
      <c r="CO448" s="16">
        <f t="shared" si="485"/>
        <v>3.2946428571430033</v>
      </c>
      <c r="CP448" s="11"/>
      <c r="CQ448" s="16">
        <f t="shared" si="486"/>
        <v>0.61250000000001137</v>
      </c>
      <c r="CR448" s="16">
        <f t="shared" si="487"/>
        <v>-4.9375</v>
      </c>
      <c r="CT448" s="106">
        <v>454.42857142857099</v>
      </c>
      <c r="CU448" s="104">
        <v>448.4375</v>
      </c>
      <c r="CV448" s="104">
        <v>440.8125</v>
      </c>
      <c r="CW448" s="104">
        <v>431.529411764705</v>
      </c>
      <c r="CX448" s="104">
        <v>417.82142857142901</v>
      </c>
      <c r="CY448" s="104">
        <v>411</v>
      </c>
      <c r="CZ448" s="104">
        <v>389.58</v>
      </c>
      <c r="DA448" s="104">
        <v>357.19285714285706</v>
      </c>
      <c r="DB448" s="104">
        <v>360.93076923076916</v>
      </c>
      <c r="DC448" s="104">
        <v>356.71428571428601</v>
      </c>
      <c r="DD448" s="104">
        <v>385.52499999999998</v>
      </c>
      <c r="DE448" s="104">
        <v>351.72</v>
      </c>
      <c r="DF448" s="104">
        <v>348.02499999999998</v>
      </c>
      <c r="DG448" s="104">
        <v>349.066666666667</v>
      </c>
      <c r="DH448" s="104">
        <v>351.61919191919196</v>
      </c>
      <c r="DI448" s="104">
        <v>330.45555555555558</v>
      </c>
      <c r="DJ448" s="104">
        <v>323.98949494949488</v>
      </c>
      <c r="DK448" s="104">
        <v>310.857142857143</v>
      </c>
      <c r="DL448" s="104">
        <v>329.90909090909076</v>
      </c>
      <c r="DM448" s="104">
        <v>308.69142857142862</v>
      </c>
      <c r="DN448" s="104">
        <v>224.43560606060601</v>
      </c>
      <c r="DO448" s="104">
        <v>140.98571428571401</v>
      </c>
      <c r="DP448" s="104">
        <v>175.05714285714291</v>
      </c>
      <c r="DR448" s="4">
        <f t="shared" si="516"/>
        <v>14.598614735250001</v>
      </c>
      <c r="DS448" s="39">
        <v>14.278637972039999</v>
      </c>
      <c r="DT448" s="39">
        <v>13.014826668090002</v>
      </c>
      <c r="DU448" s="39">
        <v>13.646226743100001</v>
      </c>
      <c r="DV448" s="39">
        <v>13.33190640722</v>
      </c>
      <c r="DW448" s="39">
        <v>13.805186693440001</v>
      </c>
      <c r="DX448" s="39">
        <v>13.83549093553</v>
      </c>
      <c r="DY448" s="39">
        <v>13.516719084369999</v>
      </c>
      <c r="DZ448" s="39">
        <v>11.831604694999999</v>
      </c>
      <c r="EA448" s="39">
        <v>11.519645986</v>
      </c>
      <c r="EB448" s="39">
        <v>12.744319575</v>
      </c>
      <c r="EC448" s="39">
        <v>10.499537592479999</v>
      </c>
      <c r="ED448" s="39">
        <v>10.910788053779999</v>
      </c>
      <c r="EE448" s="39">
        <v>10.490762801399997</v>
      </c>
      <c r="EF448" s="39">
        <v>10.705532249999999</v>
      </c>
      <c r="EG448" s="39">
        <v>9.2235256839000002</v>
      </c>
      <c r="EH448" s="39">
        <v>10.232643330989999</v>
      </c>
      <c r="EI448" s="39">
        <v>12.237545817659999</v>
      </c>
      <c r="EJ448" s="39">
        <v>12.91339250465</v>
      </c>
      <c r="EK448" s="39">
        <v>11.448761083590002</v>
      </c>
      <c r="EL448" s="39">
        <v>10.893691140919998</v>
      </c>
      <c r="EM448" s="39">
        <v>9.6404023292100014</v>
      </c>
      <c r="EN448" s="39">
        <v>7.7432758575200005</v>
      </c>
      <c r="EP448" s="111">
        <v>46022</v>
      </c>
      <c r="EQ448" s="114">
        <f t="shared" si="541"/>
        <v>0</v>
      </c>
      <c r="ER448" s="114"/>
      <c r="ES448" s="4">
        <f t="shared" si="517"/>
        <v>386.738</v>
      </c>
      <c r="ET448" s="4">
        <f t="shared" si="518"/>
        <v>513.80999999999995</v>
      </c>
      <c r="EU448" s="4"/>
      <c r="EV448" s="4">
        <f t="shared" si="488"/>
        <v>450.8</v>
      </c>
      <c r="EW448" s="4">
        <f t="shared" si="489"/>
        <v>445.642857142857</v>
      </c>
      <c r="EX448" s="4">
        <f t="shared" si="490"/>
        <v>458.21428571428601</v>
      </c>
      <c r="EY448" s="4"/>
      <c r="EZ448" s="4">
        <f t="shared" si="491"/>
        <v>478.63636363636397</v>
      </c>
      <c r="FA448" s="4">
        <f t="shared" si="492"/>
        <v>483.07692307692304</v>
      </c>
      <c r="FB448" s="4">
        <f t="shared" si="493"/>
        <v>475.357142857143</v>
      </c>
      <c r="FC448" s="4"/>
      <c r="FD448" s="4">
        <f t="shared" si="552"/>
        <v>509.16666666666697</v>
      </c>
      <c r="FE448" s="4">
        <f t="shared" si="520"/>
        <v>502</v>
      </c>
      <c r="FF448" s="4">
        <f t="shared" si="521"/>
        <v>502.1</v>
      </c>
      <c r="FH448" s="16">
        <f t="shared" si="522"/>
        <v>386.738</v>
      </c>
      <c r="FI448" s="16">
        <f t="shared" si="495"/>
        <v>513.80999999999995</v>
      </c>
      <c r="FJ448" s="16"/>
      <c r="FK448" s="16">
        <f t="shared" si="523"/>
        <v>450.8</v>
      </c>
      <c r="FL448" s="16">
        <f t="shared" si="524"/>
        <v>445.642857142857</v>
      </c>
      <c r="FM448" s="16">
        <f t="shared" si="525"/>
        <v>458.21428571428601</v>
      </c>
      <c r="FN448" s="16"/>
      <c r="FO448" s="16">
        <f t="shared" si="526"/>
        <v>478.63636363636397</v>
      </c>
      <c r="FP448" s="16">
        <f t="shared" si="527"/>
        <v>483.07692307692304</v>
      </c>
      <c r="FQ448" s="16">
        <f t="shared" si="528"/>
        <v>475.357142857143</v>
      </c>
      <c r="FS448" s="4">
        <f t="shared" si="496"/>
        <v>386.738</v>
      </c>
      <c r="FT448" s="4">
        <f t="shared" si="497"/>
        <v>513.80999999999995</v>
      </c>
      <c r="FU448" s="4"/>
      <c r="FV448" s="4">
        <f t="shared" si="498"/>
        <v>455.142857142857</v>
      </c>
      <c r="FW448" s="4">
        <f t="shared" si="499"/>
        <v>448.4375</v>
      </c>
      <c r="FX448" s="4">
        <f t="shared" si="500"/>
        <v>458.4375</v>
      </c>
      <c r="FY448" s="4"/>
      <c r="FZ448" s="4">
        <f t="shared" si="501"/>
        <v>484.1875</v>
      </c>
      <c r="GA448" s="4">
        <f t="shared" si="502"/>
        <v>484.8</v>
      </c>
      <c r="GB448" s="4">
        <f t="shared" si="503"/>
        <v>479.25</v>
      </c>
      <c r="GC448" s="4"/>
      <c r="GD448" s="4">
        <f t="shared" si="504"/>
        <v>520.42857142857099</v>
      </c>
      <c r="GE448" s="4">
        <f t="shared" si="505"/>
        <v>505.63636363636397</v>
      </c>
      <c r="GF448" s="4">
        <f t="shared" si="506"/>
        <v>510.16666666666697</v>
      </c>
      <c r="GH448" s="16">
        <f t="shared" si="529"/>
        <v>386.738</v>
      </c>
      <c r="GI448" s="16">
        <f t="shared" si="507"/>
        <v>513.80999999999995</v>
      </c>
      <c r="GJ448" s="16"/>
      <c r="GK448" s="16">
        <f t="shared" si="530"/>
        <v>455.142857142857</v>
      </c>
      <c r="GL448" s="16">
        <f t="shared" si="531"/>
        <v>448.4375</v>
      </c>
      <c r="GM448" s="16">
        <f t="shared" si="532"/>
        <v>458.4375</v>
      </c>
      <c r="GN448" s="16"/>
      <c r="GO448" s="16">
        <f t="shared" si="508"/>
        <v>484.1875</v>
      </c>
      <c r="GP448" s="16">
        <f t="shared" si="509"/>
        <v>484.8</v>
      </c>
      <c r="GQ448" s="16">
        <f t="shared" si="533"/>
        <v>479.25</v>
      </c>
    </row>
    <row r="449" spans="2:199" ht="14.45" customHeight="1" x14ac:dyDescent="0.25">
      <c r="B449" s="28" t="s">
        <v>381</v>
      </c>
      <c r="C449" s="28" t="s">
        <v>884</v>
      </c>
      <c r="D449" s="23" t="str">
        <f>IFERROR(IF(MATCH($B449,Compounders!$A:$A,0),"yes"),"")</f>
        <v>yes</v>
      </c>
      <c r="F449" s="66"/>
      <c r="G449" s="66"/>
      <c r="H449" s="66"/>
      <c r="I449" s="66" t="s">
        <v>544</v>
      </c>
      <c r="J449" s="121" t="str">
        <f t="shared" si="510"/>
        <v/>
      </c>
      <c r="K449" s="70">
        <f t="shared" si="534"/>
        <v>6</v>
      </c>
      <c r="L449" s="70">
        <f t="shared" si="535"/>
        <v>48</v>
      </c>
      <c r="M449" s="70">
        <f t="shared" si="536"/>
        <v>7</v>
      </c>
      <c r="N449" s="70">
        <f t="shared" si="537"/>
        <v>10</v>
      </c>
      <c r="O449" s="66"/>
      <c r="P449" s="83"/>
      <c r="Q449" s="70">
        <f t="shared" si="553"/>
        <v>5</v>
      </c>
      <c r="R449" s="70">
        <f t="shared" si="553"/>
        <v>4</v>
      </c>
      <c r="S449" s="70">
        <f t="shared" si="553"/>
        <v>5</v>
      </c>
      <c r="T449" s="70">
        <f t="shared" si="553"/>
        <v>5</v>
      </c>
      <c r="U449" s="70">
        <f t="shared" si="553"/>
        <v>5</v>
      </c>
      <c r="V449" s="70">
        <f t="shared" si="553"/>
        <v>8</v>
      </c>
      <c r="W449" s="70">
        <f t="shared" si="553"/>
        <v>10</v>
      </c>
      <c r="X449" s="70">
        <f t="shared" si="553"/>
        <v>4</v>
      </c>
      <c r="Y449" s="70">
        <f t="shared" si="553"/>
        <v>2</v>
      </c>
      <c r="AA449" s="39">
        <v>19.532437125600001</v>
      </c>
      <c r="AB449" s="39">
        <v>14.535297805999997</v>
      </c>
      <c r="AC449" s="40">
        <v>13.204738533249998</v>
      </c>
      <c r="AE449" s="4">
        <f t="shared" si="477"/>
        <v>-6.3276985923500035</v>
      </c>
      <c r="AF449" s="4">
        <f t="shared" si="478"/>
        <v>-1.3305592727499995</v>
      </c>
      <c r="AH449" s="11">
        <f t="shared" si="479"/>
        <v>-0.32395847746294115</v>
      </c>
      <c r="AI449" s="11">
        <f t="shared" si="480"/>
        <v>-9.1539870081007946E-2</v>
      </c>
      <c r="AK449" s="3">
        <v>263.02600000000001</v>
      </c>
      <c r="AL449" s="7">
        <v>315.60300000000001</v>
      </c>
      <c r="AM449" s="7"/>
      <c r="AN449" s="3">
        <v>376.52631578947398</v>
      </c>
      <c r="AO449" s="3">
        <v>367.9</v>
      </c>
      <c r="AP449" s="7">
        <v>355.052631578947</v>
      </c>
      <c r="AQ449" s="113"/>
      <c r="AR449" s="3">
        <v>445.769230769231</v>
      </c>
      <c r="AS449" s="3">
        <v>437.10526315789502</v>
      </c>
      <c r="AT449" s="7">
        <v>438.2</v>
      </c>
      <c r="AU449" s="7"/>
      <c r="AV449" s="3">
        <v>498.6</v>
      </c>
      <c r="AW449" s="3">
        <v>514.42857142857099</v>
      </c>
      <c r="AX449" s="7">
        <v>507.625</v>
      </c>
      <c r="AY449" s="113"/>
      <c r="AZ449" s="3">
        <v>415.31599999999997</v>
      </c>
      <c r="BA449" s="7">
        <v>495.452</v>
      </c>
      <c r="BB449" s="7"/>
      <c r="BC449" s="3">
        <v>556.20000000000005</v>
      </c>
      <c r="BD449" s="3">
        <v>548.42857142857099</v>
      </c>
      <c r="BE449" s="7">
        <v>545.42857142857099</v>
      </c>
      <c r="BF449" s="113"/>
      <c r="BG449" s="3">
        <v>641.73333333333301</v>
      </c>
      <c r="BH449" s="3">
        <v>625.04999999999995</v>
      </c>
      <c r="BI449" s="7">
        <v>620.47619047619003</v>
      </c>
      <c r="BJ449" s="113"/>
      <c r="BK449" s="3">
        <v>709.4</v>
      </c>
      <c r="BL449" s="3">
        <v>713.75</v>
      </c>
      <c r="BM449" s="7">
        <v>712</v>
      </c>
      <c r="BO449" s="2">
        <f t="shared" si="542"/>
        <v>415.31599999999997</v>
      </c>
      <c r="BP449" s="2">
        <f t="shared" si="543"/>
        <v>495.452</v>
      </c>
      <c r="BQ449" s="2"/>
      <c r="BR449" s="2">
        <f t="shared" si="544"/>
        <v>556.20000000000005</v>
      </c>
      <c r="BS449" s="2">
        <f t="shared" si="545"/>
        <v>548.42857142857099</v>
      </c>
      <c r="BT449" s="2">
        <f t="shared" si="546"/>
        <v>545.42857142857099</v>
      </c>
      <c r="BU449" s="2"/>
      <c r="BV449" s="2">
        <f t="shared" si="547"/>
        <v>641.73333333333301</v>
      </c>
      <c r="BW449" s="2">
        <f t="shared" si="548"/>
        <v>625.04999999999995</v>
      </c>
      <c r="BX449" s="2">
        <f t="shared" si="549"/>
        <v>620.47619047619003</v>
      </c>
      <c r="BZ449" s="16">
        <f t="shared" si="538"/>
        <v>80.136000000000024</v>
      </c>
      <c r="CA449" s="16">
        <f t="shared" si="539"/>
        <v>49.976571428570992</v>
      </c>
      <c r="CB449" s="16">
        <f t="shared" si="540"/>
        <v>75.047619047619037</v>
      </c>
      <c r="CD449" s="5">
        <f t="shared" si="481"/>
        <v>0.19295187279083881</v>
      </c>
      <c r="CE449" s="5">
        <f t="shared" si="482"/>
        <v>0.10087066240235387</v>
      </c>
      <c r="CF449" s="5">
        <f t="shared" si="483"/>
        <v>0.13759385367557186</v>
      </c>
      <c r="CH449" s="11">
        <f t="shared" si="512"/>
        <v>-1.397236348692743E-2</v>
      </c>
      <c r="CI449" s="11">
        <f t="shared" si="513"/>
        <v>-1.9366106744748368E-2</v>
      </c>
      <c r="CK449" s="11">
        <f t="shared" si="514"/>
        <v>-2.5997298981923489E-2</v>
      </c>
      <c r="CL449" s="11">
        <f t="shared" si="515"/>
        <v>-3.3124573328188744E-2</v>
      </c>
      <c r="CN449" s="16">
        <f t="shared" si="484"/>
        <v>-7.7714285714290554</v>
      </c>
      <c r="CO449" s="16">
        <f t="shared" si="485"/>
        <v>-10.771428571429055</v>
      </c>
      <c r="CP449" s="11"/>
      <c r="CQ449" s="16">
        <f t="shared" si="486"/>
        <v>-16.683333333333053</v>
      </c>
      <c r="CR449" s="16">
        <f t="shared" si="487"/>
        <v>-21.257142857142981</v>
      </c>
      <c r="CT449" s="106">
        <v>558.6888888888891</v>
      </c>
      <c r="CU449" s="104">
        <v>548.42857142857099</v>
      </c>
      <c r="CV449" s="104">
        <v>534.73099415204706</v>
      </c>
      <c r="CW449" s="104">
        <v>528.69166666666695</v>
      </c>
      <c r="CX449" s="104">
        <v>508.75833333333304</v>
      </c>
      <c r="CY449" s="104">
        <v>488.22222222222194</v>
      </c>
      <c r="CZ449" s="104">
        <v>461.647619047619</v>
      </c>
      <c r="DA449" s="104">
        <v>435.26875000000001</v>
      </c>
      <c r="DB449" s="104">
        <v>413.08666666666699</v>
      </c>
      <c r="DC449" s="104">
        <v>391.375</v>
      </c>
      <c r="DD449" s="104">
        <v>363.67333333333369</v>
      </c>
      <c r="DE449" s="104">
        <v>352.49285714285804</v>
      </c>
      <c r="DF449" s="104">
        <v>335.16</v>
      </c>
      <c r="DG449" s="104">
        <v>324.1875</v>
      </c>
      <c r="DH449" s="104">
        <v>324.44632352941181</v>
      </c>
      <c r="DI449" s="104">
        <v>325.70110294117654</v>
      </c>
      <c r="DJ449" s="104">
        <v>325.10624999999999</v>
      </c>
      <c r="DK449" s="104">
        <v>320.75</v>
      </c>
      <c r="DL449" s="104">
        <v>331.86</v>
      </c>
      <c r="DM449" s="104">
        <v>311.68444444444503</v>
      </c>
      <c r="DN449" s="104">
        <v>306.42909090909097</v>
      </c>
      <c r="DO449" s="104">
        <v>244</v>
      </c>
      <c r="DP449" s="104">
        <v>243.87500000000028</v>
      </c>
      <c r="DR449" s="4">
        <f t="shared" si="516"/>
        <v>13.204738533249998</v>
      </c>
      <c r="DS449" s="39">
        <v>14.535297805999997</v>
      </c>
      <c r="DT449" s="39">
        <v>19.532437125600001</v>
      </c>
      <c r="DU449" s="39">
        <v>22.632848519599996</v>
      </c>
      <c r="DV449" s="39">
        <v>25.565363010640002</v>
      </c>
      <c r="DW449" s="39">
        <v>25.061408386410005</v>
      </c>
      <c r="DX449" s="39">
        <v>24.679376054400002</v>
      </c>
      <c r="DY449" s="39">
        <v>24.908887430079997</v>
      </c>
      <c r="DZ449" s="39">
        <v>21.345659142259997</v>
      </c>
      <c r="EA449" s="39">
        <v>17.967780561360001</v>
      </c>
      <c r="EB449" s="39">
        <v>17.612964650320002</v>
      </c>
      <c r="EC449" s="39">
        <v>16.248157237400001</v>
      </c>
      <c r="ED449" s="39">
        <v>17.460636770990003</v>
      </c>
      <c r="EE449" s="39">
        <v>14.830789459199998</v>
      </c>
      <c r="EF449" s="39">
        <v>13.425119514180002</v>
      </c>
      <c r="EG449" s="39">
        <v>14.4495618675</v>
      </c>
      <c r="EH449" s="39">
        <v>13.7891741136</v>
      </c>
      <c r="EI449" s="39">
        <v>18.432347477830003</v>
      </c>
      <c r="EJ449" s="39">
        <v>22.043216185550001</v>
      </c>
      <c r="EK449" s="39">
        <v>18.732829079199998</v>
      </c>
      <c r="EL449" s="39">
        <v>18.428966623740003</v>
      </c>
      <c r="EM449" s="39">
        <v>17.226039186899996</v>
      </c>
      <c r="EN449" s="39">
        <v>17.603510610559997</v>
      </c>
      <c r="EP449" s="111">
        <v>46022</v>
      </c>
      <c r="EQ449" s="114">
        <f t="shared" si="541"/>
        <v>0</v>
      </c>
      <c r="ER449" s="114"/>
      <c r="ES449" s="4">
        <f t="shared" si="517"/>
        <v>263.02600000000001</v>
      </c>
      <c r="ET449" s="4">
        <f t="shared" si="518"/>
        <v>315.60300000000001</v>
      </c>
      <c r="EU449" s="4"/>
      <c r="EV449" s="4">
        <f t="shared" si="488"/>
        <v>376.52631578947398</v>
      </c>
      <c r="EW449" s="4">
        <f t="shared" si="489"/>
        <v>367.9</v>
      </c>
      <c r="EX449" s="4">
        <f t="shared" si="490"/>
        <v>355.052631578947</v>
      </c>
      <c r="EY449" s="4"/>
      <c r="EZ449" s="4">
        <f t="shared" si="491"/>
        <v>445.769230769231</v>
      </c>
      <c r="FA449" s="4">
        <f t="shared" si="492"/>
        <v>437.10526315789502</v>
      </c>
      <c r="FB449" s="4">
        <f t="shared" si="493"/>
        <v>438.2</v>
      </c>
      <c r="FC449" s="4"/>
      <c r="FD449" s="4">
        <f t="shared" si="552"/>
        <v>498.6</v>
      </c>
      <c r="FE449" s="4">
        <f t="shared" si="520"/>
        <v>514.42857142857099</v>
      </c>
      <c r="FF449" s="4">
        <f t="shared" si="521"/>
        <v>507.625</v>
      </c>
      <c r="FH449" s="16">
        <f t="shared" si="522"/>
        <v>263.02600000000001</v>
      </c>
      <c r="FI449" s="16">
        <f t="shared" si="495"/>
        <v>315.60300000000001</v>
      </c>
      <c r="FJ449" s="16"/>
      <c r="FK449" s="16">
        <f t="shared" si="523"/>
        <v>376.52631578947398</v>
      </c>
      <c r="FL449" s="16">
        <f t="shared" si="524"/>
        <v>367.9</v>
      </c>
      <c r="FM449" s="16">
        <f t="shared" si="525"/>
        <v>355.052631578947</v>
      </c>
      <c r="FN449" s="16"/>
      <c r="FO449" s="16">
        <f t="shared" si="526"/>
        <v>445.769230769231</v>
      </c>
      <c r="FP449" s="16">
        <f t="shared" si="527"/>
        <v>437.10526315789502</v>
      </c>
      <c r="FQ449" s="16">
        <f t="shared" si="528"/>
        <v>438.2</v>
      </c>
      <c r="FS449" s="4">
        <f t="shared" si="496"/>
        <v>415.31599999999997</v>
      </c>
      <c r="FT449" s="4">
        <f t="shared" si="497"/>
        <v>495.452</v>
      </c>
      <c r="FU449" s="4"/>
      <c r="FV449" s="4">
        <f t="shared" si="498"/>
        <v>556.20000000000005</v>
      </c>
      <c r="FW449" s="4">
        <f t="shared" si="499"/>
        <v>548.42857142857099</v>
      </c>
      <c r="FX449" s="4">
        <f t="shared" si="500"/>
        <v>545.42857142857099</v>
      </c>
      <c r="FY449" s="4"/>
      <c r="FZ449" s="4">
        <f t="shared" si="501"/>
        <v>641.73333333333301</v>
      </c>
      <c r="GA449" s="4">
        <f t="shared" si="502"/>
        <v>625.04999999999995</v>
      </c>
      <c r="GB449" s="4">
        <f t="shared" si="503"/>
        <v>620.47619047619003</v>
      </c>
      <c r="GC449" s="4"/>
      <c r="GD449" s="4">
        <f t="shared" si="504"/>
        <v>709.4</v>
      </c>
      <c r="GE449" s="4">
        <f t="shared" si="505"/>
        <v>713.75</v>
      </c>
      <c r="GF449" s="4">
        <f t="shared" si="506"/>
        <v>712</v>
      </c>
      <c r="GH449" s="16">
        <f t="shared" si="529"/>
        <v>415.31599999999997</v>
      </c>
      <c r="GI449" s="16">
        <f t="shared" si="507"/>
        <v>495.452</v>
      </c>
      <c r="GJ449" s="16"/>
      <c r="GK449" s="16">
        <f t="shared" si="530"/>
        <v>556.20000000000005</v>
      </c>
      <c r="GL449" s="16">
        <f t="shared" si="531"/>
        <v>548.42857142857099</v>
      </c>
      <c r="GM449" s="16">
        <f t="shared" si="532"/>
        <v>545.42857142857099</v>
      </c>
      <c r="GN449" s="16"/>
      <c r="GO449" s="16">
        <f t="shared" si="508"/>
        <v>641.73333333333301</v>
      </c>
      <c r="GP449" s="16">
        <f t="shared" si="509"/>
        <v>625.04999999999995</v>
      </c>
      <c r="GQ449" s="16">
        <f t="shared" si="533"/>
        <v>620.47619047619003</v>
      </c>
    </row>
    <row r="450" spans="2:199" ht="14.45" customHeight="1" x14ac:dyDescent="0.25">
      <c r="B450" s="28" t="s">
        <v>474</v>
      </c>
      <c r="C450" s="28" t="s">
        <v>885</v>
      </c>
      <c r="D450" s="23" t="str">
        <f>IFERROR(IF(MATCH($B450,Compounders!$A:$A,0),"yes"),"")</f>
        <v>yes</v>
      </c>
      <c r="F450" s="66"/>
      <c r="G450" s="66"/>
      <c r="H450" s="66"/>
      <c r="I450" s="66"/>
      <c r="J450" s="121" t="str">
        <f t="shared" si="510"/>
        <v>yes</v>
      </c>
      <c r="K450" s="70">
        <f t="shared" si="534"/>
        <v>6</v>
      </c>
      <c r="L450" s="70">
        <f t="shared" si="535"/>
        <v>48</v>
      </c>
      <c r="M450" s="70">
        <f t="shared" si="536"/>
        <v>7</v>
      </c>
      <c r="N450" s="70">
        <f t="shared" si="537"/>
        <v>10</v>
      </c>
      <c r="O450" s="66"/>
      <c r="P450" s="83"/>
      <c r="Q450" s="70">
        <f t="shared" si="553"/>
        <v>5</v>
      </c>
      <c r="R450" s="70">
        <f t="shared" si="553"/>
        <v>4</v>
      </c>
      <c r="S450" s="70">
        <f t="shared" si="553"/>
        <v>5</v>
      </c>
      <c r="T450" s="70">
        <f t="shared" si="553"/>
        <v>5</v>
      </c>
      <c r="U450" s="70">
        <f t="shared" si="553"/>
        <v>5</v>
      </c>
      <c r="V450" s="70">
        <f t="shared" si="553"/>
        <v>8</v>
      </c>
      <c r="W450" s="70">
        <f t="shared" si="553"/>
        <v>10</v>
      </c>
      <c r="X450" s="70">
        <f t="shared" si="553"/>
        <v>4</v>
      </c>
      <c r="Y450" s="70">
        <f t="shared" si="553"/>
        <v>2</v>
      </c>
      <c r="AA450" s="39">
        <v>18.641107372700002</v>
      </c>
      <c r="AB450" s="39">
        <v>15.25921528384</v>
      </c>
      <c r="AC450" s="40">
        <v>13.149820786789999</v>
      </c>
      <c r="AE450" s="4">
        <f t="shared" si="477"/>
        <v>-5.4912865859100037</v>
      </c>
      <c r="AF450" s="4">
        <f t="shared" si="478"/>
        <v>-2.1093944970500011</v>
      </c>
      <c r="AH450" s="11">
        <f t="shared" si="479"/>
        <v>-0.29457941935102105</v>
      </c>
      <c r="AI450" s="11">
        <f t="shared" si="480"/>
        <v>-0.13823741639479437</v>
      </c>
      <c r="AK450" s="3">
        <v>1504.4</v>
      </c>
      <c r="AL450" s="7">
        <v>424</v>
      </c>
      <c r="AM450" s="7"/>
      <c r="AN450" s="3">
        <v>540.72727272727298</v>
      </c>
      <c r="AO450" s="3">
        <v>540.70000000000005</v>
      </c>
      <c r="AP450" s="7">
        <v>519.9</v>
      </c>
      <c r="AQ450" s="113"/>
      <c r="AR450" s="3">
        <v>658.375</v>
      </c>
      <c r="AS450" s="3">
        <v>708.36363636363603</v>
      </c>
      <c r="AT450" s="7">
        <v>661.1</v>
      </c>
      <c r="AU450" s="7"/>
      <c r="AV450" s="3">
        <v>834.66666666666697</v>
      </c>
      <c r="AW450" s="3">
        <v>941.33333333333303</v>
      </c>
      <c r="AX450" s="7">
        <v>845.75</v>
      </c>
      <c r="AY450" s="113"/>
      <c r="AZ450" s="3">
        <v>704.4</v>
      </c>
      <c r="BA450" s="7">
        <v>756.3</v>
      </c>
      <c r="BB450" s="7"/>
      <c r="BC450" s="3">
        <v>823</v>
      </c>
      <c r="BD450" s="3">
        <v>846.84615384615392</v>
      </c>
      <c r="BE450" s="7">
        <v>841.66666666666697</v>
      </c>
      <c r="BF450" s="113"/>
      <c r="BG450" s="3">
        <v>927.7</v>
      </c>
      <c r="BH450" s="3">
        <v>954.23076923076906</v>
      </c>
      <c r="BI450" s="7">
        <v>945.33333333333303</v>
      </c>
      <c r="BJ450" s="113"/>
      <c r="BK450" s="3">
        <v>1073</v>
      </c>
      <c r="BL450" s="3">
        <v>1100.6666666666702</v>
      </c>
      <c r="BM450" s="7">
        <v>1081.25</v>
      </c>
      <c r="BO450" s="2">
        <f t="shared" si="542"/>
        <v>756.01561643835623</v>
      </c>
      <c r="BP450" s="2">
        <f t="shared" si="543"/>
        <v>841.19890410958942</v>
      </c>
      <c r="BQ450" s="2"/>
      <c r="BR450" s="2">
        <f t="shared" si="544"/>
        <v>927.12630136986309</v>
      </c>
      <c r="BS450" s="2">
        <f t="shared" si="545"/>
        <v>953.64236037934654</v>
      </c>
      <c r="BT450" s="2">
        <f t="shared" si="546"/>
        <v>944.76529680365263</v>
      </c>
      <c r="BU450" s="2"/>
      <c r="BV450" s="2">
        <f t="shared" si="547"/>
        <v>1072.2038356164385</v>
      </c>
      <c r="BW450" s="2">
        <f t="shared" si="548"/>
        <v>1099.8642781875694</v>
      </c>
      <c r="BX450" s="2">
        <f t="shared" si="549"/>
        <v>1080.5052511415527</v>
      </c>
      <c r="BZ450" s="16">
        <f t="shared" si="538"/>
        <v>85.183287671233188</v>
      </c>
      <c r="CA450" s="16">
        <f t="shared" si="539"/>
        <v>103.56639269406321</v>
      </c>
      <c r="CB450" s="16">
        <f t="shared" si="540"/>
        <v>135.73995433790003</v>
      </c>
      <c r="CD450" s="5">
        <f t="shared" si="481"/>
        <v>0.11267397897484943</v>
      </c>
      <c r="CE450" s="5">
        <f t="shared" si="482"/>
        <v>0.12311760296892982</v>
      </c>
      <c r="CF450" s="5">
        <f t="shared" si="483"/>
        <v>0.14367584710947567</v>
      </c>
      <c r="CH450" s="11">
        <f t="shared" si="512"/>
        <v>2.8600266188441692E-2</v>
      </c>
      <c r="CI450" s="11">
        <f t="shared" si="513"/>
        <v>1.9025450370383501E-2</v>
      </c>
      <c r="CK450" s="11">
        <f t="shared" si="514"/>
        <v>2.579774633545151E-2</v>
      </c>
      <c r="CL450" s="11">
        <f t="shared" si="515"/>
        <v>7.7423855887825965E-3</v>
      </c>
      <c r="CN450" s="16">
        <f t="shared" si="484"/>
        <v>26.516059009483456</v>
      </c>
      <c r="CO450" s="16">
        <f t="shared" si="485"/>
        <v>17.638995433789546</v>
      </c>
      <c r="CP450" s="11"/>
      <c r="CQ450" s="16">
        <f t="shared" si="486"/>
        <v>27.660442571130943</v>
      </c>
      <c r="CR450" s="16">
        <f t="shared" si="487"/>
        <v>8.3014155251141801</v>
      </c>
      <c r="CT450" s="106">
        <v>861.91818181818201</v>
      </c>
      <c r="CU450" s="104">
        <v>846.84615384615392</v>
      </c>
      <c r="CV450" s="104">
        <v>816.90209790209906</v>
      </c>
      <c r="CW450" s="104">
        <v>753.98888888888905</v>
      </c>
      <c r="CX450" s="104">
        <v>713.66666666666697</v>
      </c>
      <c r="CY450" s="104">
        <v>698.81818181818198</v>
      </c>
      <c r="CZ450" s="104">
        <v>700.66666666666697</v>
      </c>
      <c r="DA450" s="104">
        <v>705.11111111111097</v>
      </c>
      <c r="DB450" s="104">
        <v>682.67499999999995</v>
      </c>
      <c r="DC450" s="104">
        <v>660.36363636363603</v>
      </c>
      <c r="DD450" s="104">
        <v>674.19523809523901</v>
      </c>
      <c r="DE450" s="104">
        <v>684.72817460317492</v>
      </c>
      <c r="DF450" s="104">
        <v>652.38383838383902</v>
      </c>
      <c r="DG450" s="104">
        <v>683.83333333333303</v>
      </c>
      <c r="DH450" s="104">
        <v>703.81818181818289</v>
      </c>
      <c r="DI450" s="104">
        <v>732.16666666666606</v>
      </c>
      <c r="DJ450" s="104">
        <v>742.142857142857</v>
      </c>
      <c r="DK450" s="104">
        <v>736.25</v>
      </c>
      <c r="DL450" s="104">
        <v>715.45454545454504</v>
      </c>
      <c r="DM450" s="104">
        <v>687.58928571428612</v>
      </c>
      <c r="DN450" s="104">
        <v>640.5</v>
      </c>
      <c r="DO450" s="104">
        <v>599.66666666666697</v>
      </c>
      <c r="DP450" s="104">
        <v>544.37878787878799</v>
      </c>
      <c r="DR450" s="4">
        <f t="shared" si="516"/>
        <v>13.149820786789999</v>
      </c>
      <c r="DS450" s="39">
        <v>15.25921528384</v>
      </c>
      <c r="DT450" s="39">
        <v>18.641107372700002</v>
      </c>
      <c r="DU450" s="39">
        <v>19.430176443450001</v>
      </c>
      <c r="DV450" s="39">
        <v>18.12783410562</v>
      </c>
      <c r="DW450" s="39">
        <v>16.136248345100004</v>
      </c>
      <c r="DX450" s="39">
        <v>17.255709793260003</v>
      </c>
      <c r="DY450" s="39">
        <v>15.162850566990002</v>
      </c>
      <c r="DZ450" s="39">
        <v>13.65608960712</v>
      </c>
      <c r="EA450" s="39">
        <v>15.812426969160001</v>
      </c>
      <c r="EB450" s="39">
        <v>13.234434458000001</v>
      </c>
      <c r="EC450" s="39">
        <v>13.374604984619999</v>
      </c>
      <c r="ED450" s="39">
        <v>13.115715592000001</v>
      </c>
      <c r="EE450" s="39">
        <v>12.945207956739999</v>
      </c>
      <c r="EF450" s="39">
        <v>12.469344376960001</v>
      </c>
      <c r="EG450" s="39">
        <v>13.440368074860002</v>
      </c>
      <c r="EH450" s="39">
        <v>14.56579614456</v>
      </c>
      <c r="EI450" s="39">
        <v>18.122690714819999</v>
      </c>
      <c r="EJ450" s="39">
        <v>21.885421436909997</v>
      </c>
      <c r="EK450" s="39">
        <v>20.695735870250001</v>
      </c>
      <c r="EL450" s="39">
        <v>20.536471923589996</v>
      </c>
      <c r="EM450" s="39">
        <v>19.551946454879999</v>
      </c>
      <c r="EN450" s="39">
        <v>16.704227416029997</v>
      </c>
      <c r="EP450" s="111">
        <v>46024</v>
      </c>
      <c r="EQ450" s="114">
        <f t="shared" si="541"/>
        <v>-5.4794520547945206E-3</v>
      </c>
      <c r="ER450" s="114"/>
      <c r="ES450" s="4">
        <f t="shared" si="517"/>
        <v>1504.4</v>
      </c>
      <c r="ET450" s="4">
        <f t="shared" si="518"/>
        <v>424</v>
      </c>
      <c r="EU450" s="4"/>
      <c r="EV450" s="4">
        <f t="shared" si="488"/>
        <v>540.72727272727298</v>
      </c>
      <c r="EW450" s="4">
        <f t="shared" si="489"/>
        <v>540.70000000000005</v>
      </c>
      <c r="EX450" s="4">
        <f t="shared" si="490"/>
        <v>519.9</v>
      </c>
      <c r="EY450" s="4"/>
      <c r="EZ450" s="4">
        <f t="shared" si="491"/>
        <v>658.375</v>
      </c>
      <c r="FA450" s="4">
        <f t="shared" si="492"/>
        <v>708.36363636363603</v>
      </c>
      <c r="FB450" s="4">
        <f t="shared" si="493"/>
        <v>661.1</v>
      </c>
      <c r="FC450" s="4"/>
      <c r="FD450" s="4">
        <f t="shared" si="552"/>
        <v>834.66666666666697</v>
      </c>
      <c r="FE450" s="4">
        <f t="shared" si="520"/>
        <v>941.33333333333303</v>
      </c>
      <c r="FF450" s="4">
        <f t="shared" si="521"/>
        <v>845.75</v>
      </c>
      <c r="FH450" s="16">
        <f t="shared" si="522"/>
        <v>429.91999999999996</v>
      </c>
      <c r="FI450" s="16">
        <f t="shared" si="495"/>
        <v>519.37452054794517</v>
      </c>
      <c r="FJ450" s="16"/>
      <c r="FK450" s="16">
        <f t="shared" si="523"/>
        <v>657.73035491905353</v>
      </c>
      <c r="FL450" s="16">
        <f t="shared" si="524"/>
        <v>707.444931506849</v>
      </c>
      <c r="FM450" s="16">
        <f t="shared" si="525"/>
        <v>660.32630136986302</v>
      </c>
      <c r="FN450" s="16"/>
      <c r="FO450" s="16">
        <f t="shared" si="526"/>
        <v>833.70068493150723</v>
      </c>
      <c r="FP450" s="16">
        <f t="shared" si="527"/>
        <v>940.05678704856757</v>
      </c>
      <c r="FQ450" s="16">
        <f t="shared" si="528"/>
        <v>844.7382191780822</v>
      </c>
      <c r="FS450" s="4">
        <f t="shared" si="496"/>
        <v>704.4</v>
      </c>
      <c r="FT450" s="4">
        <f t="shared" si="497"/>
        <v>756.3</v>
      </c>
      <c r="FU450" s="4"/>
      <c r="FV450" s="4">
        <f t="shared" si="498"/>
        <v>823</v>
      </c>
      <c r="FW450" s="4">
        <f t="shared" si="499"/>
        <v>846.84615384615392</v>
      </c>
      <c r="FX450" s="4">
        <f t="shared" si="500"/>
        <v>841.66666666666697</v>
      </c>
      <c r="FY450" s="4"/>
      <c r="FZ450" s="4">
        <f t="shared" si="501"/>
        <v>927.7</v>
      </c>
      <c r="GA450" s="4">
        <f t="shared" si="502"/>
        <v>954.23076923076906</v>
      </c>
      <c r="GB450" s="4">
        <f t="shared" si="503"/>
        <v>945.33333333333303</v>
      </c>
      <c r="GC450" s="4"/>
      <c r="GD450" s="4">
        <f t="shared" si="504"/>
        <v>1073</v>
      </c>
      <c r="GE450" s="4">
        <f t="shared" si="505"/>
        <v>1100.6666666666702</v>
      </c>
      <c r="GF450" s="4">
        <f t="shared" si="506"/>
        <v>1081.25</v>
      </c>
      <c r="GH450" s="16">
        <f t="shared" si="529"/>
        <v>756.01561643835623</v>
      </c>
      <c r="GI450" s="16">
        <f t="shared" si="507"/>
        <v>841.19890410958942</v>
      </c>
      <c r="GJ450" s="16"/>
      <c r="GK450" s="16">
        <f t="shared" si="530"/>
        <v>927.12630136986309</v>
      </c>
      <c r="GL450" s="16">
        <f t="shared" si="531"/>
        <v>953.64236037934654</v>
      </c>
      <c r="GM450" s="16">
        <f t="shared" si="532"/>
        <v>944.76529680365263</v>
      </c>
      <c r="GN450" s="16"/>
      <c r="GO450" s="16">
        <f t="shared" si="508"/>
        <v>1072.2038356164385</v>
      </c>
      <c r="GP450" s="16">
        <f t="shared" si="509"/>
        <v>1099.8642781875694</v>
      </c>
      <c r="GQ450" s="16">
        <f t="shared" si="533"/>
        <v>1080.5052511415527</v>
      </c>
    </row>
    <row r="451" spans="2:199" ht="14.45" customHeight="1" x14ac:dyDescent="0.25">
      <c r="B451" s="28" t="s">
        <v>435</v>
      </c>
      <c r="C451" s="28" t="s">
        <v>1056</v>
      </c>
      <c r="D451" s="23" t="str">
        <f>IFERROR(IF(MATCH($B451,Compounders!$A:$A,0),"yes"),"")</f>
        <v/>
      </c>
      <c r="F451" s="66"/>
      <c r="G451" s="66"/>
      <c r="H451" s="66"/>
      <c r="I451" s="66"/>
      <c r="J451" s="121" t="str">
        <f t="shared" si="510"/>
        <v>yes</v>
      </c>
      <c r="K451" s="70">
        <f t="shared" si="534"/>
        <v>6</v>
      </c>
      <c r="L451" s="70">
        <f t="shared" si="535"/>
        <v>48</v>
      </c>
      <c r="M451" s="70">
        <f t="shared" si="536"/>
        <v>7</v>
      </c>
      <c r="N451" s="70">
        <f t="shared" si="537"/>
        <v>10</v>
      </c>
      <c r="O451" s="66"/>
      <c r="P451" s="83"/>
      <c r="Q451" s="70">
        <f t="shared" si="553"/>
        <v>5</v>
      </c>
      <c r="R451" s="70">
        <f t="shared" si="553"/>
        <v>4</v>
      </c>
      <c r="S451" s="70">
        <f t="shared" si="553"/>
        <v>5</v>
      </c>
      <c r="T451" s="70">
        <f t="shared" si="553"/>
        <v>5</v>
      </c>
      <c r="U451" s="70">
        <f t="shared" si="553"/>
        <v>5</v>
      </c>
      <c r="V451" s="70">
        <f t="shared" si="553"/>
        <v>8</v>
      </c>
      <c r="W451" s="70">
        <f t="shared" si="553"/>
        <v>10</v>
      </c>
      <c r="X451" s="70">
        <f t="shared" si="553"/>
        <v>4</v>
      </c>
      <c r="Y451" s="70">
        <f t="shared" si="553"/>
        <v>2</v>
      </c>
      <c r="AA451" s="39">
        <v>8.6752098794599988</v>
      </c>
      <c r="AB451" s="39">
        <v>14.991992641440001</v>
      </c>
      <c r="AC451" s="40">
        <v>12.876920369610001</v>
      </c>
      <c r="AE451" s="4">
        <f t="shared" si="477"/>
        <v>4.2017104901500026</v>
      </c>
      <c r="AF451" s="4">
        <f t="shared" si="478"/>
        <v>-2.1150722718299999</v>
      </c>
      <c r="AH451" s="11">
        <f t="shared" si="479"/>
        <v>0.48433531275113584</v>
      </c>
      <c r="AI451" s="11">
        <f t="shared" si="480"/>
        <v>-0.14108013006780962</v>
      </c>
      <c r="AK451" s="3">
        <v>804</v>
      </c>
      <c r="AL451" s="7">
        <v>1434</v>
      </c>
      <c r="AM451" s="7"/>
      <c r="AN451" s="3">
        <v>926.89473684210498</v>
      </c>
      <c r="AO451" s="3">
        <v>1339.94736842105</v>
      </c>
      <c r="AP451" s="7">
        <v>2134</v>
      </c>
      <c r="AQ451" s="113"/>
      <c r="AR451" s="3">
        <v>1116.1764705882399</v>
      </c>
      <c r="AS451" s="3">
        <v>1055.1111111111099</v>
      </c>
      <c r="AT451" s="7">
        <v>1438.2777777777801</v>
      </c>
      <c r="AU451" s="7"/>
      <c r="AV451" s="3">
        <v>1400.0909090909099</v>
      </c>
      <c r="AW451" s="3">
        <v>1249.5999999999999</v>
      </c>
      <c r="AX451" s="7">
        <v>1517.8</v>
      </c>
      <c r="AY451" s="113"/>
      <c r="AZ451" s="3">
        <v>1331</v>
      </c>
      <c r="BA451" s="7">
        <v>1354</v>
      </c>
      <c r="BB451" s="7"/>
      <c r="BC451" s="3">
        <v>938.48</v>
      </c>
      <c r="BD451" s="3">
        <v>1459.1923076923101</v>
      </c>
      <c r="BE451" s="7">
        <v>2177.6799999999998</v>
      </c>
      <c r="BF451" s="113"/>
      <c r="BG451" s="3">
        <v>1084.8571428571402</v>
      </c>
      <c r="BH451" s="3">
        <v>1138.2916666666702</v>
      </c>
      <c r="BI451" s="7">
        <v>1365.16</v>
      </c>
      <c r="BJ451" s="113"/>
      <c r="BK451" s="3">
        <v>1324.7692307692298</v>
      </c>
      <c r="BL451" s="3">
        <v>1259.95</v>
      </c>
      <c r="BM451" s="7">
        <v>1435.1428571428598</v>
      </c>
      <c r="BO451" s="2">
        <f t="shared" si="542"/>
        <v>1331</v>
      </c>
      <c r="BP451" s="2">
        <f t="shared" si="543"/>
        <v>1354</v>
      </c>
      <c r="BQ451" s="2"/>
      <c r="BR451" s="2">
        <f t="shared" si="544"/>
        <v>938.48</v>
      </c>
      <c r="BS451" s="2">
        <f t="shared" si="545"/>
        <v>1459.1923076923101</v>
      </c>
      <c r="BT451" s="2">
        <f t="shared" si="546"/>
        <v>2177.6799999999998</v>
      </c>
      <c r="BU451" s="2"/>
      <c r="BV451" s="2">
        <f t="shared" si="547"/>
        <v>1084.8571428571402</v>
      </c>
      <c r="BW451" s="2">
        <f t="shared" si="548"/>
        <v>1138.2916666666702</v>
      </c>
      <c r="BX451" s="2">
        <f t="shared" si="549"/>
        <v>1365.16</v>
      </c>
      <c r="BZ451" s="16">
        <f t="shared" si="538"/>
        <v>23</v>
      </c>
      <c r="CA451" s="16">
        <f t="shared" si="539"/>
        <v>823.67999999999984</v>
      </c>
      <c r="CB451" s="16">
        <f t="shared" si="540"/>
        <v>-812.51999999999975</v>
      </c>
      <c r="CD451" s="5">
        <f t="shared" si="481"/>
        <v>1.7280240420736392E-2</v>
      </c>
      <c r="CE451" s="5">
        <f t="shared" si="482"/>
        <v>0.60833087149187581</v>
      </c>
      <c r="CF451" s="5">
        <f t="shared" si="483"/>
        <v>-0.37311267036479179</v>
      </c>
      <c r="CH451" s="11">
        <f t="shared" si="512"/>
        <v>0.55484646203681498</v>
      </c>
      <c r="CI451" s="11">
        <f t="shared" si="513"/>
        <v>1.320433040661495</v>
      </c>
      <c r="CK451" s="11">
        <f t="shared" si="514"/>
        <v>4.9254894214736833E-2</v>
      </c>
      <c r="CL451" s="11">
        <f t="shared" si="515"/>
        <v>0.25837766657888128</v>
      </c>
      <c r="CN451" s="16">
        <f t="shared" si="484"/>
        <v>520.71230769231011</v>
      </c>
      <c r="CO451" s="16">
        <f t="shared" si="485"/>
        <v>1239.1999999999998</v>
      </c>
      <c r="CP451" s="11"/>
      <c r="CQ451" s="16">
        <f t="shared" si="486"/>
        <v>53.434523809529992</v>
      </c>
      <c r="CR451" s="16">
        <f t="shared" si="487"/>
        <v>280.30285714285992</v>
      </c>
      <c r="CT451" s="106">
        <v>2066.2454545454548</v>
      </c>
      <c r="CU451" s="104">
        <v>1459.1923076923101</v>
      </c>
      <c r="CV451" s="104">
        <v>964.22142857142808</v>
      </c>
      <c r="CW451" s="104">
        <v>1074.9564935064941</v>
      </c>
      <c r="CX451" s="104">
        <v>940.09473684210502</v>
      </c>
      <c r="CY451" s="104">
        <v>1214.3599999999999</v>
      </c>
      <c r="CZ451" s="104">
        <v>1155.333333333333</v>
      </c>
      <c r="DA451" s="104">
        <v>1374.4915019762841</v>
      </c>
      <c r="DB451" s="104">
        <v>1716.717391304348</v>
      </c>
      <c r="DC451" s="104">
        <v>1429.3043478260902</v>
      </c>
      <c r="DD451" s="104">
        <v>1716.7727272727279</v>
      </c>
      <c r="DE451" s="104">
        <v>1671.766798418972</v>
      </c>
      <c r="DF451" s="104">
        <v>1519.4649915302082</v>
      </c>
      <c r="DG451" s="104">
        <v>1820.8</v>
      </c>
      <c r="DH451" s="104">
        <v>2372.1763157894738</v>
      </c>
      <c r="DI451" s="104">
        <v>3028.4551083591323</v>
      </c>
      <c r="DJ451" s="104">
        <v>3395.082236842105</v>
      </c>
      <c r="DK451" s="104">
        <v>2573.5217391304304</v>
      </c>
      <c r="DL451" s="104">
        <v>1858.144736842105</v>
      </c>
      <c r="DM451" s="104">
        <v>1251.1661506707949</v>
      </c>
      <c r="DN451" s="104">
        <v>812.20866873065006</v>
      </c>
      <c r="DO451" s="104">
        <v>702.71249999999998</v>
      </c>
      <c r="DP451" s="104">
        <v>-76.22182972582975</v>
      </c>
      <c r="DR451" s="4">
        <f t="shared" si="516"/>
        <v>12.876920369610001</v>
      </c>
      <c r="DS451" s="39">
        <v>14.991992641440001</v>
      </c>
      <c r="DT451" s="39">
        <v>8.6752098794599988</v>
      </c>
      <c r="DU451" s="39">
        <v>8.6870552487999984</v>
      </c>
      <c r="DV451" s="39">
        <v>6.599857244799999</v>
      </c>
      <c r="DW451" s="39">
        <v>7.6526319223199994</v>
      </c>
      <c r="DX451" s="39">
        <v>8.5420866897699987</v>
      </c>
      <c r="DY451" s="39">
        <v>9.0478724597800007</v>
      </c>
      <c r="DZ451" s="39">
        <v>10.92790260736</v>
      </c>
      <c r="EA451" s="39">
        <v>10.367406889020002</v>
      </c>
      <c r="EB451" s="39">
        <v>11.005092825480002</v>
      </c>
      <c r="EC451" s="39">
        <v>12.6286081044</v>
      </c>
      <c r="ED451" s="39">
        <v>10.544832306270001</v>
      </c>
      <c r="EE451" s="39">
        <v>11.21297145444</v>
      </c>
      <c r="EF451" s="39">
        <v>15.008170870680001</v>
      </c>
      <c r="EG451" s="39">
        <v>11.164069315880001</v>
      </c>
      <c r="EH451" s="39">
        <v>11.804311178800001</v>
      </c>
      <c r="EI451" s="39">
        <v>14.332267744070002</v>
      </c>
      <c r="EJ451" s="39">
        <v>9.7684448245100004</v>
      </c>
      <c r="EK451" s="39">
        <v>8.1010015807700011</v>
      </c>
      <c r="EL451" s="39">
        <v>8.1755524210499999</v>
      </c>
      <c r="EM451" s="39">
        <v>6.7637113808999993</v>
      </c>
      <c r="EN451" s="39">
        <v>5.3564154025799997</v>
      </c>
      <c r="EP451" s="111">
        <v>46022</v>
      </c>
      <c r="EQ451" s="114">
        <f t="shared" si="541"/>
        <v>0</v>
      </c>
      <c r="ER451" s="114"/>
      <c r="ES451" s="4">
        <f t="shared" si="517"/>
        <v>804</v>
      </c>
      <c r="ET451" s="4">
        <f t="shared" si="518"/>
        <v>1434</v>
      </c>
      <c r="EU451" s="4"/>
      <c r="EV451" s="4">
        <f t="shared" si="488"/>
        <v>926.89473684210498</v>
      </c>
      <c r="EW451" s="4">
        <f t="shared" si="489"/>
        <v>1339.94736842105</v>
      </c>
      <c r="EX451" s="4">
        <f t="shared" si="490"/>
        <v>2134</v>
      </c>
      <c r="EY451" s="4"/>
      <c r="EZ451" s="4">
        <f t="shared" si="491"/>
        <v>1116.1764705882399</v>
      </c>
      <c r="FA451" s="4">
        <f t="shared" si="492"/>
        <v>1055.1111111111099</v>
      </c>
      <c r="FB451" s="4">
        <f t="shared" si="493"/>
        <v>1438.2777777777801</v>
      </c>
      <c r="FC451" s="4"/>
      <c r="FD451" s="4">
        <f t="shared" si="552"/>
        <v>1400.0909090909099</v>
      </c>
      <c r="FE451" s="4">
        <f t="shared" si="520"/>
        <v>1249.5999999999999</v>
      </c>
      <c r="FF451" s="4">
        <f t="shared" si="521"/>
        <v>1517.8</v>
      </c>
      <c r="FH451" s="16">
        <f t="shared" si="522"/>
        <v>804</v>
      </c>
      <c r="FI451" s="16">
        <f t="shared" si="495"/>
        <v>1434</v>
      </c>
      <c r="FJ451" s="16"/>
      <c r="FK451" s="16">
        <f t="shared" si="523"/>
        <v>926.89473684210498</v>
      </c>
      <c r="FL451" s="16">
        <f t="shared" si="524"/>
        <v>1339.94736842105</v>
      </c>
      <c r="FM451" s="16">
        <f t="shared" si="525"/>
        <v>2134</v>
      </c>
      <c r="FN451" s="16"/>
      <c r="FO451" s="16">
        <f t="shared" si="526"/>
        <v>1116.1764705882399</v>
      </c>
      <c r="FP451" s="16">
        <f t="shared" si="527"/>
        <v>1055.1111111111099</v>
      </c>
      <c r="FQ451" s="16">
        <f t="shared" si="528"/>
        <v>1438.2777777777801</v>
      </c>
      <c r="FS451" s="4">
        <f t="shared" si="496"/>
        <v>1331</v>
      </c>
      <c r="FT451" s="4">
        <f t="shared" si="497"/>
        <v>1354</v>
      </c>
      <c r="FU451" s="4"/>
      <c r="FV451" s="4">
        <f t="shared" si="498"/>
        <v>938.48</v>
      </c>
      <c r="FW451" s="4">
        <f t="shared" si="499"/>
        <v>1459.1923076923101</v>
      </c>
      <c r="FX451" s="4">
        <f t="shared" si="500"/>
        <v>2177.6799999999998</v>
      </c>
      <c r="FY451" s="4"/>
      <c r="FZ451" s="4">
        <f t="shared" si="501"/>
        <v>1084.8571428571402</v>
      </c>
      <c r="GA451" s="4">
        <f t="shared" si="502"/>
        <v>1138.2916666666702</v>
      </c>
      <c r="GB451" s="4">
        <f t="shared" si="503"/>
        <v>1365.16</v>
      </c>
      <c r="GC451" s="4"/>
      <c r="GD451" s="4">
        <f t="shared" si="504"/>
        <v>1324.7692307692298</v>
      </c>
      <c r="GE451" s="4">
        <f t="shared" si="505"/>
        <v>1259.95</v>
      </c>
      <c r="GF451" s="4">
        <f t="shared" si="506"/>
        <v>1435.1428571428598</v>
      </c>
      <c r="GH451" s="16">
        <f t="shared" si="529"/>
        <v>1331</v>
      </c>
      <c r="GI451" s="16">
        <f t="shared" si="507"/>
        <v>1354</v>
      </c>
      <c r="GJ451" s="16"/>
      <c r="GK451" s="16">
        <f t="shared" si="530"/>
        <v>938.48</v>
      </c>
      <c r="GL451" s="16">
        <f t="shared" si="531"/>
        <v>1459.1923076923101</v>
      </c>
      <c r="GM451" s="16">
        <f t="shared" si="532"/>
        <v>2177.6799999999998</v>
      </c>
      <c r="GN451" s="16"/>
      <c r="GO451" s="16">
        <f t="shared" si="508"/>
        <v>1084.8571428571402</v>
      </c>
      <c r="GP451" s="16">
        <f t="shared" si="509"/>
        <v>1138.2916666666702</v>
      </c>
      <c r="GQ451" s="16">
        <f t="shared" si="533"/>
        <v>1365.16</v>
      </c>
    </row>
    <row r="452" spans="2:199" ht="14.45" customHeight="1" x14ac:dyDescent="0.25">
      <c r="B452" s="28" t="s">
        <v>349</v>
      </c>
      <c r="C452" s="28" t="s">
        <v>886</v>
      </c>
      <c r="D452" s="23" t="str">
        <f>IFERROR(IF(MATCH($B452,Compounders!$A:$A,0),"yes"),"")</f>
        <v/>
      </c>
      <c r="F452" s="66"/>
      <c r="G452" s="66"/>
      <c r="H452" s="66"/>
      <c r="I452" s="66"/>
      <c r="J452" s="121" t="str">
        <f t="shared" si="510"/>
        <v>yes</v>
      </c>
      <c r="K452" s="70">
        <f t="shared" si="534"/>
        <v>6</v>
      </c>
      <c r="L452" s="70">
        <f t="shared" si="535"/>
        <v>48</v>
      </c>
      <c r="M452" s="70">
        <f t="shared" si="536"/>
        <v>7</v>
      </c>
      <c r="N452" s="70">
        <f t="shared" si="537"/>
        <v>10</v>
      </c>
      <c r="O452" s="66"/>
      <c r="P452" s="83"/>
      <c r="Q452" s="70">
        <f t="shared" si="553"/>
        <v>5</v>
      </c>
      <c r="R452" s="70">
        <f t="shared" si="553"/>
        <v>4</v>
      </c>
      <c r="S452" s="70">
        <f t="shared" si="553"/>
        <v>5</v>
      </c>
      <c r="T452" s="70">
        <f t="shared" si="553"/>
        <v>5</v>
      </c>
      <c r="U452" s="70">
        <f t="shared" si="553"/>
        <v>5</v>
      </c>
      <c r="V452" s="70">
        <f t="shared" si="553"/>
        <v>8</v>
      </c>
      <c r="W452" s="70">
        <f t="shared" si="553"/>
        <v>10</v>
      </c>
      <c r="X452" s="70">
        <f t="shared" si="553"/>
        <v>4</v>
      </c>
      <c r="Y452" s="70">
        <f t="shared" si="553"/>
        <v>2</v>
      </c>
      <c r="AA452" s="39">
        <v>30.521265079969996</v>
      </c>
      <c r="AB452" s="39">
        <v>23.652209178600003</v>
      </c>
      <c r="AC452" s="40">
        <v>25.41710484079</v>
      </c>
      <c r="AE452" s="4">
        <f t="shared" si="477"/>
        <v>-5.1041602391799969</v>
      </c>
      <c r="AF452" s="4">
        <f t="shared" si="478"/>
        <v>1.7648956621899963</v>
      </c>
      <c r="AH452" s="11">
        <f t="shared" si="479"/>
        <v>-0.16723291861613143</v>
      </c>
      <c r="AI452" s="11">
        <f t="shared" si="480"/>
        <v>7.4618639166561973E-2</v>
      </c>
      <c r="AK452" s="3">
        <v>1501</v>
      </c>
      <c r="AL452" s="7">
        <v>2263</v>
      </c>
      <c r="AM452" s="7"/>
      <c r="AN452" s="3">
        <v>1877.2142857142899</v>
      </c>
      <c r="AO452" s="3">
        <v>1828.8461538461499</v>
      </c>
      <c r="AP452" s="7">
        <v>1590.8571428571402</v>
      </c>
      <c r="AQ452" s="113"/>
      <c r="AR452" s="3">
        <v>2144</v>
      </c>
      <c r="AS452" s="3">
        <v>2172.4285714285697</v>
      </c>
      <c r="AT452" s="7">
        <v>2333.6428571428601</v>
      </c>
      <c r="AU452" s="7"/>
      <c r="AV452" s="3">
        <v>2012</v>
      </c>
      <c r="AW452" s="3">
        <v>2070</v>
      </c>
      <c r="AX452" s="7">
        <v>2167.3636363636397</v>
      </c>
      <c r="AY452" s="113"/>
      <c r="AZ452" s="3">
        <v>1645</v>
      </c>
      <c r="BA452" s="7">
        <v>2202</v>
      </c>
      <c r="BB452" s="7"/>
      <c r="BC452" s="3">
        <v>1966.13333333333</v>
      </c>
      <c r="BD452" s="3">
        <v>2030.8125</v>
      </c>
      <c r="BE452" s="7">
        <v>2111.9411764705901</v>
      </c>
      <c r="BF452" s="113"/>
      <c r="BG452" s="3">
        <v>2132.1999999999998</v>
      </c>
      <c r="BH452" s="3">
        <v>2165.375</v>
      </c>
      <c r="BI452" s="7">
        <v>2353.7058823529401</v>
      </c>
      <c r="BJ452" s="113"/>
      <c r="BK452" s="3">
        <v>2028.5</v>
      </c>
      <c r="BL452" s="3">
        <v>2075.3846153846198</v>
      </c>
      <c r="BM452" s="7">
        <v>2222.0666666666698</v>
      </c>
      <c r="BO452" s="2">
        <f t="shared" si="542"/>
        <v>1925.7890410958905</v>
      </c>
      <c r="BP452" s="2">
        <f t="shared" si="543"/>
        <v>2156.6004834810647</v>
      </c>
      <c r="BQ452" s="2"/>
      <c r="BR452" s="2">
        <f t="shared" si="544"/>
        <v>2049.8491324200895</v>
      </c>
      <c r="BS452" s="2">
        <f t="shared" si="545"/>
        <v>2098.6467465753426</v>
      </c>
      <c r="BT452" s="2">
        <f t="shared" si="546"/>
        <v>2233.8170829975829</v>
      </c>
      <c r="BU452" s="2"/>
      <c r="BV452" s="2">
        <f t="shared" si="547"/>
        <v>2079.9238356164383</v>
      </c>
      <c r="BW452" s="2">
        <f t="shared" si="548"/>
        <v>2120.0099841938904</v>
      </c>
      <c r="BX452" s="2">
        <f t="shared" si="549"/>
        <v>2287.3452914316422</v>
      </c>
      <c r="BZ452" s="16">
        <f t="shared" si="538"/>
        <v>230.81144238517413</v>
      </c>
      <c r="CA452" s="16">
        <f t="shared" si="539"/>
        <v>77.216599516518272</v>
      </c>
      <c r="CB452" s="16">
        <f t="shared" si="540"/>
        <v>53.528208434059252</v>
      </c>
      <c r="CD452" s="5">
        <f t="shared" si="481"/>
        <v>0.1198529213011974</v>
      </c>
      <c r="CE452" s="5">
        <f t="shared" si="482"/>
        <v>3.5804777059068149E-2</v>
      </c>
      <c r="CF452" s="5">
        <f t="shared" si="483"/>
        <v>2.3962664105974696E-2</v>
      </c>
      <c r="CH452" s="11">
        <f t="shared" si="512"/>
        <v>2.3805466160156774E-2</v>
      </c>
      <c r="CI452" s="11">
        <f t="shared" si="513"/>
        <v>8.9747068536842667E-2</v>
      </c>
      <c r="CK452" s="11">
        <f t="shared" si="514"/>
        <v>1.9272892541073006E-2</v>
      </c>
      <c r="CL452" s="11">
        <f t="shared" si="515"/>
        <v>9.9725505455217522E-2</v>
      </c>
      <c r="CN452" s="16">
        <f t="shared" si="484"/>
        <v>48.797614155253086</v>
      </c>
      <c r="CO452" s="16">
        <f t="shared" si="485"/>
        <v>183.96795057749341</v>
      </c>
      <c r="CP452" s="11"/>
      <c r="CQ452" s="16">
        <f t="shared" si="486"/>
        <v>40.08614857745215</v>
      </c>
      <c r="CR452" s="16">
        <f t="shared" si="487"/>
        <v>207.4214558152039</v>
      </c>
      <c r="CT452" s="106">
        <v>2385.1</v>
      </c>
      <c r="CU452" s="104">
        <v>2153.9142857142861</v>
      </c>
      <c r="CV452" s="104">
        <v>2035.018315018315</v>
      </c>
      <c r="CW452" s="104">
        <v>1875.0588235294099</v>
      </c>
      <c r="CX452" s="104">
        <v>1855.160714285714</v>
      </c>
      <c r="CY452" s="104">
        <v>1762.329761904763</v>
      </c>
      <c r="CZ452" s="104">
        <v>1761.0235294117642</v>
      </c>
      <c r="DA452" s="104">
        <v>1699.3157894736801</v>
      </c>
      <c r="DB452" s="104">
        <v>1696.4523809523821</v>
      </c>
      <c r="DC452" s="104">
        <v>1719.2020202020201</v>
      </c>
      <c r="DD452" s="104">
        <v>1578.141152882205</v>
      </c>
      <c r="DE452" s="104">
        <v>1522.6666666666702</v>
      </c>
      <c r="DF452" s="104">
        <v>1478.3960858585858</v>
      </c>
      <c r="DG452" s="104">
        <v>1588.5676608187141</v>
      </c>
      <c r="DH452" s="104">
        <v>1821.9</v>
      </c>
      <c r="DI452" s="104">
        <v>1937.5</v>
      </c>
      <c r="DJ452" s="104">
        <v>1949.1190476190479</v>
      </c>
      <c r="DK452" s="104">
        <v>1880.952380952381</v>
      </c>
      <c r="DL452" s="104">
        <v>1641.4749999999999</v>
      </c>
      <c r="DM452" s="104">
        <v>1570.0952380952401</v>
      </c>
      <c r="DN452" s="104">
        <v>1462.4252380952371</v>
      </c>
      <c r="DO452" s="104">
        <v>1195.1158333333331</v>
      </c>
      <c r="DP452" s="104">
        <v>1174.7402777777775</v>
      </c>
      <c r="DR452" s="4">
        <f t="shared" si="516"/>
        <v>25.41710484079</v>
      </c>
      <c r="DS452" s="39">
        <v>23.652209178600003</v>
      </c>
      <c r="DT452" s="39">
        <v>30.521265079969996</v>
      </c>
      <c r="DU452" s="39">
        <v>26.77179394373</v>
      </c>
      <c r="DV452" s="39">
        <v>24.157690823190002</v>
      </c>
      <c r="DW452" s="39">
        <v>24.747606575550002</v>
      </c>
      <c r="DX452" s="39">
        <v>21.519193513400001</v>
      </c>
      <c r="DY452" s="39">
        <v>18.649826008989997</v>
      </c>
      <c r="DZ452" s="39">
        <v>15.487934457340002</v>
      </c>
      <c r="EA452" s="39">
        <v>14.225087181549998</v>
      </c>
      <c r="EB452" s="39">
        <v>13.84902681272</v>
      </c>
      <c r="EC452" s="39">
        <v>14.718519834799999</v>
      </c>
      <c r="ED452" s="39">
        <v>16.66060043125</v>
      </c>
      <c r="EE452" s="39">
        <v>17.550676507389998</v>
      </c>
      <c r="EF452" s="39">
        <v>16.020383676380003</v>
      </c>
      <c r="EG452" s="39">
        <v>16.253494944780002</v>
      </c>
      <c r="EH452" s="39">
        <v>17.302199062740002</v>
      </c>
      <c r="EI452" s="39">
        <v>21.423212743520001</v>
      </c>
      <c r="EJ452" s="39">
        <v>20.362228470200005</v>
      </c>
      <c r="EK452" s="39">
        <v>22.215610869139997</v>
      </c>
      <c r="EL452" s="39">
        <v>21.054298574380002</v>
      </c>
      <c r="EM452" s="39">
        <v>21.022209339819998</v>
      </c>
      <c r="EN452" s="39">
        <v>17.275385270640001</v>
      </c>
      <c r="EP452" s="111">
        <v>45838</v>
      </c>
      <c r="EQ452" s="114">
        <f t="shared" si="541"/>
        <v>0.50410958904109593</v>
      </c>
      <c r="ER452" s="114"/>
      <c r="ES452" s="4">
        <f t="shared" si="517"/>
        <v>1501</v>
      </c>
      <c r="ET452" s="4">
        <f t="shared" si="518"/>
        <v>2263</v>
      </c>
      <c r="EU452" s="4"/>
      <c r="EV452" s="4">
        <f t="shared" si="488"/>
        <v>1877.2142857142899</v>
      </c>
      <c r="EW452" s="4">
        <f t="shared" si="489"/>
        <v>1828.8461538461499</v>
      </c>
      <c r="EX452" s="4">
        <f t="shared" si="490"/>
        <v>1590.8571428571402</v>
      </c>
      <c r="EY452" s="4"/>
      <c r="EZ452" s="4">
        <f t="shared" si="491"/>
        <v>2144</v>
      </c>
      <c r="FA452" s="4">
        <f t="shared" si="492"/>
        <v>2172.4285714285697</v>
      </c>
      <c r="FB452" s="4">
        <f t="shared" si="493"/>
        <v>2333.6428571428601</v>
      </c>
      <c r="FC452" s="4"/>
      <c r="FD452" s="4">
        <f t="shared" si="552"/>
        <v>2012</v>
      </c>
      <c r="FE452" s="4">
        <f t="shared" si="520"/>
        <v>2070</v>
      </c>
      <c r="FF452" s="4">
        <f t="shared" si="521"/>
        <v>2167.3636363636397</v>
      </c>
      <c r="FH452" s="16">
        <f t="shared" si="522"/>
        <v>1885.1315068493152</v>
      </c>
      <c r="FI452" s="16">
        <f t="shared" si="495"/>
        <v>1924.1663405088048</v>
      </c>
      <c r="FJ452" s="16"/>
      <c r="FK452" s="16">
        <f t="shared" si="523"/>
        <v>2011.7035225048944</v>
      </c>
      <c r="FL452" s="16">
        <f t="shared" si="524"/>
        <v>2002.0493451753698</v>
      </c>
      <c r="FM452" s="16">
        <f t="shared" si="525"/>
        <v>1965.3025440313113</v>
      </c>
      <c r="FN452" s="16"/>
      <c r="FO452" s="16">
        <f t="shared" si="526"/>
        <v>2077.4575342465755</v>
      </c>
      <c r="FP452" s="16">
        <f t="shared" si="527"/>
        <v>2120.7933463796471</v>
      </c>
      <c r="FQ452" s="16">
        <f t="shared" si="528"/>
        <v>2249.8199074897739</v>
      </c>
      <c r="FS452" s="4">
        <f t="shared" si="496"/>
        <v>1645</v>
      </c>
      <c r="FT452" s="4">
        <f t="shared" si="497"/>
        <v>2202</v>
      </c>
      <c r="FU452" s="4"/>
      <c r="FV452" s="4">
        <f t="shared" si="498"/>
        <v>1966.13333333333</v>
      </c>
      <c r="FW452" s="4">
        <f t="shared" si="499"/>
        <v>2030.8125</v>
      </c>
      <c r="FX452" s="4">
        <f t="shared" si="500"/>
        <v>2111.9411764705901</v>
      </c>
      <c r="FY452" s="4"/>
      <c r="FZ452" s="4">
        <f t="shared" si="501"/>
        <v>2132.1999999999998</v>
      </c>
      <c r="GA452" s="4">
        <f t="shared" si="502"/>
        <v>2165.375</v>
      </c>
      <c r="GB452" s="4">
        <f t="shared" si="503"/>
        <v>2353.7058823529401</v>
      </c>
      <c r="GC452" s="4"/>
      <c r="GD452" s="4">
        <f t="shared" si="504"/>
        <v>2028.5</v>
      </c>
      <c r="GE452" s="4">
        <f t="shared" si="505"/>
        <v>2075.3846153846198</v>
      </c>
      <c r="GF452" s="4">
        <f t="shared" si="506"/>
        <v>2222.0666666666698</v>
      </c>
      <c r="GH452" s="16">
        <f t="shared" si="529"/>
        <v>1925.7890410958905</v>
      </c>
      <c r="GI452" s="16">
        <f t="shared" si="507"/>
        <v>2156.6004834810647</v>
      </c>
      <c r="GJ452" s="16"/>
      <c r="GK452" s="16">
        <f t="shared" si="530"/>
        <v>2049.8491324200895</v>
      </c>
      <c r="GL452" s="16">
        <f t="shared" si="531"/>
        <v>2098.6467465753426</v>
      </c>
      <c r="GM452" s="16">
        <f t="shared" si="532"/>
        <v>2233.8170829975829</v>
      </c>
      <c r="GN452" s="16"/>
      <c r="GO452" s="16">
        <f t="shared" si="508"/>
        <v>2079.9238356164383</v>
      </c>
      <c r="GP452" s="16">
        <f t="shared" si="509"/>
        <v>2120.0099841938904</v>
      </c>
      <c r="GQ452" s="16">
        <f t="shared" si="533"/>
        <v>2287.3452914316422</v>
      </c>
    </row>
    <row r="453" spans="2:199" ht="14.45" customHeight="1" x14ac:dyDescent="0.25">
      <c r="B453" s="28" t="s">
        <v>494</v>
      </c>
      <c r="C453" s="28" t="s">
        <v>887</v>
      </c>
      <c r="D453" s="23" t="str">
        <f>IFERROR(IF(MATCH($B453,Compounders!$A:$A,0),"yes"),"")</f>
        <v/>
      </c>
      <c r="F453" s="66"/>
      <c r="G453" s="66"/>
      <c r="H453" s="66"/>
      <c r="I453" s="66"/>
      <c r="J453" s="121" t="str">
        <f t="shared" si="510"/>
        <v>yes</v>
      </c>
      <c r="K453" s="70">
        <f t="shared" si="534"/>
        <v>6</v>
      </c>
      <c r="L453" s="70">
        <f t="shared" si="535"/>
        <v>48</v>
      </c>
      <c r="M453" s="70">
        <f t="shared" si="536"/>
        <v>7</v>
      </c>
      <c r="N453" s="70">
        <f t="shared" si="537"/>
        <v>10</v>
      </c>
      <c r="O453" s="66"/>
      <c r="P453" s="83"/>
      <c r="Q453" s="70">
        <f t="shared" si="553"/>
        <v>5</v>
      </c>
      <c r="R453" s="70">
        <f t="shared" si="553"/>
        <v>4</v>
      </c>
      <c r="S453" s="70">
        <f t="shared" si="553"/>
        <v>5</v>
      </c>
      <c r="T453" s="70">
        <f t="shared" si="553"/>
        <v>5</v>
      </c>
      <c r="U453" s="70">
        <f t="shared" si="553"/>
        <v>5</v>
      </c>
      <c r="V453" s="70">
        <f t="shared" si="553"/>
        <v>8</v>
      </c>
      <c r="W453" s="70">
        <f t="shared" si="553"/>
        <v>10</v>
      </c>
      <c r="X453" s="70">
        <f t="shared" si="553"/>
        <v>4</v>
      </c>
      <c r="Y453" s="70">
        <f t="shared" si="553"/>
        <v>2</v>
      </c>
      <c r="AA453" s="39">
        <v>12.0620353435</v>
      </c>
      <c r="AB453" s="39">
        <v>10.825106685890001</v>
      </c>
      <c r="AC453" s="40">
        <v>12.330920420190001</v>
      </c>
      <c r="AE453" s="4">
        <f t="shared" si="477"/>
        <v>0.26888507669000106</v>
      </c>
      <c r="AF453" s="4">
        <f t="shared" si="478"/>
        <v>1.5058137343000002</v>
      </c>
      <c r="AH453" s="11">
        <f t="shared" si="479"/>
        <v>2.22918495123543E-2</v>
      </c>
      <c r="AI453" s="11">
        <f t="shared" si="480"/>
        <v>0.13910382391544962</v>
      </c>
      <c r="AK453" s="3">
        <v>760.2</v>
      </c>
      <c r="AL453" s="7">
        <v>872.7</v>
      </c>
      <c r="AM453" s="7"/>
      <c r="AN453" s="3">
        <v>1039.1666666666699</v>
      </c>
      <c r="AO453" s="3">
        <v>1042.5999999999999</v>
      </c>
      <c r="AP453" s="7">
        <v>1016.6</v>
      </c>
      <c r="AQ453" s="113"/>
      <c r="AR453" s="3">
        <v>1145.3333333333298</v>
      </c>
      <c r="AS453" s="3">
        <v>1098.8333333333298</v>
      </c>
      <c r="AT453" s="7">
        <v>1085</v>
      </c>
      <c r="AU453" s="7"/>
      <c r="AV453" s="3">
        <v>1103</v>
      </c>
      <c r="AW453" s="3">
        <v>1243</v>
      </c>
      <c r="AX453" s="7">
        <v>1162</v>
      </c>
      <c r="AY453" s="113"/>
      <c r="AZ453" s="3">
        <v>874.7</v>
      </c>
      <c r="BA453" s="7">
        <v>1018.9</v>
      </c>
      <c r="BB453" s="7"/>
      <c r="BC453" s="3">
        <v>1036.3333333333301</v>
      </c>
      <c r="BD453" s="3">
        <v>1015.2</v>
      </c>
      <c r="BE453" s="7">
        <v>1029.5</v>
      </c>
      <c r="BF453" s="113"/>
      <c r="BG453" s="3">
        <v>1107.1666666666702</v>
      </c>
      <c r="BH453" s="3">
        <v>1100</v>
      </c>
      <c r="BI453" s="7">
        <v>1084.5</v>
      </c>
      <c r="BJ453" s="113"/>
      <c r="BK453" s="3">
        <v>1150.5</v>
      </c>
      <c r="BL453" s="3">
        <v>1157.5</v>
      </c>
      <c r="BM453" s="7">
        <v>1163</v>
      </c>
      <c r="BO453" s="2">
        <f t="shared" si="542"/>
        <v>874.7</v>
      </c>
      <c r="BP453" s="2">
        <f t="shared" si="543"/>
        <v>1018.9</v>
      </c>
      <c r="BQ453" s="2"/>
      <c r="BR453" s="2">
        <f t="shared" si="544"/>
        <v>1036.3333333333301</v>
      </c>
      <c r="BS453" s="2">
        <f t="shared" si="545"/>
        <v>1015.2</v>
      </c>
      <c r="BT453" s="2">
        <f t="shared" si="546"/>
        <v>1029.5</v>
      </c>
      <c r="BU453" s="2"/>
      <c r="BV453" s="2">
        <f t="shared" si="547"/>
        <v>1107.1666666666702</v>
      </c>
      <c r="BW453" s="2">
        <f t="shared" si="548"/>
        <v>1100</v>
      </c>
      <c r="BX453" s="2">
        <f t="shared" si="549"/>
        <v>1084.5</v>
      </c>
      <c r="BZ453" s="16">
        <f t="shared" si="538"/>
        <v>144.19999999999993</v>
      </c>
      <c r="CA453" s="16">
        <f t="shared" si="539"/>
        <v>10.600000000000023</v>
      </c>
      <c r="CB453" s="16">
        <f t="shared" si="540"/>
        <v>55</v>
      </c>
      <c r="CD453" s="5">
        <f t="shared" si="481"/>
        <v>0.16485652223619529</v>
      </c>
      <c r="CE453" s="5">
        <f t="shared" si="482"/>
        <v>1.0403376190008862E-2</v>
      </c>
      <c r="CF453" s="5">
        <f t="shared" si="483"/>
        <v>5.3423992229237438E-2</v>
      </c>
      <c r="CH453" s="11">
        <f t="shared" si="512"/>
        <v>-2.039240913476692E-2</v>
      </c>
      <c r="CI453" s="11">
        <f t="shared" si="513"/>
        <v>-6.5937600514603956E-3</v>
      </c>
      <c r="CK453" s="11">
        <f t="shared" si="514"/>
        <v>-6.4729790757219741E-3</v>
      </c>
      <c r="CL453" s="11">
        <f t="shared" si="515"/>
        <v>-2.0472678006927647E-2</v>
      </c>
      <c r="CN453" s="16">
        <f t="shared" si="484"/>
        <v>-21.133333333330029</v>
      </c>
      <c r="CO453" s="16">
        <f t="shared" si="485"/>
        <v>-6.8333333333300743</v>
      </c>
      <c r="CP453" s="11"/>
      <c r="CQ453" s="16">
        <f t="shared" si="486"/>
        <v>-7.1666666666701531</v>
      </c>
      <c r="CR453" s="16">
        <f t="shared" si="487"/>
        <v>-22.666666666670153</v>
      </c>
      <c r="CT453" s="106">
        <v>1014.4</v>
      </c>
      <c r="CU453" s="104">
        <v>1015.2</v>
      </c>
      <c r="CV453" s="104">
        <v>1016.4333333333331</v>
      </c>
      <c r="CW453" s="104">
        <v>982.33333333333303</v>
      </c>
      <c r="CX453" s="104">
        <v>915.75</v>
      </c>
      <c r="CY453" s="104">
        <v>811.33333333333303</v>
      </c>
      <c r="CZ453" s="104">
        <v>849.5</v>
      </c>
      <c r="DA453" s="104">
        <v>878.40476190476204</v>
      </c>
      <c r="DB453" s="104">
        <v>825.05</v>
      </c>
      <c r="DC453" s="104">
        <v>804.83333333333303</v>
      </c>
      <c r="DD453" s="104">
        <v>742.46666666666601</v>
      </c>
      <c r="DE453" s="104">
        <v>667.16666666666697</v>
      </c>
      <c r="DF453" s="104">
        <v>621</v>
      </c>
      <c r="DG453" s="104">
        <v>591.57142857142901</v>
      </c>
      <c r="DH453" s="104">
        <v>618.56190476190397</v>
      </c>
      <c r="DI453" s="104">
        <v>679.51428571428596</v>
      </c>
      <c r="DJ453" s="104">
        <v>715.29999999999905</v>
      </c>
      <c r="DK453" s="104">
        <v>657.33333333333303</v>
      </c>
      <c r="DL453" s="104">
        <v>629.79999999999995</v>
      </c>
      <c r="DM453" s="104">
        <v>601.92666666666696</v>
      </c>
      <c r="DN453" s="104">
        <v>615.25</v>
      </c>
      <c r="DO453" s="104">
        <v>573.66666666666697</v>
      </c>
      <c r="DP453" s="104">
        <v>591.16666666666697</v>
      </c>
      <c r="DR453" s="4">
        <f t="shared" si="516"/>
        <v>12.330920420190001</v>
      </c>
      <c r="DS453" s="39">
        <v>10.825106685890001</v>
      </c>
      <c r="DT453" s="39">
        <v>12.0620353435</v>
      </c>
      <c r="DU453" s="39">
        <v>10.9294651026</v>
      </c>
      <c r="DV453" s="39">
        <v>10.013201966760001</v>
      </c>
      <c r="DW453" s="39">
        <v>10.653605429750002</v>
      </c>
      <c r="DX453" s="39">
        <v>10.935494310719999</v>
      </c>
      <c r="DY453" s="39">
        <v>10.299606689300001</v>
      </c>
      <c r="DZ453" s="39">
        <v>8.6426399150000002</v>
      </c>
      <c r="EA453" s="39">
        <v>9.7842698241600026</v>
      </c>
      <c r="EB453" s="39">
        <v>8.860993563800001</v>
      </c>
      <c r="EC453" s="39">
        <v>7.6129973994600002</v>
      </c>
      <c r="ED453" s="39">
        <v>6.6822145003599998</v>
      </c>
      <c r="EE453" s="39">
        <v>6.35420754013</v>
      </c>
      <c r="EF453" s="39">
        <v>6.6070985107400002</v>
      </c>
      <c r="EG453" s="39">
        <v>7.7297183522099999</v>
      </c>
      <c r="EH453" s="39">
        <v>9.3486055594499984</v>
      </c>
      <c r="EI453" s="39">
        <v>10.493119099320001</v>
      </c>
      <c r="EJ453" s="39">
        <v>8.8803898647399997</v>
      </c>
      <c r="EK453" s="39">
        <v>9.2778446112499999</v>
      </c>
      <c r="EL453" s="39">
        <v>9.4592967419400011</v>
      </c>
      <c r="EM453" s="39">
        <v>8.2089161073500012</v>
      </c>
      <c r="EN453" s="39">
        <v>8.0041769980200002</v>
      </c>
      <c r="EP453" s="111">
        <v>46022</v>
      </c>
      <c r="EQ453" s="114">
        <f t="shared" si="541"/>
        <v>0</v>
      </c>
      <c r="ER453" s="114"/>
      <c r="ES453" s="4">
        <f t="shared" si="517"/>
        <v>760.2</v>
      </c>
      <c r="ET453" s="4">
        <f t="shared" si="518"/>
        <v>872.7</v>
      </c>
      <c r="EU453" s="4"/>
      <c r="EV453" s="4">
        <f t="shared" si="488"/>
        <v>1039.1666666666699</v>
      </c>
      <c r="EW453" s="4">
        <f t="shared" si="489"/>
        <v>1042.5999999999999</v>
      </c>
      <c r="EX453" s="4">
        <f t="shared" si="490"/>
        <v>1016.6</v>
      </c>
      <c r="EY453" s="4"/>
      <c r="EZ453" s="4">
        <f t="shared" si="491"/>
        <v>1145.3333333333298</v>
      </c>
      <c r="FA453" s="4">
        <f t="shared" si="492"/>
        <v>1098.8333333333298</v>
      </c>
      <c r="FB453" s="4">
        <f t="shared" si="493"/>
        <v>1085</v>
      </c>
      <c r="FC453" s="4"/>
      <c r="FD453" s="4">
        <f t="shared" si="552"/>
        <v>1103</v>
      </c>
      <c r="FE453" s="4">
        <f t="shared" si="520"/>
        <v>1243</v>
      </c>
      <c r="FF453" s="4">
        <f t="shared" si="521"/>
        <v>1162</v>
      </c>
      <c r="FH453" s="16">
        <f t="shared" si="522"/>
        <v>760.2</v>
      </c>
      <c r="FI453" s="16">
        <f t="shared" si="495"/>
        <v>872.7</v>
      </c>
      <c r="FJ453" s="16"/>
      <c r="FK453" s="16">
        <f t="shared" si="523"/>
        <v>1039.1666666666699</v>
      </c>
      <c r="FL453" s="16">
        <f t="shared" si="524"/>
        <v>1042.5999999999999</v>
      </c>
      <c r="FM453" s="16">
        <f t="shared" si="525"/>
        <v>1016.6</v>
      </c>
      <c r="FN453" s="16"/>
      <c r="FO453" s="16">
        <f t="shared" si="526"/>
        <v>1145.3333333333298</v>
      </c>
      <c r="FP453" s="16">
        <f t="shared" si="527"/>
        <v>1098.8333333333298</v>
      </c>
      <c r="FQ453" s="16">
        <f t="shared" si="528"/>
        <v>1085</v>
      </c>
      <c r="FS453" s="4">
        <f t="shared" si="496"/>
        <v>874.7</v>
      </c>
      <c r="FT453" s="4">
        <f t="shared" si="497"/>
        <v>1018.9</v>
      </c>
      <c r="FU453" s="4"/>
      <c r="FV453" s="4">
        <f t="shared" si="498"/>
        <v>1036.3333333333301</v>
      </c>
      <c r="FW453" s="4">
        <f t="shared" si="499"/>
        <v>1015.2</v>
      </c>
      <c r="FX453" s="4">
        <f t="shared" si="500"/>
        <v>1029.5</v>
      </c>
      <c r="FY453" s="4"/>
      <c r="FZ453" s="4">
        <f t="shared" si="501"/>
        <v>1107.1666666666702</v>
      </c>
      <c r="GA453" s="4">
        <f t="shared" si="502"/>
        <v>1100</v>
      </c>
      <c r="GB453" s="4">
        <f t="shared" si="503"/>
        <v>1084.5</v>
      </c>
      <c r="GC453" s="4"/>
      <c r="GD453" s="4">
        <f t="shared" si="504"/>
        <v>1150.5</v>
      </c>
      <c r="GE453" s="4">
        <f t="shared" si="505"/>
        <v>1157.5</v>
      </c>
      <c r="GF453" s="4">
        <f t="shared" si="506"/>
        <v>1163</v>
      </c>
      <c r="GH453" s="16">
        <f t="shared" si="529"/>
        <v>874.7</v>
      </c>
      <c r="GI453" s="16">
        <f t="shared" si="507"/>
        <v>1018.9</v>
      </c>
      <c r="GJ453" s="16"/>
      <c r="GK453" s="16">
        <f t="shared" si="530"/>
        <v>1036.3333333333301</v>
      </c>
      <c r="GL453" s="16">
        <f t="shared" si="531"/>
        <v>1015.2</v>
      </c>
      <c r="GM453" s="16">
        <f t="shared" si="532"/>
        <v>1029.5</v>
      </c>
      <c r="GN453" s="16"/>
      <c r="GO453" s="16">
        <f t="shared" si="508"/>
        <v>1107.1666666666702</v>
      </c>
      <c r="GP453" s="16">
        <f t="shared" si="509"/>
        <v>1100</v>
      </c>
      <c r="GQ453" s="16">
        <f t="shared" si="533"/>
        <v>1084.5</v>
      </c>
    </row>
    <row r="454" spans="2:199" ht="14.45" customHeight="1" x14ac:dyDescent="0.25">
      <c r="B454" s="28" t="s">
        <v>307</v>
      </c>
      <c r="C454" s="28" t="s">
        <v>888</v>
      </c>
      <c r="D454" s="23" t="str">
        <f>IFERROR(IF(MATCH($B454,Compounders!$A:$A,0),"yes"),"")</f>
        <v/>
      </c>
      <c r="F454" s="66"/>
      <c r="G454" s="66"/>
      <c r="H454" s="66"/>
      <c r="I454" s="66"/>
      <c r="J454" s="121" t="str">
        <f t="shared" si="510"/>
        <v>yes</v>
      </c>
      <c r="K454" s="70">
        <f t="shared" si="534"/>
        <v>6</v>
      </c>
      <c r="L454" s="70">
        <f t="shared" si="535"/>
        <v>48</v>
      </c>
      <c r="M454" s="70">
        <f t="shared" si="536"/>
        <v>7</v>
      </c>
      <c r="N454" s="70">
        <f t="shared" si="537"/>
        <v>10</v>
      </c>
      <c r="O454" s="66"/>
      <c r="P454" s="83"/>
      <c r="Q454" s="70">
        <f t="shared" si="553"/>
        <v>5</v>
      </c>
      <c r="R454" s="70">
        <f t="shared" si="553"/>
        <v>4</v>
      </c>
      <c r="S454" s="70">
        <f t="shared" si="553"/>
        <v>5</v>
      </c>
      <c r="T454" s="70">
        <f t="shared" si="553"/>
        <v>5</v>
      </c>
      <c r="U454" s="70">
        <f t="shared" si="553"/>
        <v>5</v>
      </c>
      <c r="V454" s="70">
        <f t="shared" si="553"/>
        <v>8</v>
      </c>
      <c r="W454" s="70">
        <f t="shared" si="553"/>
        <v>10</v>
      </c>
      <c r="X454" s="70">
        <f t="shared" si="553"/>
        <v>4</v>
      </c>
      <c r="Y454" s="70">
        <f t="shared" si="553"/>
        <v>2</v>
      </c>
      <c r="AA454" s="39">
        <v>14.02418444379</v>
      </c>
      <c r="AB454" s="39">
        <v>13.425027443399999</v>
      </c>
      <c r="AC454" s="40">
        <v>16.423689826650001</v>
      </c>
      <c r="AE454" s="4">
        <f t="shared" si="477"/>
        <v>2.399505382860001</v>
      </c>
      <c r="AF454" s="4">
        <f t="shared" si="478"/>
        <v>2.9986623832500019</v>
      </c>
      <c r="AH454" s="11">
        <f t="shared" si="479"/>
        <v>0.17109767719309454</v>
      </c>
      <c r="AI454" s="11">
        <f t="shared" si="480"/>
        <v>0.22336359429374597</v>
      </c>
      <c r="AK454" s="3">
        <v>1241</v>
      </c>
      <c r="AL454" s="7">
        <v>927</v>
      </c>
      <c r="AM454" s="7"/>
      <c r="AN454" s="3">
        <v>1120.1111111111099</v>
      </c>
      <c r="AO454" s="3">
        <v>1069</v>
      </c>
      <c r="AP454" s="7">
        <v>1069</v>
      </c>
      <c r="AQ454" s="113"/>
      <c r="AR454" s="3">
        <v>1401.76470588235</v>
      </c>
      <c r="AS454" s="3">
        <v>1371.5555555555602</v>
      </c>
      <c r="AT454" s="7">
        <v>1375.8333333333298</v>
      </c>
      <c r="AU454" s="7"/>
      <c r="AV454" s="3">
        <v>1483.5384615384601</v>
      </c>
      <c r="AW454" s="3">
        <v>1438.1875</v>
      </c>
      <c r="AX454" s="7">
        <v>1444.1764705882399</v>
      </c>
      <c r="AY454" s="113"/>
      <c r="AZ454" s="3">
        <v>1391.8</v>
      </c>
      <c r="BA454" s="7">
        <v>1380</v>
      </c>
      <c r="BB454" s="7"/>
      <c r="BC454" s="3">
        <v>1340.7777777777801</v>
      </c>
      <c r="BD454" s="3">
        <v>1363.16</v>
      </c>
      <c r="BE454" s="7">
        <v>1363.16</v>
      </c>
      <c r="BF454" s="113"/>
      <c r="BG454" s="3">
        <v>1404.625</v>
      </c>
      <c r="BH454" s="3">
        <v>1369.8333333333298</v>
      </c>
      <c r="BI454" s="7">
        <v>1375</v>
      </c>
      <c r="BJ454" s="113"/>
      <c r="BK454" s="3">
        <v>1491</v>
      </c>
      <c r="BL454" s="3">
        <v>1444.3181818181802</v>
      </c>
      <c r="BM454" s="7">
        <v>1450.8260869565202</v>
      </c>
      <c r="BO454" s="2">
        <f t="shared" si="542"/>
        <v>1381.0021917808219</v>
      </c>
      <c r="BP454" s="2">
        <f t="shared" si="543"/>
        <v>1364.5902465753425</v>
      </c>
      <c r="BQ454" s="2"/>
      <c r="BR454" s="2">
        <f t="shared" si="544"/>
        <v>1399.2023592085238</v>
      </c>
      <c r="BS454" s="2">
        <f t="shared" si="545"/>
        <v>1369.2665570776226</v>
      </c>
      <c r="BT454" s="2">
        <f t="shared" si="546"/>
        <v>1373.9944109589042</v>
      </c>
      <c r="BU454" s="2"/>
      <c r="BV454" s="2">
        <f t="shared" si="547"/>
        <v>1483.6640410958905</v>
      </c>
      <c r="BW454" s="2">
        <f t="shared" si="548"/>
        <v>1437.9920713989191</v>
      </c>
      <c r="BX454" s="2">
        <f t="shared" si="549"/>
        <v>1444.3860631328157</v>
      </c>
      <c r="BZ454" s="16">
        <f t="shared" si="538"/>
        <v>-16.411945205479469</v>
      </c>
      <c r="CA454" s="16">
        <f t="shared" si="539"/>
        <v>9.4041643835616924</v>
      </c>
      <c r="CB454" s="16">
        <f t="shared" si="540"/>
        <v>70.391652173911552</v>
      </c>
      <c r="CD454" s="5">
        <f t="shared" si="481"/>
        <v>-1.1884083387526001E-2</v>
      </c>
      <c r="CE454" s="5">
        <f t="shared" si="482"/>
        <v>6.8915664663169451E-3</v>
      </c>
      <c r="CF454" s="5">
        <f t="shared" si="483"/>
        <v>5.123139629424367E-2</v>
      </c>
      <c r="CH454" s="11">
        <f t="shared" si="512"/>
        <v>-2.1394905414421128E-2</v>
      </c>
      <c r="CI454" s="11">
        <f t="shared" si="513"/>
        <v>-1.8015941785489042E-2</v>
      </c>
      <c r="CK454" s="11">
        <f t="shared" si="514"/>
        <v>-3.0783228838812016E-2</v>
      </c>
      <c r="CL454" s="11">
        <f t="shared" si="515"/>
        <v>-2.6473633433929278E-2</v>
      </c>
      <c r="CN454" s="16">
        <f t="shared" si="484"/>
        <v>-29.935802130901266</v>
      </c>
      <c r="CO454" s="16">
        <f t="shared" si="485"/>
        <v>-25.207948249619676</v>
      </c>
      <c r="CP454" s="11"/>
      <c r="CQ454" s="16">
        <f t="shared" si="486"/>
        <v>-45.671969696971473</v>
      </c>
      <c r="CR454" s="16">
        <f t="shared" si="487"/>
        <v>-39.277977963074818</v>
      </c>
      <c r="CT454" s="106">
        <v>1402.4761904761899</v>
      </c>
      <c r="CU454" s="104">
        <v>1369.8333333333298</v>
      </c>
      <c r="CV454" s="104">
        <v>1388.9845201238379</v>
      </c>
      <c r="CW454" s="104">
        <v>1358.0688259109302</v>
      </c>
      <c r="CX454" s="104">
        <v>1318.3934837092729</v>
      </c>
      <c r="CY454" s="104">
        <v>1353.3478260869601</v>
      </c>
      <c r="CZ454" s="104">
        <v>1368.8838383838381</v>
      </c>
      <c r="DA454" s="104">
        <v>1391.833333333333</v>
      </c>
      <c r="DB454" s="104">
        <v>1338.3063427800278</v>
      </c>
      <c r="DC454" s="104">
        <v>1290.3333333333298</v>
      </c>
      <c r="DD454" s="104">
        <v>1339.473684210526</v>
      </c>
      <c r="DE454" s="104">
        <v>1409.2222222222229</v>
      </c>
      <c r="DF454" s="104">
        <v>1349.1111111111111</v>
      </c>
      <c r="DG454" s="104">
        <v>1351.7307692307702</v>
      </c>
      <c r="DH454" s="104">
        <v>1405.983552631579</v>
      </c>
      <c r="DI454" s="104">
        <v>1403.9429149797559</v>
      </c>
      <c r="DJ454" s="104">
        <v>1957.6058823529411</v>
      </c>
      <c r="DK454" s="104">
        <v>2047.7391304347798</v>
      </c>
      <c r="DL454" s="104">
        <v>2164.1666666666679</v>
      </c>
      <c r="DM454" s="104">
        <v>2122.411764705882</v>
      </c>
      <c r="DN454" s="104">
        <v>1994.9513888888891</v>
      </c>
      <c r="DO454" s="104">
        <v>1820.61904761905</v>
      </c>
      <c r="DP454" s="104">
        <v>2011.261904761905</v>
      </c>
      <c r="DR454" s="4">
        <f t="shared" si="516"/>
        <v>16.423689826650001</v>
      </c>
      <c r="DS454" s="39">
        <v>13.425027443399999</v>
      </c>
      <c r="DT454" s="39">
        <v>14.02418444379</v>
      </c>
      <c r="DU454" s="39">
        <v>15.887857659300002</v>
      </c>
      <c r="DV454" s="39">
        <v>14.187703568220002</v>
      </c>
      <c r="DW454" s="39">
        <v>15.55892045177</v>
      </c>
      <c r="DX454" s="39">
        <v>18.343662737399999</v>
      </c>
      <c r="DY454" s="39">
        <v>22.181117911799998</v>
      </c>
      <c r="DZ454" s="39">
        <v>18.182512324659999</v>
      </c>
      <c r="EA454" s="39">
        <v>17.667735831850003</v>
      </c>
      <c r="EB454" s="39">
        <v>16.861196531600001</v>
      </c>
      <c r="EC454" s="39">
        <v>15.11932262785</v>
      </c>
      <c r="ED454" s="39">
        <v>17.882353343249999</v>
      </c>
      <c r="EE454" s="39">
        <v>17.06643983499</v>
      </c>
      <c r="EF454" s="39">
        <v>17.74762185534</v>
      </c>
      <c r="EG454" s="39">
        <v>14.25978531538</v>
      </c>
      <c r="EH454" s="39">
        <v>14.678728452330001</v>
      </c>
      <c r="EI454" s="39">
        <v>20.473203020400003</v>
      </c>
      <c r="EJ454" s="39">
        <v>24.440987236799998</v>
      </c>
      <c r="EK454" s="39">
        <v>26.0008776962</v>
      </c>
      <c r="EL454" s="39">
        <v>28.799384735139999</v>
      </c>
      <c r="EM454" s="39">
        <v>28.707652213559996</v>
      </c>
      <c r="EN454" s="39">
        <v>25.840106781080006</v>
      </c>
      <c r="EP454" s="111">
        <v>46053</v>
      </c>
      <c r="EQ454" s="114">
        <f t="shared" si="541"/>
        <v>-8.4931506849315067E-2</v>
      </c>
      <c r="ER454" s="114"/>
      <c r="ES454" s="4">
        <f t="shared" si="517"/>
        <v>1241</v>
      </c>
      <c r="ET454" s="4">
        <f t="shared" si="518"/>
        <v>927</v>
      </c>
      <c r="EU454" s="4"/>
      <c r="EV454" s="4">
        <f t="shared" si="488"/>
        <v>1120.1111111111099</v>
      </c>
      <c r="EW454" s="4">
        <f t="shared" si="489"/>
        <v>1069</v>
      </c>
      <c r="EX454" s="4">
        <f t="shared" si="490"/>
        <v>1069</v>
      </c>
      <c r="EY454" s="4"/>
      <c r="EZ454" s="4">
        <f t="shared" si="491"/>
        <v>1401.76470588235</v>
      </c>
      <c r="FA454" s="4">
        <f t="shared" si="492"/>
        <v>1371.5555555555602</v>
      </c>
      <c r="FB454" s="4">
        <f t="shared" si="493"/>
        <v>1375.8333333333298</v>
      </c>
      <c r="FC454" s="4"/>
      <c r="FD454" s="4">
        <f t="shared" si="552"/>
        <v>1483.5384615384601</v>
      </c>
      <c r="FE454" s="4">
        <f t="shared" si="520"/>
        <v>1438.1875</v>
      </c>
      <c r="FF454" s="4">
        <f t="shared" si="521"/>
        <v>1444.1764705882399</v>
      </c>
      <c r="FH454" s="16">
        <f t="shared" si="522"/>
        <v>953.66849315068487</v>
      </c>
      <c r="FI454" s="16">
        <f t="shared" si="495"/>
        <v>1056.9397260273972</v>
      </c>
      <c r="FJ454" s="16"/>
      <c r="FK454" s="16">
        <f t="shared" si="523"/>
        <v>1377.8434416689022</v>
      </c>
      <c r="FL454" s="16">
        <f t="shared" si="524"/>
        <v>1345.8590563165949</v>
      </c>
      <c r="FM454" s="16">
        <f t="shared" si="525"/>
        <v>1349.7735159817321</v>
      </c>
      <c r="FN454" s="16"/>
      <c r="FO454" s="16">
        <f t="shared" si="526"/>
        <v>1476.593293249859</v>
      </c>
      <c r="FP454" s="16">
        <f t="shared" si="527"/>
        <v>1432.528348554034</v>
      </c>
      <c r="FQ454" s="16">
        <f t="shared" si="528"/>
        <v>1438.3719849583708</v>
      </c>
      <c r="FS454" s="4">
        <f t="shared" si="496"/>
        <v>1391.8</v>
      </c>
      <c r="FT454" s="4">
        <f t="shared" si="497"/>
        <v>1380</v>
      </c>
      <c r="FU454" s="4"/>
      <c r="FV454" s="4">
        <f t="shared" si="498"/>
        <v>1340.7777777777801</v>
      </c>
      <c r="FW454" s="4">
        <f t="shared" si="499"/>
        <v>1363.16</v>
      </c>
      <c r="FX454" s="4">
        <f t="shared" si="500"/>
        <v>1363.16</v>
      </c>
      <c r="FY454" s="4"/>
      <c r="FZ454" s="4">
        <f t="shared" si="501"/>
        <v>1404.625</v>
      </c>
      <c r="GA454" s="4">
        <f t="shared" si="502"/>
        <v>1369.8333333333298</v>
      </c>
      <c r="GB454" s="4">
        <f t="shared" si="503"/>
        <v>1375</v>
      </c>
      <c r="GC454" s="4"/>
      <c r="GD454" s="4">
        <f t="shared" si="504"/>
        <v>1491</v>
      </c>
      <c r="GE454" s="4">
        <f t="shared" si="505"/>
        <v>1444.3181818181802</v>
      </c>
      <c r="GF454" s="4">
        <f t="shared" si="506"/>
        <v>1450.8260869565202</v>
      </c>
      <c r="GH454" s="16">
        <f t="shared" si="529"/>
        <v>1381.0021917808219</v>
      </c>
      <c r="GI454" s="16">
        <f t="shared" si="507"/>
        <v>1364.5902465753425</v>
      </c>
      <c r="GJ454" s="16"/>
      <c r="GK454" s="16">
        <f t="shared" si="530"/>
        <v>1399.2023592085238</v>
      </c>
      <c r="GL454" s="16">
        <f t="shared" si="531"/>
        <v>1369.2665570776226</v>
      </c>
      <c r="GM454" s="16">
        <f t="shared" si="532"/>
        <v>1373.9944109589042</v>
      </c>
      <c r="GN454" s="16"/>
      <c r="GO454" s="16">
        <f t="shared" si="508"/>
        <v>1483.6640410958905</v>
      </c>
      <c r="GP454" s="16">
        <f t="shared" si="509"/>
        <v>1437.9920713989191</v>
      </c>
      <c r="GQ454" s="16">
        <f t="shared" si="533"/>
        <v>1444.3860631328157</v>
      </c>
    </row>
    <row r="455" spans="2:199" ht="14.45" customHeight="1" x14ac:dyDescent="0.25">
      <c r="B455" s="28" t="s">
        <v>208</v>
      </c>
      <c r="C455" s="28" t="s">
        <v>889</v>
      </c>
      <c r="D455" s="23" t="str">
        <f>IFERROR(IF(MATCH($B455,Compounders!$A:$A,0),"yes"),"")</f>
        <v/>
      </c>
      <c r="F455" s="66"/>
      <c r="G455" s="66"/>
      <c r="H455" s="66"/>
      <c r="I455" s="66"/>
      <c r="J455" s="121" t="str">
        <f t="shared" si="510"/>
        <v>yes</v>
      </c>
      <c r="K455" s="70">
        <f t="shared" si="534"/>
        <v>6</v>
      </c>
      <c r="L455" s="70">
        <f t="shared" si="535"/>
        <v>48</v>
      </c>
      <c r="M455" s="70">
        <f t="shared" si="536"/>
        <v>7</v>
      </c>
      <c r="N455" s="70">
        <f t="shared" si="537"/>
        <v>10</v>
      </c>
      <c r="O455" s="66"/>
      <c r="P455" s="83"/>
      <c r="Q455" s="70">
        <f t="shared" si="553"/>
        <v>5</v>
      </c>
      <c r="R455" s="70">
        <f t="shared" si="553"/>
        <v>4</v>
      </c>
      <c r="S455" s="70">
        <f t="shared" si="553"/>
        <v>5</v>
      </c>
      <c r="T455" s="70">
        <f t="shared" si="553"/>
        <v>5</v>
      </c>
      <c r="U455" s="70">
        <f t="shared" si="553"/>
        <v>5</v>
      </c>
      <c r="V455" s="70">
        <f t="shared" si="553"/>
        <v>8</v>
      </c>
      <c r="W455" s="70">
        <f t="shared" si="553"/>
        <v>10</v>
      </c>
      <c r="X455" s="70">
        <f t="shared" si="553"/>
        <v>4</v>
      </c>
      <c r="Y455" s="70">
        <f t="shared" si="553"/>
        <v>2</v>
      </c>
      <c r="AA455" s="39">
        <v>30.452610111250003</v>
      </c>
      <c r="AB455" s="39">
        <v>34.033432347599998</v>
      </c>
      <c r="AC455" s="40">
        <v>20.088627724850003</v>
      </c>
      <c r="AE455" s="4">
        <f t="shared" si="477"/>
        <v>-10.3639823864</v>
      </c>
      <c r="AF455" s="4">
        <f t="shared" si="478"/>
        <v>-13.944804622749995</v>
      </c>
      <c r="AH455" s="11">
        <f t="shared" si="479"/>
        <v>-0.34033149698952303</v>
      </c>
      <c r="AI455" s="11">
        <f t="shared" si="480"/>
        <v>-0.40973841487173324</v>
      </c>
      <c r="AK455" s="3">
        <v>5083</v>
      </c>
      <c r="AL455" s="7">
        <v>4987</v>
      </c>
      <c r="AM455" s="7"/>
      <c r="AN455" s="3">
        <v>5576.7058823529396</v>
      </c>
      <c r="AO455" s="3">
        <v>5483.9375</v>
      </c>
      <c r="AP455" s="7">
        <v>5296.7058823529396</v>
      </c>
      <c r="AQ455" s="113"/>
      <c r="AR455" s="3">
        <v>5488.6428571428605</v>
      </c>
      <c r="AS455" s="3">
        <v>5456.375</v>
      </c>
      <c r="AT455" s="7">
        <v>5233.2352941176505</v>
      </c>
      <c r="AU455" s="7"/>
      <c r="AV455" s="3">
        <v>5474.3636363636397</v>
      </c>
      <c r="AW455" s="3">
        <v>5413.6923076923104</v>
      </c>
      <c r="AX455" s="7">
        <v>5106</v>
      </c>
      <c r="AY455" s="113"/>
      <c r="AZ455" s="3">
        <v>5083</v>
      </c>
      <c r="BA455" s="7">
        <v>4987</v>
      </c>
      <c r="BB455" s="7"/>
      <c r="BC455" s="3">
        <v>5747.15</v>
      </c>
      <c r="BD455" s="3">
        <v>5496.6315789473692</v>
      </c>
      <c r="BE455" s="7">
        <v>5375.65</v>
      </c>
      <c r="BF455" s="113"/>
      <c r="BG455" s="3">
        <v>5746.3333333333303</v>
      </c>
      <c r="BH455" s="3">
        <v>5467.7368421052597</v>
      </c>
      <c r="BI455" s="7">
        <v>5279.8</v>
      </c>
      <c r="BJ455" s="113"/>
      <c r="BK455" s="3">
        <v>5910.1666666666697</v>
      </c>
      <c r="BL455" s="3">
        <v>5727.6875</v>
      </c>
      <c r="BM455" s="7">
        <v>5379.8235294117694</v>
      </c>
      <c r="BO455" s="2">
        <f t="shared" si="542"/>
        <v>5083</v>
      </c>
      <c r="BP455" s="2">
        <f t="shared" si="543"/>
        <v>4987</v>
      </c>
      <c r="BQ455" s="2"/>
      <c r="BR455" s="2">
        <f t="shared" si="544"/>
        <v>5747.15</v>
      </c>
      <c r="BS455" s="2">
        <f t="shared" si="545"/>
        <v>5496.6315789473692</v>
      </c>
      <c r="BT455" s="2">
        <f t="shared" si="546"/>
        <v>5375.65</v>
      </c>
      <c r="BU455" s="2"/>
      <c r="BV455" s="2">
        <f t="shared" si="547"/>
        <v>5746.3333333333303</v>
      </c>
      <c r="BW455" s="2">
        <f t="shared" si="548"/>
        <v>5467.7368421052597</v>
      </c>
      <c r="BX455" s="2">
        <f t="shared" si="549"/>
        <v>5279.8</v>
      </c>
      <c r="BZ455" s="16">
        <f t="shared" si="538"/>
        <v>-96</v>
      </c>
      <c r="CA455" s="16">
        <f t="shared" si="539"/>
        <v>388.64999999999964</v>
      </c>
      <c r="CB455" s="16">
        <f t="shared" si="540"/>
        <v>-95.849999999999454</v>
      </c>
      <c r="CD455" s="5">
        <f t="shared" si="481"/>
        <v>-1.888648435963014E-2</v>
      </c>
      <c r="CE455" s="5">
        <f t="shared" si="482"/>
        <v>7.7932624824543772E-2</v>
      </c>
      <c r="CF455" s="5">
        <f t="shared" si="483"/>
        <v>-1.7830401904885829E-2</v>
      </c>
      <c r="CH455" s="11">
        <f t="shared" si="512"/>
        <v>-4.3590026544048865E-2</v>
      </c>
      <c r="CI455" s="11">
        <f t="shared" si="513"/>
        <v>-6.4640734972986613E-2</v>
      </c>
      <c r="CK455" s="11">
        <f t="shared" si="514"/>
        <v>-4.8482480055932031E-2</v>
      </c>
      <c r="CL455" s="11">
        <f t="shared" si="515"/>
        <v>-8.1188003944543841E-2</v>
      </c>
      <c r="CN455" s="16">
        <f t="shared" si="484"/>
        <v>-250.5184210526304</v>
      </c>
      <c r="CO455" s="16">
        <f t="shared" si="485"/>
        <v>-371.5</v>
      </c>
      <c r="CP455" s="11"/>
      <c r="CQ455" s="16">
        <f t="shared" si="486"/>
        <v>-278.59649122807059</v>
      </c>
      <c r="CR455" s="16">
        <f t="shared" si="487"/>
        <v>-466.53333333333012</v>
      </c>
      <c r="CT455" s="106">
        <v>5417.7720588235306</v>
      </c>
      <c r="CU455" s="104">
        <v>5496.6315789473692</v>
      </c>
      <c r="CV455" s="104">
        <v>5568.5222222222192</v>
      </c>
      <c r="CW455" s="104">
        <v>5635.6175438596492</v>
      </c>
      <c r="CX455" s="104">
        <v>5674.5028594771302</v>
      </c>
      <c r="CY455" s="104">
        <v>5729.9047619047606</v>
      </c>
      <c r="CZ455" s="104">
        <v>5604.15</v>
      </c>
      <c r="DA455" s="104">
        <v>5382.7956140350898</v>
      </c>
      <c r="DB455" s="104">
        <v>5038.6764705882397</v>
      </c>
      <c r="DC455" s="104">
        <v>5163.0909090909099</v>
      </c>
      <c r="DD455" s="104">
        <v>5283.17293233082</v>
      </c>
      <c r="DE455" s="104">
        <v>5085.0343137254895</v>
      </c>
      <c r="DF455" s="104">
        <v>4969.4733893557404</v>
      </c>
      <c r="DG455" s="104">
        <v>5358.9230769230808</v>
      </c>
      <c r="DH455" s="104">
        <v>5287.1337662337692</v>
      </c>
      <c r="DI455" s="104">
        <v>5454.0086580086599</v>
      </c>
      <c r="DJ455" s="104">
        <v>5264.45</v>
      </c>
      <c r="DK455" s="104">
        <v>5523.875</v>
      </c>
      <c r="DL455" s="104">
        <v>5231.8999999999996</v>
      </c>
      <c r="DM455" s="104">
        <v>4863.8500000000004</v>
      </c>
      <c r="DN455" s="104">
        <v>4285.6852941176521</v>
      </c>
      <c r="DO455" s="104">
        <v>4017.0869565217399</v>
      </c>
      <c r="DP455" s="104">
        <v>4033.6356725146197</v>
      </c>
      <c r="DR455" s="4">
        <f t="shared" si="516"/>
        <v>20.088627724850003</v>
      </c>
      <c r="DS455" s="39">
        <v>34.033432347599998</v>
      </c>
      <c r="DT455" s="39">
        <v>30.452610111250003</v>
      </c>
      <c r="DU455" s="39">
        <v>42.108227425425</v>
      </c>
      <c r="DV455" s="39">
        <v>62.84489735139001</v>
      </c>
      <c r="DW455" s="39">
        <v>58.406691902989998</v>
      </c>
      <c r="DX455" s="39">
        <v>54.531444515140002</v>
      </c>
      <c r="DY455" s="39">
        <v>51.734304036959998</v>
      </c>
      <c r="DZ455" s="39">
        <v>48.216067898880006</v>
      </c>
      <c r="EA455" s="39">
        <v>46.406328974720005</v>
      </c>
      <c r="EB455" s="39">
        <v>63.436104048360008</v>
      </c>
      <c r="EC455" s="39">
        <v>72.552589768060002</v>
      </c>
      <c r="ED455" s="39">
        <v>60.93346576214001</v>
      </c>
      <c r="EE455" s="39">
        <v>60.610450980530004</v>
      </c>
      <c r="EF455" s="39">
        <v>57.972899854299996</v>
      </c>
      <c r="EG455" s="39">
        <v>53.3724722523</v>
      </c>
      <c r="EH455" s="39">
        <v>82.468368858899993</v>
      </c>
      <c r="EI455" s="39">
        <v>102.57414087456</v>
      </c>
      <c r="EJ455" s="39">
        <v>126.86023458405</v>
      </c>
      <c r="EK455" s="39">
        <v>144.86519697731998</v>
      </c>
      <c r="EL455" s="39">
        <v>147.14330012039997</v>
      </c>
      <c r="EM455" s="39">
        <v>128.96568993983999</v>
      </c>
      <c r="EN455" s="39">
        <v>146.99872476344999</v>
      </c>
      <c r="EP455" s="111">
        <v>46022</v>
      </c>
      <c r="EQ455" s="114">
        <f t="shared" si="541"/>
        <v>0</v>
      </c>
      <c r="ER455" s="114"/>
      <c r="ES455" s="4">
        <f t="shared" si="517"/>
        <v>5083</v>
      </c>
      <c r="ET455" s="4">
        <f t="shared" si="518"/>
        <v>4987</v>
      </c>
      <c r="EU455" s="4"/>
      <c r="EV455" s="4">
        <f t="shared" si="488"/>
        <v>5576.7058823529396</v>
      </c>
      <c r="EW455" s="4">
        <f t="shared" si="489"/>
        <v>5483.9375</v>
      </c>
      <c r="EX455" s="4">
        <f t="shared" si="490"/>
        <v>5296.7058823529396</v>
      </c>
      <c r="EY455" s="4"/>
      <c r="EZ455" s="4">
        <f t="shared" si="491"/>
        <v>5488.6428571428605</v>
      </c>
      <c r="FA455" s="4">
        <f t="shared" si="492"/>
        <v>5456.375</v>
      </c>
      <c r="FB455" s="4">
        <f t="shared" si="493"/>
        <v>5233.2352941176505</v>
      </c>
      <c r="FC455" s="4"/>
      <c r="FD455" s="4">
        <f t="shared" si="552"/>
        <v>5474.3636363636397</v>
      </c>
      <c r="FE455" s="4">
        <f t="shared" si="520"/>
        <v>5413.6923076923104</v>
      </c>
      <c r="FF455" s="4">
        <f t="shared" si="521"/>
        <v>5106</v>
      </c>
      <c r="FH455" s="16">
        <f t="shared" si="522"/>
        <v>5083</v>
      </c>
      <c r="FI455" s="16">
        <f t="shared" si="495"/>
        <v>4987</v>
      </c>
      <c r="FJ455" s="16"/>
      <c r="FK455" s="16">
        <f t="shared" si="523"/>
        <v>5576.7058823529396</v>
      </c>
      <c r="FL455" s="16">
        <f t="shared" si="524"/>
        <v>5483.9375</v>
      </c>
      <c r="FM455" s="16">
        <f t="shared" si="525"/>
        <v>5296.7058823529396</v>
      </c>
      <c r="FN455" s="16"/>
      <c r="FO455" s="16">
        <f t="shared" si="526"/>
        <v>5488.6428571428605</v>
      </c>
      <c r="FP455" s="16">
        <f t="shared" si="527"/>
        <v>5456.375</v>
      </c>
      <c r="FQ455" s="16">
        <f t="shared" si="528"/>
        <v>5233.2352941176505</v>
      </c>
      <c r="FS455" s="4">
        <f t="shared" si="496"/>
        <v>5083</v>
      </c>
      <c r="FT455" s="4">
        <f t="shared" si="497"/>
        <v>4987</v>
      </c>
      <c r="FU455" s="4"/>
      <c r="FV455" s="4">
        <f t="shared" si="498"/>
        <v>5747.15</v>
      </c>
      <c r="FW455" s="4">
        <f t="shared" si="499"/>
        <v>5496.6315789473692</v>
      </c>
      <c r="FX455" s="4">
        <f t="shared" si="500"/>
        <v>5375.65</v>
      </c>
      <c r="FY455" s="4"/>
      <c r="FZ455" s="4">
        <f t="shared" si="501"/>
        <v>5746.3333333333303</v>
      </c>
      <c r="GA455" s="4">
        <f t="shared" si="502"/>
        <v>5467.7368421052597</v>
      </c>
      <c r="GB455" s="4">
        <f t="shared" si="503"/>
        <v>5279.8</v>
      </c>
      <c r="GC455" s="4"/>
      <c r="GD455" s="4">
        <f t="shared" si="504"/>
        <v>5910.1666666666697</v>
      </c>
      <c r="GE455" s="4">
        <f t="shared" si="505"/>
        <v>5727.6875</v>
      </c>
      <c r="GF455" s="4">
        <f t="shared" si="506"/>
        <v>5379.8235294117694</v>
      </c>
      <c r="GH455" s="16">
        <f t="shared" si="529"/>
        <v>5083</v>
      </c>
      <c r="GI455" s="16">
        <f t="shared" si="507"/>
        <v>4987</v>
      </c>
      <c r="GJ455" s="16"/>
      <c r="GK455" s="16">
        <f t="shared" si="530"/>
        <v>5747.15</v>
      </c>
      <c r="GL455" s="16">
        <f t="shared" si="531"/>
        <v>5496.6315789473692</v>
      </c>
      <c r="GM455" s="16">
        <f t="shared" si="532"/>
        <v>5375.65</v>
      </c>
      <c r="GN455" s="16"/>
      <c r="GO455" s="16">
        <f t="shared" si="508"/>
        <v>5746.3333333333303</v>
      </c>
      <c r="GP455" s="16">
        <f t="shared" si="509"/>
        <v>5467.7368421052597</v>
      </c>
      <c r="GQ455" s="16">
        <f t="shared" si="533"/>
        <v>5279.8</v>
      </c>
    </row>
    <row r="456" spans="2:199" ht="14.45" customHeight="1" x14ac:dyDescent="0.25">
      <c r="B456" s="28" t="s">
        <v>360</v>
      </c>
      <c r="C456" s="28" t="s">
        <v>1057</v>
      </c>
      <c r="D456" s="23" t="str">
        <f>IFERROR(IF(MATCH($B456,Compounders!$A:$A,0),"yes"),"")</f>
        <v/>
      </c>
      <c r="F456" s="66"/>
      <c r="G456" s="66"/>
      <c r="H456" s="66"/>
      <c r="I456" s="66"/>
      <c r="J456" s="121" t="str">
        <f t="shared" si="510"/>
        <v>yes</v>
      </c>
      <c r="K456" s="70">
        <f t="shared" si="534"/>
        <v>6</v>
      </c>
      <c r="L456" s="70">
        <f t="shared" si="535"/>
        <v>48</v>
      </c>
      <c r="M456" s="70">
        <f t="shared" si="536"/>
        <v>7</v>
      </c>
      <c r="N456" s="70">
        <f t="shared" si="537"/>
        <v>10</v>
      </c>
      <c r="O456" s="66"/>
      <c r="P456" s="83"/>
      <c r="Q456" s="70">
        <f t="shared" si="553"/>
        <v>5</v>
      </c>
      <c r="R456" s="70">
        <f t="shared" si="553"/>
        <v>4</v>
      </c>
      <c r="S456" s="70">
        <f t="shared" si="553"/>
        <v>5</v>
      </c>
      <c r="T456" s="70">
        <f t="shared" si="553"/>
        <v>5</v>
      </c>
      <c r="U456" s="70">
        <f t="shared" si="553"/>
        <v>5</v>
      </c>
      <c r="V456" s="70">
        <f t="shared" si="553"/>
        <v>8</v>
      </c>
      <c r="W456" s="70">
        <f t="shared" si="553"/>
        <v>10</v>
      </c>
      <c r="X456" s="70">
        <f t="shared" si="553"/>
        <v>4</v>
      </c>
      <c r="Y456" s="70">
        <f t="shared" si="553"/>
        <v>2</v>
      </c>
      <c r="AA456" s="39">
        <v>40.771924193000011</v>
      </c>
      <c r="AB456" s="39">
        <v>39.145296772450003</v>
      </c>
      <c r="AC456" s="40">
        <v>39.215291771839993</v>
      </c>
      <c r="AE456" s="4">
        <f t="shared" si="477"/>
        <v>-1.5566324211600175</v>
      </c>
      <c r="AF456" s="4">
        <f t="shared" si="478"/>
        <v>6.9994999389990653E-2</v>
      </c>
      <c r="AH456" s="11">
        <f t="shared" si="479"/>
        <v>-3.8179027651269681E-2</v>
      </c>
      <c r="AI456" s="11">
        <f t="shared" si="480"/>
        <v>1.7880819705331508E-3</v>
      </c>
      <c r="AK456" s="3">
        <v>9.4</v>
      </c>
      <c r="AL456" s="7">
        <v>195.40299999999999</v>
      </c>
      <c r="AM456" s="7"/>
      <c r="AN456" s="3">
        <v>913.91666666666697</v>
      </c>
      <c r="AO456" s="3">
        <v>674.84615384615392</v>
      </c>
      <c r="AP456" s="7">
        <v>740.66666666666697</v>
      </c>
      <c r="AQ456" s="113"/>
      <c r="AR456" s="3">
        <v>1013.5</v>
      </c>
      <c r="AS456" s="3">
        <v>822.75</v>
      </c>
      <c r="AT456" s="7">
        <v>887.26666666666699</v>
      </c>
      <c r="AU456" s="7"/>
      <c r="AV456" s="3">
        <v>1606.5</v>
      </c>
      <c r="AW456" s="3">
        <v>921.11111111111109</v>
      </c>
      <c r="AX456" s="7">
        <v>1079.5999999999999</v>
      </c>
      <c r="AY456" s="113"/>
      <c r="AZ456" s="3">
        <v>9.4</v>
      </c>
      <c r="BA456" s="7">
        <v>195.4</v>
      </c>
      <c r="BB456" s="7"/>
      <c r="BC456" s="3">
        <v>1158</v>
      </c>
      <c r="BD456" s="3">
        <v>1174.2142857142899</v>
      </c>
      <c r="BE456" s="7">
        <v>1079.2142857142899</v>
      </c>
      <c r="BF456" s="113"/>
      <c r="BG456" s="3">
        <v>1385.7777777777801</v>
      </c>
      <c r="BH456" s="3">
        <v>1316</v>
      </c>
      <c r="BI456" s="7">
        <v>1196</v>
      </c>
      <c r="BJ456" s="113"/>
      <c r="BK456" s="3">
        <v>1791</v>
      </c>
      <c r="BL456" s="3">
        <v>1626.6363636363599</v>
      </c>
      <c r="BM456" s="7">
        <v>1485.3333333333298</v>
      </c>
      <c r="BO456" s="2">
        <f t="shared" si="542"/>
        <v>9.4</v>
      </c>
      <c r="BP456" s="2">
        <f t="shared" si="543"/>
        <v>195.4</v>
      </c>
      <c r="BQ456" s="2"/>
      <c r="BR456" s="2">
        <f t="shared" si="544"/>
        <v>1158</v>
      </c>
      <c r="BS456" s="2">
        <f t="shared" si="545"/>
        <v>1174.2142857142899</v>
      </c>
      <c r="BT456" s="2">
        <f t="shared" si="546"/>
        <v>1079.2142857142899</v>
      </c>
      <c r="BU456" s="2"/>
      <c r="BV456" s="2">
        <f t="shared" si="547"/>
        <v>1385.7777777777801</v>
      </c>
      <c r="BW456" s="2">
        <f t="shared" si="548"/>
        <v>1316</v>
      </c>
      <c r="BX456" s="2">
        <f t="shared" si="549"/>
        <v>1196</v>
      </c>
      <c r="BZ456" s="16">
        <f t="shared" si="538"/>
        <v>186</v>
      </c>
      <c r="CA456" s="16">
        <f t="shared" si="539"/>
        <v>883.81428571428989</v>
      </c>
      <c r="CB456" s="16">
        <f t="shared" si="540"/>
        <v>116.78571428571013</v>
      </c>
      <c r="CD456" s="5">
        <f t="shared" si="481"/>
        <v>19.787234042553191</v>
      </c>
      <c r="CE456" s="5">
        <f t="shared" si="482"/>
        <v>4.5231027928059868</v>
      </c>
      <c r="CF456" s="5">
        <f t="shared" si="483"/>
        <v>0.10821364749486628</v>
      </c>
      <c r="CH456" s="11">
        <f t="shared" si="512"/>
        <v>1.4001973846537119E-2</v>
      </c>
      <c r="CI456" s="11">
        <f t="shared" si="513"/>
        <v>-6.8036022699231591E-2</v>
      </c>
      <c r="CK456" s="11">
        <f t="shared" si="514"/>
        <v>-5.0352790250161927E-2</v>
      </c>
      <c r="CL456" s="11">
        <f t="shared" si="515"/>
        <v>-0.1369467607440682</v>
      </c>
      <c r="CN456" s="16">
        <f t="shared" si="484"/>
        <v>16.214285714289872</v>
      </c>
      <c r="CO456" s="16">
        <f t="shared" si="485"/>
        <v>-78.785714285710128</v>
      </c>
      <c r="CP456" s="11"/>
      <c r="CQ456" s="16">
        <f t="shared" si="486"/>
        <v>-69.777777777780102</v>
      </c>
      <c r="CR456" s="16">
        <f t="shared" si="487"/>
        <v>-189.7777777777801</v>
      </c>
      <c r="CT456" s="106">
        <v>1059.282051282051</v>
      </c>
      <c r="CU456" s="104">
        <v>1174.2142857142899</v>
      </c>
      <c r="CV456" s="104">
        <v>1027.9595238095237</v>
      </c>
      <c r="CW456" s="104">
        <v>892.10063492063512</v>
      </c>
      <c r="CX456" s="104">
        <v>630.34761904761922</v>
      </c>
      <c r="CY456" s="104">
        <v>462.66666666666697</v>
      </c>
      <c r="CZ456" s="104">
        <v>442.90923076923076</v>
      </c>
      <c r="DA456" s="104">
        <v>339.19969780219782</v>
      </c>
      <c r="DB456" s="104">
        <v>365.6887878787872</v>
      </c>
      <c r="DC456" s="104">
        <v>313.83508333333299</v>
      </c>
      <c r="DD456" s="104">
        <v>442.33888888888998</v>
      </c>
      <c r="DE456" s="104">
        <v>336.33</v>
      </c>
      <c r="DF456" s="104">
        <v>246.43444444444438</v>
      </c>
      <c r="DG456" s="104">
        <v>240.555555555556</v>
      </c>
      <c r="DH456" s="104">
        <v>225.55714285714276</v>
      </c>
      <c r="DI456" s="104">
        <v>230.09107142857141</v>
      </c>
      <c r="DJ456" s="104">
        <v>206.60059523809528</v>
      </c>
      <c r="DK456" s="104">
        <v>205.71428571428601</v>
      </c>
      <c r="DL456" s="104">
        <v>185.20595238095245</v>
      </c>
      <c r="DM456" s="104">
        <v>181.15</v>
      </c>
      <c r="DN456" s="104">
        <v>152.4047619047619</v>
      </c>
      <c r="DO456" s="104">
        <v>126</v>
      </c>
      <c r="DP456" s="104">
        <v>143.78571428571431</v>
      </c>
      <c r="DR456" s="4">
        <f t="shared" si="516"/>
        <v>39.215291771839993</v>
      </c>
      <c r="DS456" s="39">
        <v>39.145296772450003</v>
      </c>
      <c r="DT456" s="39">
        <v>40.771924193000011</v>
      </c>
      <c r="DU456" s="39">
        <v>40.047759381959999</v>
      </c>
      <c r="DV456" s="39">
        <v>36.009011256000001</v>
      </c>
      <c r="DW456" s="39">
        <v>30.144937042290003</v>
      </c>
      <c r="DX456" s="39">
        <v>24.27523758972</v>
      </c>
      <c r="DY456" s="39">
        <v>21.109919801570001</v>
      </c>
      <c r="DZ456" s="39">
        <v>18.39144925834</v>
      </c>
      <c r="EA456" s="39">
        <v>14.857204575259999</v>
      </c>
      <c r="EB456" s="39">
        <v>14.112490752199999</v>
      </c>
      <c r="EC456" s="39">
        <v>14.52383106822</v>
      </c>
      <c r="ED456" s="39">
        <v>4.7078584364700005</v>
      </c>
      <c r="EE456" s="39">
        <v>3.95585807994</v>
      </c>
      <c r="EF456" s="39">
        <v>2.9669197686</v>
      </c>
      <c r="EG456" s="39">
        <v>3.0381215799599999</v>
      </c>
      <c r="EH456" s="39">
        <v>2.7024517260299996</v>
      </c>
      <c r="EI456" s="39">
        <v>2.7327662734399998</v>
      </c>
      <c r="EJ456" s="39">
        <v>2.2063895738000001</v>
      </c>
      <c r="EK456" s="39">
        <v>2.5398333394199999</v>
      </c>
      <c r="EL456" s="39">
        <v>2.6201898559200001</v>
      </c>
      <c r="EM456" s="39">
        <v>2.53589774744</v>
      </c>
      <c r="EN456" s="39">
        <v>2.2436929721500003</v>
      </c>
      <c r="EP456" s="111">
        <v>46022</v>
      </c>
      <c r="EQ456" s="114">
        <f t="shared" si="541"/>
        <v>0</v>
      </c>
      <c r="ER456" s="114"/>
      <c r="ES456" s="4">
        <f t="shared" si="517"/>
        <v>9.4</v>
      </c>
      <c r="ET456" s="4">
        <f t="shared" si="518"/>
        <v>195.40299999999999</v>
      </c>
      <c r="EU456" s="4"/>
      <c r="EV456" s="4">
        <f t="shared" si="488"/>
        <v>913.91666666666697</v>
      </c>
      <c r="EW456" s="4">
        <f t="shared" si="489"/>
        <v>674.84615384615392</v>
      </c>
      <c r="EX456" s="4">
        <f t="shared" si="490"/>
        <v>740.66666666666697</v>
      </c>
      <c r="EY456" s="4"/>
      <c r="EZ456" s="4">
        <f t="shared" si="491"/>
        <v>1013.5</v>
      </c>
      <c r="FA456" s="4">
        <f t="shared" si="492"/>
        <v>822.75</v>
      </c>
      <c r="FB456" s="4">
        <f t="shared" si="493"/>
        <v>887.26666666666699</v>
      </c>
      <c r="FC456" s="4"/>
      <c r="FD456" s="4">
        <f t="shared" si="552"/>
        <v>1606.5</v>
      </c>
      <c r="FE456" s="4">
        <f t="shared" si="520"/>
        <v>921.11111111111109</v>
      </c>
      <c r="FF456" s="4">
        <f t="shared" si="521"/>
        <v>1079.5999999999999</v>
      </c>
      <c r="FH456" s="16">
        <f t="shared" si="522"/>
        <v>9.4</v>
      </c>
      <c r="FI456" s="16">
        <f t="shared" si="495"/>
        <v>195.40299999999999</v>
      </c>
      <c r="FJ456" s="16"/>
      <c r="FK456" s="16">
        <f t="shared" si="523"/>
        <v>913.91666666666697</v>
      </c>
      <c r="FL456" s="16">
        <f t="shared" si="524"/>
        <v>674.84615384615392</v>
      </c>
      <c r="FM456" s="16">
        <f t="shared" si="525"/>
        <v>740.66666666666697</v>
      </c>
      <c r="FN456" s="16"/>
      <c r="FO456" s="16">
        <f t="shared" si="526"/>
        <v>1013.5</v>
      </c>
      <c r="FP456" s="16">
        <f t="shared" si="527"/>
        <v>822.75</v>
      </c>
      <c r="FQ456" s="16">
        <f t="shared" si="528"/>
        <v>887.26666666666699</v>
      </c>
      <c r="FS456" s="4">
        <f t="shared" si="496"/>
        <v>9.4</v>
      </c>
      <c r="FT456" s="4">
        <f t="shared" si="497"/>
        <v>195.4</v>
      </c>
      <c r="FU456" s="4"/>
      <c r="FV456" s="4">
        <f t="shared" si="498"/>
        <v>1158</v>
      </c>
      <c r="FW456" s="4">
        <f t="shared" si="499"/>
        <v>1174.2142857142899</v>
      </c>
      <c r="FX456" s="4">
        <f t="shared" si="500"/>
        <v>1079.2142857142899</v>
      </c>
      <c r="FY456" s="4"/>
      <c r="FZ456" s="4">
        <f t="shared" si="501"/>
        <v>1385.7777777777801</v>
      </c>
      <c r="GA456" s="4">
        <f t="shared" si="502"/>
        <v>1316</v>
      </c>
      <c r="GB456" s="4">
        <f t="shared" si="503"/>
        <v>1196</v>
      </c>
      <c r="GC456" s="4"/>
      <c r="GD456" s="4">
        <f t="shared" si="504"/>
        <v>1791</v>
      </c>
      <c r="GE456" s="4">
        <f t="shared" si="505"/>
        <v>1626.6363636363599</v>
      </c>
      <c r="GF456" s="4">
        <f t="shared" si="506"/>
        <v>1485.3333333333298</v>
      </c>
      <c r="GH456" s="16">
        <f t="shared" si="529"/>
        <v>9.4</v>
      </c>
      <c r="GI456" s="16">
        <f t="shared" si="507"/>
        <v>195.4</v>
      </c>
      <c r="GJ456" s="16"/>
      <c r="GK456" s="16">
        <f t="shared" si="530"/>
        <v>1158</v>
      </c>
      <c r="GL456" s="16">
        <f t="shared" si="531"/>
        <v>1174.2142857142899</v>
      </c>
      <c r="GM456" s="16">
        <f t="shared" si="532"/>
        <v>1079.2142857142899</v>
      </c>
      <c r="GN456" s="16"/>
      <c r="GO456" s="16">
        <f t="shared" si="508"/>
        <v>1385.7777777777801</v>
      </c>
      <c r="GP456" s="16">
        <f t="shared" si="509"/>
        <v>1316</v>
      </c>
      <c r="GQ456" s="16">
        <f t="shared" si="533"/>
        <v>1196</v>
      </c>
    </row>
    <row r="457" spans="2:199" ht="14.45" customHeight="1" x14ac:dyDescent="0.25">
      <c r="B457" s="28" t="s">
        <v>471</v>
      </c>
      <c r="C457" s="28" t="s">
        <v>890</v>
      </c>
      <c r="D457" s="23" t="str">
        <f>IFERROR(IF(MATCH($B457,Compounders!$A:$A,0),"yes"),"")</f>
        <v/>
      </c>
      <c r="F457" s="66"/>
      <c r="G457" s="66"/>
      <c r="H457" s="66"/>
      <c r="I457" s="66"/>
      <c r="J457" s="121" t="str">
        <f t="shared" si="510"/>
        <v>yes</v>
      </c>
      <c r="K457" s="70">
        <f t="shared" si="534"/>
        <v>6</v>
      </c>
      <c r="L457" s="70">
        <f t="shared" si="535"/>
        <v>48</v>
      </c>
      <c r="M457" s="70">
        <f t="shared" si="536"/>
        <v>7</v>
      </c>
      <c r="N457" s="70">
        <f t="shared" si="537"/>
        <v>10</v>
      </c>
      <c r="O457" s="66"/>
      <c r="P457" s="83"/>
      <c r="Q457" s="70">
        <f t="shared" si="553"/>
        <v>5</v>
      </c>
      <c r="R457" s="70">
        <f t="shared" si="553"/>
        <v>4</v>
      </c>
      <c r="S457" s="70">
        <f t="shared" si="553"/>
        <v>5</v>
      </c>
      <c r="T457" s="70">
        <f t="shared" si="553"/>
        <v>5</v>
      </c>
      <c r="U457" s="70">
        <f t="shared" si="553"/>
        <v>5</v>
      </c>
      <c r="V457" s="70">
        <f t="shared" si="553"/>
        <v>8</v>
      </c>
      <c r="W457" s="70">
        <f t="shared" si="553"/>
        <v>10</v>
      </c>
      <c r="X457" s="70">
        <f t="shared" si="553"/>
        <v>4</v>
      </c>
      <c r="Y457" s="70">
        <f t="shared" si="553"/>
        <v>2</v>
      </c>
      <c r="AA457" s="39">
        <v>14.058486260719999</v>
      </c>
      <c r="AB457" s="39">
        <v>13.28203291308</v>
      </c>
      <c r="AC457" s="40">
        <v>12.167325541950001</v>
      </c>
      <c r="AE457" s="4">
        <f t="shared" si="477"/>
        <v>-1.8911607187699975</v>
      </c>
      <c r="AF457" s="4">
        <f t="shared" si="478"/>
        <v>-1.1147073711299988</v>
      </c>
      <c r="AH457" s="11">
        <f t="shared" si="479"/>
        <v>-0.13452093516312491</v>
      </c>
      <c r="AI457" s="11">
        <f t="shared" si="480"/>
        <v>-8.3925960613472572E-2</v>
      </c>
      <c r="AK457" s="3">
        <v>704.9</v>
      </c>
      <c r="AL457" s="7">
        <v>688</v>
      </c>
      <c r="AM457" s="7"/>
      <c r="AN457" s="3">
        <v>801.88888888888891</v>
      </c>
      <c r="AO457" s="3">
        <v>768.71428571428601</v>
      </c>
      <c r="AP457" s="7">
        <v>733.25</v>
      </c>
      <c r="AQ457" s="113"/>
      <c r="AR457" s="3">
        <v>869.375</v>
      </c>
      <c r="AS457" s="3">
        <v>841.75</v>
      </c>
      <c r="AT457" s="7">
        <v>820.375</v>
      </c>
      <c r="AU457" s="7"/>
      <c r="AV457" s="3">
        <v>928</v>
      </c>
      <c r="AW457" s="3">
        <v>901.33333333333303</v>
      </c>
      <c r="AX457" s="7">
        <v>888.5</v>
      </c>
      <c r="AY457" s="113"/>
      <c r="AZ457" s="3">
        <v>760.9</v>
      </c>
      <c r="BA457" s="7">
        <v>746.3</v>
      </c>
      <c r="BB457" s="7"/>
      <c r="BC457" s="3">
        <v>801.41666666666697</v>
      </c>
      <c r="BD457" s="3">
        <v>776.63636363636397</v>
      </c>
      <c r="BE457" s="7">
        <v>763.4</v>
      </c>
      <c r="BF457" s="113"/>
      <c r="BG457" s="3">
        <v>868.18181818181802</v>
      </c>
      <c r="BH457" s="3">
        <v>842.27272727272702</v>
      </c>
      <c r="BI457" s="7">
        <v>828.27272727272702</v>
      </c>
      <c r="BJ457" s="113"/>
      <c r="BK457" s="3">
        <v>928</v>
      </c>
      <c r="BL457" s="3">
        <v>908</v>
      </c>
      <c r="BM457" s="7">
        <v>902.142857142857</v>
      </c>
      <c r="BO457" s="2">
        <f t="shared" si="542"/>
        <v>760.9</v>
      </c>
      <c r="BP457" s="2">
        <f t="shared" si="543"/>
        <v>746.3</v>
      </c>
      <c r="BQ457" s="2"/>
      <c r="BR457" s="2">
        <f t="shared" si="544"/>
        <v>801.41666666666697</v>
      </c>
      <c r="BS457" s="2">
        <f t="shared" si="545"/>
        <v>776.63636363636397</v>
      </c>
      <c r="BT457" s="2">
        <f t="shared" si="546"/>
        <v>763.4</v>
      </c>
      <c r="BU457" s="2"/>
      <c r="BV457" s="2">
        <f t="shared" si="547"/>
        <v>868.18181818181802</v>
      </c>
      <c r="BW457" s="2">
        <f t="shared" si="548"/>
        <v>842.27272727272702</v>
      </c>
      <c r="BX457" s="2">
        <f t="shared" si="549"/>
        <v>828.27272727272702</v>
      </c>
      <c r="BZ457" s="16">
        <f t="shared" si="538"/>
        <v>-14.600000000000023</v>
      </c>
      <c r="CA457" s="16">
        <f t="shared" si="539"/>
        <v>17.100000000000023</v>
      </c>
      <c r="CB457" s="16">
        <f t="shared" si="540"/>
        <v>64.872727272727047</v>
      </c>
      <c r="CD457" s="5">
        <f t="shared" si="481"/>
        <v>-1.9187803916414836E-2</v>
      </c>
      <c r="CE457" s="5">
        <f t="shared" si="482"/>
        <v>2.29130376524187E-2</v>
      </c>
      <c r="CF457" s="5">
        <f t="shared" si="483"/>
        <v>8.4978683878343064E-2</v>
      </c>
      <c r="CH457" s="11">
        <f t="shared" si="512"/>
        <v>-3.0920623517067258E-2</v>
      </c>
      <c r="CI457" s="11">
        <f t="shared" si="513"/>
        <v>-4.7436830612457515E-2</v>
      </c>
      <c r="CK457" s="11">
        <f t="shared" si="514"/>
        <v>-2.9842931937172912E-2</v>
      </c>
      <c r="CL457" s="11">
        <f t="shared" si="515"/>
        <v>-4.5968586387434618E-2</v>
      </c>
      <c r="CN457" s="16">
        <f t="shared" si="484"/>
        <v>-24.780303030303003</v>
      </c>
      <c r="CO457" s="16">
        <f t="shared" si="485"/>
        <v>-38.016666666666993</v>
      </c>
      <c r="CP457" s="11"/>
      <c r="CQ457" s="16">
        <f t="shared" si="486"/>
        <v>-25.909090909090992</v>
      </c>
      <c r="CR457" s="16">
        <f t="shared" si="487"/>
        <v>-39.909090909090992</v>
      </c>
      <c r="CT457" s="106">
        <v>777.29545454545496</v>
      </c>
      <c r="CU457" s="104">
        <v>776.63636363636397</v>
      </c>
      <c r="CV457" s="104">
        <v>783.50555555555502</v>
      </c>
      <c r="CW457" s="104">
        <v>773.13888888888891</v>
      </c>
      <c r="CX457" s="104">
        <v>777.72527472527509</v>
      </c>
      <c r="CY457" s="104">
        <v>796.461538461538</v>
      </c>
      <c r="CZ457" s="104">
        <v>809.83333333333303</v>
      </c>
      <c r="DA457" s="104">
        <v>791.16666666666697</v>
      </c>
      <c r="DB457" s="104">
        <v>765.07142857142901</v>
      </c>
      <c r="DC457" s="104">
        <v>746.45454545454504</v>
      </c>
      <c r="DD457" s="104">
        <v>728.67142857142903</v>
      </c>
      <c r="DE457" s="104">
        <v>738.56060606060691</v>
      </c>
      <c r="DF457" s="104">
        <v>778.29870129870108</v>
      </c>
      <c r="DG457" s="104">
        <v>758.18181818181802</v>
      </c>
      <c r="DH457" s="104">
        <v>815.35</v>
      </c>
      <c r="DI457" s="104">
        <v>845.50649350649292</v>
      </c>
      <c r="DJ457" s="104">
        <v>816.86969696969697</v>
      </c>
      <c r="DK457" s="104">
        <v>799.41666666666697</v>
      </c>
      <c r="DL457" s="104">
        <v>781.94444444444389</v>
      </c>
      <c r="DM457" s="104">
        <v>769.2</v>
      </c>
      <c r="DN457" s="104">
        <v>682.29333333333307</v>
      </c>
      <c r="DO457" s="104">
        <v>666.1</v>
      </c>
      <c r="DP457" s="104">
        <v>631.38095238095195</v>
      </c>
      <c r="DR457" s="4">
        <f t="shared" si="516"/>
        <v>12.167325541950001</v>
      </c>
      <c r="DS457" s="39">
        <v>13.28203291308</v>
      </c>
      <c r="DT457" s="39">
        <v>14.058486260719999</v>
      </c>
      <c r="DU457" s="39">
        <v>12.64627509898</v>
      </c>
      <c r="DV457" s="39">
        <v>13.717466039609999</v>
      </c>
      <c r="DW457" s="39">
        <v>14.053578308120001</v>
      </c>
      <c r="DX457" s="39">
        <v>15.035224264689999</v>
      </c>
      <c r="DY457" s="39">
        <v>17.775386140279998</v>
      </c>
      <c r="DZ457" s="39">
        <v>17.612989758849999</v>
      </c>
      <c r="EA457" s="39">
        <v>17.973559014749998</v>
      </c>
      <c r="EB457" s="39">
        <v>16.280203160479999</v>
      </c>
      <c r="EC457" s="39">
        <v>14.720066652119998</v>
      </c>
      <c r="ED457" s="39">
        <v>13.869119534799999</v>
      </c>
      <c r="EE457" s="39">
        <v>14.512828896750001</v>
      </c>
      <c r="EF457" s="39">
        <v>14.655391534</v>
      </c>
      <c r="EG457" s="39">
        <v>13.2204174189</v>
      </c>
      <c r="EH457" s="39">
        <v>13.227091474820002</v>
      </c>
      <c r="EI457" s="39">
        <v>14.32735728201</v>
      </c>
      <c r="EJ457" s="39">
        <v>17.931039410309996</v>
      </c>
      <c r="EK457" s="39">
        <v>17.17418477232</v>
      </c>
      <c r="EL457" s="39">
        <v>17.451544944960002</v>
      </c>
      <c r="EM457" s="39">
        <v>15.246523094400002</v>
      </c>
      <c r="EN457" s="39">
        <v>12.938922859420002</v>
      </c>
      <c r="EP457" s="111">
        <v>46022</v>
      </c>
      <c r="EQ457" s="114">
        <f t="shared" si="541"/>
        <v>0</v>
      </c>
      <c r="ER457" s="114"/>
      <c r="ES457" s="4">
        <f t="shared" si="517"/>
        <v>704.9</v>
      </c>
      <c r="ET457" s="4">
        <f t="shared" si="518"/>
        <v>688</v>
      </c>
      <c r="EU457" s="4"/>
      <c r="EV457" s="4">
        <f t="shared" si="488"/>
        <v>801.88888888888891</v>
      </c>
      <c r="EW457" s="4">
        <f t="shared" si="489"/>
        <v>768.71428571428601</v>
      </c>
      <c r="EX457" s="4">
        <f t="shared" si="490"/>
        <v>733.25</v>
      </c>
      <c r="EY457" s="4"/>
      <c r="EZ457" s="4">
        <f t="shared" si="491"/>
        <v>869.375</v>
      </c>
      <c r="FA457" s="4">
        <f t="shared" si="492"/>
        <v>841.75</v>
      </c>
      <c r="FB457" s="4">
        <f t="shared" si="493"/>
        <v>820.375</v>
      </c>
      <c r="FC457" s="4"/>
      <c r="FD457" s="4">
        <f t="shared" si="552"/>
        <v>928</v>
      </c>
      <c r="FE457" s="4">
        <f t="shared" si="520"/>
        <v>901.33333333333303</v>
      </c>
      <c r="FF457" s="4">
        <f t="shared" si="521"/>
        <v>888.5</v>
      </c>
      <c r="FH457" s="16">
        <f t="shared" si="522"/>
        <v>704.9</v>
      </c>
      <c r="FI457" s="16">
        <f t="shared" si="495"/>
        <v>688</v>
      </c>
      <c r="FJ457" s="16"/>
      <c r="FK457" s="16">
        <f t="shared" si="523"/>
        <v>801.88888888888891</v>
      </c>
      <c r="FL457" s="16">
        <f t="shared" si="524"/>
        <v>768.71428571428601</v>
      </c>
      <c r="FM457" s="16">
        <f t="shared" si="525"/>
        <v>733.25</v>
      </c>
      <c r="FN457" s="16"/>
      <c r="FO457" s="16">
        <f t="shared" si="526"/>
        <v>869.375</v>
      </c>
      <c r="FP457" s="16">
        <f t="shared" si="527"/>
        <v>841.75</v>
      </c>
      <c r="FQ457" s="16">
        <f t="shared" si="528"/>
        <v>820.375</v>
      </c>
      <c r="FS457" s="4">
        <f t="shared" si="496"/>
        <v>760.9</v>
      </c>
      <c r="FT457" s="4">
        <f t="shared" si="497"/>
        <v>746.3</v>
      </c>
      <c r="FU457" s="4"/>
      <c r="FV457" s="4">
        <f t="shared" si="498"/>
        <v>801.41666666666697</v>
      </c>
      <c r="FW457" s="4">
        <f t="shared" si="499"/>
        <v>776.63636363636397</v>
      </c>
      <c r="FX457" s="4">
        <f t="shared" si="500"/>
        <v>763.4</v>
      </c>
      <c r="FY457" s="4"/>
      <c r="FZ457" s="4">
        <f t="shared" si="501"/>
        <v>868.18181818181802</v>
      </c>
      <c r="GA457" s="4">
        <f t="shared" si="502"/>
        <v>842.27272727272702</v>
      </c>
      <c r="GB457" s="4">
        <f t="shared" si="503"/>
        <v>828.27272727272702</v>
      </c>
      <c r="GC457" s="4"/>
      <c r="GD457" s="4">
        <f t="shared" si="504"/>
        <v>928</v>
      </c>
      <c r="GE457" s="4">
        <f t="shared" si="505"/>
        <v>908</v>
      </c>
      <c r="GF457" s="4">
        <f t="shared" si="506"/>
        <v>902.142857142857</v>
      </c>
      <c r="GH457" s="16">
        <f t="shared" si="529"/>
        <v>760.9</v>
      </c>
      <c r="GI457" s="16">
        <f t="shared" si="507"/>
        <v>746.3</v>
      </c>
      <c r="GJ457" s="16"/>
      <c r="GK457" s="16">
        <f t="shared" si="530"/>
        <v>801.41666666666697</v>
      </c>
      <c r="GL457" s="16">
        <f t="shared" si="531"/>
        <v>776.63636363636397</v>
      </c>
      <c r="GM457" s="16">
        <f t="shared" si="532"/>
        <v>763.4</v>
      </c>
      <c r="GN457" s="16"/>
      <c r="GO457" s="16">
        <f t="shared" si="508"/>
        <v>868.18181818181802</v>
      </c>
      <c r="GP457" s="16">
        <f t="shared" si="509"/>
        <v>842.27272727272702</v>
      </c>
      <c r="GQ457" s="16">
        <f t="shared" si="533"/>
        <v>828.27272727272702</v>
      </c>
    </row>
    <row r="458" spans="2:199" ht="14.45" customHeight="1" x14ac:dyDescent="0.25">
      <c r="B458" s="28" t="s">
        <v>482</v>
      </c>
      <c r="C458" s="28" t="s">
        <v>891</v>
      </c>
      <c r="D458" s="23" t="str">
        <f>IFERROR(IF(MATCH($B458,Compounders!$A:$A,0),"yes"),"")</f>
        <v/>
      </c>
      <c r="F458" s="66"/>
      <c r="G458" s="66"/>
      <c r="H458" s="66"/>
      <c r="I458" s="66"/>
      <c r="J458" s="121" t="str">
        <f t="shared" si="510"/>
        <v>yes</v>
      </c>
      <c r="K458" s="70">
        <f t="shared" si="534"/>
        <v>6</v>
      </c>
      <c r="L458" s="70">
        <f t="shared" si="535"/>
        <v>48</v>
      </c>
      <c r="M458" s="70">
        <f t="shared" si="536"/>
        <v>7</v>
      </c>
      <c r="N458" s="70">
        <f t="shared" si="537"/>
        <v>10</v>
      </c>
      <c r="O458" s="66"/>
      <c r="P458" s="83"/>
      <c r="Q458" s="70">
        <f t="shared" si="553"/>
        <v>5</v>
      </c>
      <c r="R458" s="70">
        <f t="shared" si="553"/>
        <v>4</v>
      </c>
      <c r="S458" s="70">
        <f t="shared" si="553"/>
        <v>5</v>
      </c>
      <c r="T458" s="70">
        <f t="shared" si="553"/>
        <v>5</v>
      </c>
      <c r="U458" s="70">
        <f t="shared" si="553"/>
        <v>5</v>
      </c>
      <c r="V458" s="70">
        <f t="shared" si="553"/>
        <v>8</v>
      </c>
      <c r="W458" s="70">
        <f t="shared" si="553"/>
        <v>10</v>
      </c>
      <c r="X458" s="70">
        <f t="shared" si="553"/>
        <v>4</v>
      </c>
      <c r="Y458" s="70">
        <f t="shared" si="553"/>
        <v>2</v>
      </c>
      <c r="AA458" s="39">
        <v>10.616538391300001</v>
      </c>
      <c r="AB458" s="39">
        <v>12.181218042499999</v>
      </c>
      <c r="AC458" s="40">
        <v>12.087207936839999</v>
      </c>
      <c r="AE458" s="4">
        <f t="shared" si="477"/>
        <v>1.4706695455399981</v>
      </c>
      <c r="AF458" s="4">
        <f t="shared" si="478"/>
        <v>-9.4010105660000676E-2</v>
      </c>
      <c r="AH458" s="11">
        <f t="shared" si="479"/>
        <v>0.13852627771262771</v>
      </c>
      <c r="AI458" s="11">
        <f t="shared" si="480"/>
        <v>-7.7176276897763518E-3</v>
      </c>
      <c r="AK458" s="3">
        <v>608.80600000000004</v>
      </c>
      <c r="AL458" s="7">
        <v>616.53099999999995</v>
      </c>
      <c r="AM458" s="7"/>
      <c r="AN458" s="3">
        <v>580.29999999999995</v>
      </c>
      <c r="AO458" s="3">
        <v>582.08333333333303</v>
      </c>
      <c r="AP458" s="7">
        <v>588.66666666666697</v>
      </c>
      <c r="AQ458" s="113"/>
      <c r="AR458" s="3">
        <v>733.3</v>
      </c>
      <c r="AS458" s="3">
        <v>729.25</v>
      </c>
      <c r="AT458" s="7">
        <v>730.66666666666697</v>
      </c>
      <c r="AU458" s="7"/>
      <c r="AV458" s="3">
        <v>808.875</v>
      </c>
      <c r="AW458" s="3">
        <v>811</v>
      </c>
      <c r="AX458" s="7">
        <v>821.357142857143</v>
      </c>
      <c r="AY458" s="113"/>
      <c r="AZ458" s="3">
        <v>608.80600000000004</v>
      </c>
      <c r="BA458" s="7">
        <v>616.53099999999995</v>
      </c>
      <c r="BB458" s="7"/>
      <c r="BC458" s="3">
        <v>580.63636363636397</v>
      </c>
      <c r="BD458" s="3">
        <v>582.461538461538</v>
      </c>
      <c r="BE458" s="7">
        <v>588.66666666666697</v>
      </c>
      <c r="BF458" s="113"/>
      <c r="BG458" s="3">
        <v>729.81818181818198</v>
      </c>
      <c r="BH458" s="3">
        <v>726.84615384615392</v>
      </c>
      <c r="BI458" s="7">
        <v>728.4375</v>
      </c>
      <c r="BJ458" s="113"/>
      <c r="BK458" s="3">
        <v>808.875</v>
      </c>
      <c r="BL458" s="3">
        <v>809.5</v>
      </c>
      <c r="BM458" s="7">
        <v>819.53333333333296</v>
      </c>
      <c r="BO458" s="2">
        <f t="shared" si="542"/>
        <v>608.80600000000004</v>
      </c>
      <c r="BP458" s="2">
        <f t="shared" si="543"/>
        <v>616.53099999999995</v>
      </c>
      <c r="BQ458" s="2"/>
      <c r="BR458" s="2">
        <f t="shared" si="544"/>
        <v>580.63636363636397</v>
      </c>
      <c r="BS458" s="2">
        <f t="shared" si="545"/>
        <v>582.461538461538</v>
      </c>
      <c r="BT458" s="2">
        <f t="shared" si="546"/>
        <v>588.66666666666697</v>
      </c>
      <c r="BU458" s="2"/>
      <c r="BV458" s="2">
        <f t="shared" si="547"/>
        <v>729.81818181818198</v>
      </c>
      <c r="BW458" s="2">
        <f t="shared" si="548"/>
        <v>726.84615384615392</v>
      </c>
      <c r="BX458" s="2">
        <f t="shared" si="549"/>
        <v>728.4375</v>
      </c>
      <c r="BZ458" s="16">
        <f t="shared" si="538"/>
        <v>7.7249999999999091</v>
      </c>
      <c r="CA458" s="16">
        <f t="shared" si="539"/>
        <v>-27.864333333332979</v>
      </c>
      <c r="CB458" s="16">
        <f t="shared" si="540"/>
        <v>139.77083333333303</v>
      </c>
      <c r="CD458" s="5">
        <f t="shared" si="481"/>
        <v>1.2688771135632493E-2</v>
      </c>
      <c r="CE458" s="5">
        <f t="shared" si="482"/>
        <v>-4.5195348382048861E-2</v>
      </c>
      <c r="CF458" s="5">
        <f t="shared" si="483"/>
        <v>0.23743629671574107</v>
      </c>
      <c r="CH458" s="11">
        <f t="shared" si="512"/>
        <v>3.1434042706928178E-3</v>
      </c>
      <c r="CI458" s="11">
        <f t="shared" si="513"/>
        <v>1.383017587808566E-2</v>
      </c>
      <c r="CK458" s="11">
        <f t="shared" si="514"/>
        <v>-4.072285462420111E-3</v>
      </c>
      <c r="CL458" s="11">
        <f t="shared" si="515"/>
        <v>-1.8918161434979819E-3</v>
      </c>
      <c r="CN458" s="16">
        <f t="shared" si="484"/>
        <v>1.825174825174031</v>
      </c>
      <c r="CO458" s="16">
        <f t="shared" si="485"/>
        <v>8.0303030303030027</v>
      </c>
      <c r="CP458" s="11"/>
      <c r="CQ458" s="16">
        <f t="shared" si="486"/>
        <v>-2.9720279720280587</v>
      </c>
      <c r="CR458" s="16">
        <f t="shared" si="487"/>
        <v>-1.3806818181819835</v>
      </c>
      <c r="CT458" s="106">
        <v>619.45714285714291</v>
      </c>
      <c r="CU458" s="104">
        <v>582.461538461538</v>
      </c>
      <c r="CV458" s="104">
        <v>599.06719999999996</v>
      </c>
      <c r="CW458" s="104">
        <v>555.44050000000004</v>
      </c>
      <c r="CX458" s="104">
        <v>552.54999999999995</v>
      </c>
      <c r="CY458" s="104">
        <v>558.71428571428601</v>
      </c>
      <c r="CZ458" s="104">
        <v>567.29300000000001</v>
      </c>
      <c r="DA458" s="104">
        <v>510.00450000000001</v>
      </c>
      <c r="DB458" s="104">
        <v>556.37166666666701</v>
      </c>
      <c r="DC458" s="104">
        <v>550.25</v>
      </c>
      <c r="DD458" s="104">
        <v>542.58500000000004</v>
      </c>
      <c r="DE458" s="104">
        <v>560.85749999999996</v>
      </c>
      <c r="DF458" s="104">
        <v>475.70979999999997</v>
      </c>
      <c r="DG458" s="104">
        <v>466.84615384615398</v>
      </c>
      <c r="DH458" s="104">
        <v>478.441666666667</v>
      </c>
      <c r="DI458" s="104">
        <v>466.08499999999998</v>
      </c>
      <c r="DJ458" s="104">
        <v>453.66199999999998</v>
      </c>
      <c r="DK458" s="104">
        <v>452.75</v>
      </c>
      <c r="DL458" s="104">
        <v>497.34500000000003</v>
      </c>
      <c r="DM458" s="104">
        <v>541.98333333333323</v>
      </c>
      <c r="DN458" s="104">
        <v>573.48333333333335</v>
      </c>
      <c r="DO458" s="104">
        <v>566.71428571428601</v>
      </c>
      <c r="DP458" s="104">
        <v>548.15700000000004</v>
      </c>
      <c r="DR458" s="4">
        <f t="shared" si="516"/>
        <v>12.087207936839999</v>
      </c>
      <c r="DS458" s="39">
        <v>12.181218042499999</v>
      </c>
      <c r="DT458" s="39">
        <v>10.616538391300001</v>
      </c>
      <c r="DU458" s="39">
        <v>10.707846697040001</v>
      </c>
      <c r="DV458" s="39">
        <v>10.682629335229999</v>
      </c>
      <c r="DW458" s="39">
        <v>11.357944422749998</v>
      </c>
      <c r="DX458" s="39">
        <v>9.6383337414000003</v>
      </c>
      <c r="DY458" s="39">
        <v>10.064843316540001</v>
      </c>
      <c r="DZ458" s="39">
        <v>8.6735068031400004</v>
      </c>
      <c r="EA458" s="39">
        <v>9.2151151012499994</v>
      </c>
      <c r="EB458" s="39">
        <v>8.1403486635199993</v>
      </c>
      <c r="EC458" s="39">
        <v>8.3488431170399995</v>
      </c>
      <c r="ED458" s="39">
        <v>9.2258335970799994</v>
      </c>
      <c r="EE458" s="39">
        <v>8.9680271746799978</v>
      </c>
      <c r="EF458" s="39">
        <v>8.6031810361200005</v>
      </c>
      <c r="EG458" s="39">
        <v>7.2924440552199998</v>
      </c>
      <c r="EH458" s="39">
        <v>8.2626393352000012</v>
      </c>
      <c r="EI458" s="39">
        <v>8.8199836548999997</v>
      </c>
      <c r="EJ458" s="39">
        <v>7.9638807155699993</v>
      </c>
      <c r="EK458" s="39">
        <v>8.1611651476800002</v>
      </c>
      <c r="EL458" s="39">
        <v>9.2421963551400008</v>
      </c>
      <c r="EM458" s="39">
        <v>9.1674617413500012</v>
      </c>
      <c r="EN458" s="39">
        <v>9.0021128807999986</v>
      </c>
      <c r="EP458" s="111">
        <v>46022</v>
      </c>
      <c r="EQ458" s="114">
        <f t="shared" si="541"/>
        <v>0</v>
      </c>
      <c r="ER458" s="114"/>
      <c r="ES458" s="4">
        <f t="shared" si="517"/>
        <v>608.80600000000004</v>
      </c>
      <c r="ET458" s="4">
        <f t="shared" si="518"/>
        <v>616.53099999999995</v>
      </c>
      <c r="EU458" s="4"/>
      <c r="EV458" s="4">
        <f t="shared" si="488"/>
        <v>580.29999999999995</v>
      </c>
      <c r="EW458" s="4">
        <f t="shared" si="489"/>
        <v>582.08333333333303</v>
      </c>
      <c r="EX458" s="4">
        <f t="shared" si="490"/>
        <v>588.66666666666697</v>
      </c>
      <c r="EY458" s="4"/>
      <c r="EZ458" s="4">
        <f t="shared" si="491"/>
        <v>733.3</v>
      </c>
      <c r="FA458" s="4">
        <f t="shared" si="492"/>
        <v>729.25</v>
      </c>
      <c r="FB458" s="4">
        <f t="shared" si="493"/>
        <v>730.66666666666697</v>
      </c>
      <c r="FC458" s="4"/>
      <c r="FD458" s="4">
        <f t="shared" si="552"/>
        <v>808.875</v>
      </c>
      <c r="FE458" s="4">
        <f t="shared" si="520"/>
        <v>811</v>
      </c>
      <c r="FF458" s="4">
        <f t="shared" si="521"/>
        <v>821.357142857143</v>
      </c>
      <c r="FH458" s="16">
        <f t="shared" si="522"/>
        <v>608.80600000000004</v>
      </c>
      <c r="FI458" s="16">
        <f t="shared" si="495"/>
        <v>616.53099999999995</v>
      </c>
      <c r="FJ458" s="16"/>
      <c r="FK458" s="16">
        <f t="shared" si="523"/>
        <v>580.29999999999995</v>
      </c>
      <c r="FL458" s="16">
        <f t="shared" si="524"/>
        <v>582.08333333333303</v>
      </c>
      <c r="FM458" s="16">
        <f t="shared" si="525"/>
        <v>588.66666666666697</v>
      </c>
      <c r="FN458" s="16"/>
      <c r="FO458" s="16">
        <f t="shared" si="526"/>
        <v>733.3</v>
      </c>
      <c r="FP458" s="16">
        <f t="shared" si="527"/>
        <v>729.25</v>
      </c>
      <c r="FQ458" s="16">
        <f t="shared" si="528"/>
        <v>730.66666666666697</v>
      </c>
      <c r="FS458" s="4">
        <f t="shared" si="496"/>
        <v>608.80600000000004</v>
      </c>
      <c r="FT458" s="4">
        <f t="shared" si="497"/>
        <v>616.53099999999995</v>
      </c>
      <c r="FU458" s="4"/>
      <c r="FV458" s="4">
        <f t="shared" si="498"/>
        <v>580.63636363636397</v>
      </c>
      <c r="FW458" s="4">
        <f t="shared" si="499"/>
        <v>582.461538461538</v>
      </c>
      <c r="FX458" s="4">
        <f t="shared" si="500"/>
        <v>588.66666666666697</v>
      </c>
      <c r="FY458" s="4"/>
      <c r="FZ458" s="4">
        <f t="shared" si="501"/>
        <v>729.81818181818198</v>
      </c>
      <c r="GA458" s="4">
        <f t="shared" si="502"/>
        <v>726.84615384615392</v>
      </c>
      <c r="GB458" s="4">
        <f t="shared" si="503"/>
        <v>728.4375</v>
      </c>
      <c r="GC458" s="4"/>
      <c r="GD458" s="4">
        <f t="shared" si="504"/>
        <v>808.875</v>
      </c>
      <c r="GE458" s="4">
        <f t="shared" si="505"/>
        <v>809.5</v>
      </c>
      <c r="GF458" s="4">
        <f t="shared" si="506"/>
        <v>819.53333333333296</v>
      </c>
      <c r="GH458" s="16">
        <f t="shared" si="529"/>
        <v>608.80600000000004</v>
      </c>
      <c r="GI458" s="16">
        <f t="shared" si="507"/>
        <v>616.53099999999995</v>
      </c>
      <c r="GJ458" s="16"/>
      <c r="GK458" s="16">
        <f t="shared" si="530"/>
        <v>580.63636363636397</v>
      </c>
      <c r="GL458" s="16">
        <f t="shared" si="531"/>
        <v>582.461538461538</v>
      </c>
      <c r="GM458" s="16">
        <f t="shared" si="532"/>
        <v>588.66666666666697</v>
      </c>
      <c r="GN458" s="16"/>
      <c r="GO458" s="16">
        <f t="shared" si="508"/>
        <v>729.81818181818198</v>
      </c>
      <c r="GP458" s="16">
        <f t="shared" si="509"/>
        <v>726.84615384615392</v>
      </c>
      <c r="GQ458" s="16">
        <f t="shared" si="533"/>
        <v>728.4375</v>
      </c>
    </row>
    <row r="459" spans="2:199" ht="14.45" customHeight="1" x14ac:dyDescent="0.25">
      <c r="B459" s="28" t="s">
        <v>427</v>
      </c>
      <c r="C459" s="28" t="s">
        <v>892</v>
      </c>
      <c r="D459" s="23" t="str">
        <f>IFERROR(IF(MATCH($B459,Compounders!$A:$A,0),"yes"),"")</f>
        <v/>
      </c>
      <c r="F459" s="66"/>
      <c r="G459" s="66"/>
      <c r="H459" s="66"/>
      <c r="I459" s="66"/>
      <c r="J459" s="121" t="str">
        <f t="shared" si="510"/>
        <v>yes</v>
      </c>
      <c r="K459" s="70">
        <f t="shared" si="534"/>
        <v>6</v>
      </c>
      <c r="L459" s="70">
        <f t="shared" si="535"/>
        <v>48</v>
      </c>
      <c r="M459" s="70">
        <f t="shared" si="536"/>
        <v>7</v>
      </c>
      <c r="N459" s="70">
        <f t="shared" si="537"/>
        <v>10</v>
      </c>
      <c r="O459" s="66"/>
      <c r="P459" s="83"/>
      <c r="Q459" s="70">
        <f t="shared" si="553"/>
        <v>5</v>
      </c>
      <c r="R459" s="70">
        <f t="shared" si="553"/>
        <v>4</v>
      </c>
      <c r="S459" s="70">
        <f t="shared" si="553"/>
        <v>5</v>
      </c>
      <c r="T459" s="70">
        <f t="shared" si="553"/>
        <v>5</v>
      </c>
      <c r="U459" s="70">
        <f t="shared" si="553"/>
        <v>5</v>
      </c>
      <c r="V459" s="70">
        <f t="shared" si="553"/>
        <v>8</v>
      </c>
      <c r="W459" s="70">
        <f t="shared" si="553"/>
        <v>10</v>
      </c>
      <c r="X459" s="70">
        <f t="shared" si="553"/>
        <v>4</v>
      </c>
      <c r="Y459" s="70">
        <f t="shared" si="553"/>
        <v>2</v>
      </c>
      <c r="AA459" s="39">
        <v>13.34483446038</v>
      </c>
      <c r="AB459" s="39">
        <v>14.959387262899998</v>
      </c>
      <c r="AC459" s="40">
        <v>12.14313961693</v>
      </c>
      <c r="AE459" s="4">
        <f t="shared" ref="AE459:AE510" si="554">$AC459-AA459</f>
        <v>-1.2016948434499994</v>
      </c>
      <c r="AF459" s="4">
        <f t="shared" ref="AF459:AF510" si="555">$AC459-AB459</f>
        <v>-2.8162476459699981</v>
      </c>
      <c r="AH459" s="11">
        <f t="shared" ref="AH459:AH510" si="556">$AC459/AA459-1</f>
        <v>-9.0049438006725269E-2</v>
      </c>
      <c r="AI459" s="11">
        <f t="shared" ref="AI459:AI510" si="557">$AC459/AB459-1</f>
        <v>-0.18825955879586243</v>
      </c>
      <c r="AK459" s="3">
        <v>550</v>
      </c>
      <c r="AL459" s="7">
        <v>605</v>
      </c>
      <c r="AM459" s="7"/>
      <c r="AN459" s="3">
        <v>686.8</v>
      </c>
      <c r="AO459" s="3">
        <v>686.69230769230796</v>
      </c>
      <c r="AP459" s="7">
        <v>685.6153846153851</v>
      </c>
      <c r="AQ459" s="113"/>
      <c r="AR459" s="3">
        <v>799.75</v>
      </c>
      <c r="AS459" s="3">
        <v>808.08333333333303</v>
      </c>
      <c r="AT459" s="7">
        <v>798.6153846153851</v>
      </c>
      <c r="AU459" s="7"/>
      <c r="AV459" s="3">
        <v>893.4</v>
      </c>
      <c r="AW459" s="3">
        <v>923.4</v>
      </c>
      <c r="AX459" s="7">
        <v>918.1</v>
      </c>
      <c r="AY459" s="113"/>
      <c r="AZ459" s="3">
        <v>550</v>
      </c>
      <c r="BA459" s="7">
        <v>605</v>
      </c>
      <c r="BB459" s="7"/>
      <c r="BC459" s="3">
        <v>687.27272727272702</v>
      </c>
      <c r="BD459" s="3">
        <v>686.857142857143</v>
      </c>
      <c r="BE459" s="7">
        <v>685.92857142857099</v>
      </c>
      <c r="BF459" s="113"/>
      <c r="BG459" s="3">
        <v>802.77777777777806</v>
      </c>
      <c r="BH459" s="3">
        <v>807.92307692307702</v>
      </c>
      <c r="BI459" s="7">
        <v>798.28571428571399</v>
      </c>
      <c r="BJ459" s="113"/>
      <c r="BK459" s="3">
        <v>893.4</v>
      </c>
      <c r="BL459" s="3">
        <v>923.4</v>
      </c>
      <c r="BM459" s="7">
        <v>918.45454545454504</v>
      </c>
      <c r="BO459" s="2">
        <f t="shared" si="542"/>
        <v>550</v>
      </c>
      <c r="BP459" s="2">
        <f t="shared" si="543"/>
        <v>605</v>
      </c>
      <c r="BQ459" s="2"/>
      <c r="BR459" s="2">
        <f t="shared" si="544"/>
        <v>687.27272727272702</v>
      </c>
      <c r="BS459" s="2">
        <f t="shared" si="545"/>
        <v>686.857142857143</v>
      </c>
      <c r="BT459" s="2">
        <f t="shared" si="546"/>
        <v>685.92857142857099</v>
      </c>
      <c r="BU459" s="2"/>
      <c r="BV459" s="2">
        <f t="shared" si="547"/>
        <v>802.77777777777806</v>
      </c>
      <c r="BW459" s="2">
        <f t="shared" si="548"/>
        <v>807.92307692307702</v>
      </c>
      <c r="BX459" s="2">
        <f t="shared" si="549"/>
        <v>798.28571428571399</v>
      </c>
      <c r="BZ459" s="16">
        <f t="shared" si="538"/>
        <v>55</v>
      </c>
      <c r="CA459" s="16">
        <f t="shared" si="539"/>
        <v>80.92857142857099</v>
      </c>
      <c r="CB459" s="16">
        <f t="shared" si="540"/>
        <v>112.357142857143</v>
      </c>
      <c r="CD459" s="5">
        <f t="shared" ref="CD459:CD510" si="558">BP459/BO459-1</f>
        <v>0.10000000000000009</v>
      </c>
      <c r="CE459" s="5">
        <f t="shared" ref="CE459:CE510" si="559">BT459/BP459-1</f>
        <v>0.13376623376623309</v>
      </c>
      <c r="CF459" s="5">
        <f t="shared" ref="CF459:CF510" si="560">BX459/BT459-1</f>
        <v>0.16380297823596823</v>
      </c>
      <c r="CH459" s="11">
        <f t="shared" si="512"/>
        <v>-6.0468631897148128E-4</v>
      </c>
      <c r="CI459" s="11">
        <f t="shared" si="513"/>
        <v>-1.9557823129254803E-3</v>
      </c>
      <c r="CK459" s="11">
        <f t="shared" si="514"/>
        <v>6.4093691775350958E-3</v>
      </c>
      <c r="CL459" s="11">
        <f t="shared" si="515"/>
        <v>-5.5956500247165142E-3</v>
      </c>
      <c r="CN459" s="16">
        <f t="shared" ref="CN459:CN510" si="561">IFERROR(BS459-$BR459,"")</f>
        <v>-0.41558441558402137</v>
      </c>
      <c r="CO459" s="16">
        <f t="shared" ref="CO459:CO510" si="562">IFERROR(BT459-$BR459,"")</f>
        <v>-1.3441558441560346</v>
      </c>
      <c r="CP459" s="11"/>
      <c r="CQ459" s="16">
        <f t="shared" ref="CQ459:CQ510" si="563">IFERROR(BW459-$BV459,"")</f>
        <v>5.1452991452989636</v>
      </c>
      <c r="CR459" s="16">
        <f t="shared" ref="CR459:CR510" si="564">IFERROR(BX459-$BV459,"")</f>
        <v>-4.4920634920640623</v>
      </c>
      <c r="CT459" s="106">
        <v>708.65476190476204</v>
      </c>
      <c r="CU459" s="104">
        <v>686.857142857143</v>
      </c>
      <c r="CV459" s="104">
        <v>641.31818181818198</v>
      </c>
      <c r="CW459" s="104">
        <v>595.5</v>
      </c>
      <c r="CX459" s="104">
        <v>568.57575757575796</v>
      </c>
      <c r="CY459" s="104">
        <v>549.5</v>
      </c>
      <c r="CZ459" s="104">
        <v>539.16944444444505</v>
      </c>
      <c r="DA459" s="104">
        <v>665.8</v>
      </c>
      <c r="DB459" s="104">
        <v>649.14393939393904</v>
      </c>
      <c r="DC459" s="104">
        <v>631.72727272727298</v>
      </c>
      <c r="DD459" s="104">
        <v>648.80519480519513</v>
      </c>
      <c r="DE459" s="104">
        <v>614.754545454545</v>
      </c>
      <c r="DF459" s="104">
        <v>576.66666666666606</v>
      </c>
      <c r="DG459" s="104">
        <v>551.91666666666697</v>
      </c>
      <c r="DH459" s="104">
        <v>568.10606060606005</v>
      </c>
      <c r="DI459" s="104">
        <v>609.19444444444503</v>
      </c>
      <c r="DJ459" s="104">
        <v>517</v>
      </c>
      <c r="DK459" s="104">
        <v>501.75</v>
      </c>
      <c r="DL459" s="104">
        <v>527.46111111111099</v>
      </c>
      <c r="DM459" s="104">
        <v>568.53571428571399</v>
      </c>
      <c r="DN459" s="104">
        <v>508.76363636363635</v>
      </c>
      <c r="DO459" s="104">
        <v>488.5</v>
      </c>
      <c r="DP459" s="104">
        <v>481.37777777777768</v>
      </c>
      <c r="DR459" s="4">
        <f t="shared" si="516"/>
        <v>12.14313961693</v>
      </c>
      <c r="DS459" s="39">
        <v>14.959387262899998</v>
      </c>
      <c r="DT459" s="39">
        <v>13.34483446038</v>
      </c>
      <c r="DU459" s="39">
        <v>11.297770071210001</v>
      </c>
      <c r="DV459" s="39">
        <v>9.4746812956400017</v>
      </c>
      <c r="DW459" s="39">
        <v>8.0056252947199997</v>
      </c>
      <c r="DX459" s="39">
        <v>7.3942727025900004</v>
      </c>
      <c r="DY459" s="39">
        <v>10.367723036159999</v>
      </c>
      <c r="DZ459" s="39">
        <v>9.7136146422000014</v>
      </c>
      <c r="EA459" s="39">
        <v>11.544691826760003</v>
      </c>
      <c r="EB459" s="39">
        <v>10.313798115840001</v>
      </c>
      <c r="EC459" s="39">
        <v>8.1561148354800004</v>
      </c>
      <c r="ED459" s="39">
        <v>9.0791169472000011</v>
      </c>
      <c r="EE459" s="39">
        <v>8.2654277299000007</v>
      </c>
      <c r="EF459" s="39">
        <v>9.2049476844800022</v>
      </c>
      <c r="EG459" s="39">
        <v>8.8484255175000008</v>
      </c>
      <c r="EH459" s="39">
        <v>8.7230800149000007</v>
      </c>
      <c r="EI459" s="39">
        <v>7.9909624800000003</v>
      </c>
      <c r="EJ459" s="39">
        <v>7.4809907665199997</v>
      </c>
      <c r="EK459" s="39">
        <v>7.7495600669199991</v>
      </c>
      <c r="EL459" s="39">
        <v>8.4789656549999997</v>
      </c>
      <c r="EM459" s="39">
        <v>8.2957498537499994</v>
      </c>
      <c r="EN459" s="39">
        <v>6.9031815166399992</v>
      </c>
      <c r="EP459" s="111">
        <v>46022</v>
      </c>
      <c r="EQ459" s="114">
        <f t="shared" si="541"/>
        <v>0</v>
      </c>
      <c r="ER459" s="114"/>
      <c r="ES459" s="4">
        <f t="shared" si="517"/>
        <v>550</v>
      </c>
      <c r="ET459" s="4">
        <f t="shared" si="518"/>
        <v>605</v>
      </c>
      <c r="EU459" s="4"/>
      <c r="EV459" s="4">
        <f t="shared" ref="EV459:EV510" si="565">AN459</f>
        <v>686.8</v>
      </c>
      <c r="EW459" s="4">
        <f t="shared" ref="EW459:EW510" si="566">AO459</f>
        <v>686.69230769230796</v>
      </c>
      <c r="EX459" s="4">
        <f t="shared" ref="EX459:EX510" si="567">AP459</f>
        <v>685.6153846153851</v>
      </c>
      <c r="EY459" s="4"/>
      <c r="EZ459" s="4">
        <f t="shared" ref="EZ459:EZ510" si="568">AR459</f>
        <v>799.75</v>
      </c>
      <c r="FA459" s="4">
        <f t="shared" ref="FA459:FA510" si="569">AS459</f>
        <v>808.08333333333303</v>
      </c>
      <c r="FB459" s="4">
        <f t="shared" ref="FB459:FB510" si="570">AT459</f>
        <v>798.6153846153851</v>
      </c>
      <c r="FC459" s="4"/>
      <c r="FD459" s="4">
        <f t="shared" ref="FD459" si="571">AV459</f>
        <v>893.4</v>
      </c>
      <c r="FE459" s="4">
        <f t="shared" si="520"/>
        <v>923.4</v>
      </c>
      <c r="FF459" s="4">
        <f t="shared" si="521"/>
        <v>918.1</v>
      </c>
      <c r="FH459" s="16">
        <f t="shared" si="522"/>
        <v>550</v>
      </c>
      <c r="FI459" s="16">
        <f t="shared" ref="FI459:FI510" si="572">IFERROR(IF($EQ459&lt;0,ET459*-$EQ459+EX459*(1+$EQ459),ET459*(1-$EQ459)+EX459*$EQ459),"")</f>
        <v>605</v>
      </c>
      <c r="FJ459" s="16"/>
      <c r="FK459" s="16">
        <f t="shared" si="523"/>
        <v>686.8</v>
      </c>
      <c r="FL459" s="16">
        <f t="shared" si="524"/>
        <v>686.69230769230796</v>
      </c>
      <c r="FM459" s="16">
        <f t="shared" si="525"/>
        <v>685.6153846153851</v>
      </c>
      <c r="FN459" s="16"/>
      <c r="FO459" s="16">
        <f t="shared" si="526"/>
        <v>799.75</v>
      </c>
      <c r="FP459" s="16">
        <f t="shared" si="527"/>
        <v>808.08333333333303</v>
      </c>
      <c r="FQ459" s="16">
        <f t="shared" si="528"/>
        <v>798.6153846153851</v>
      </c>
      <c r="FS459" s="4">
        <f t="shared" ref="FS459:FS510" si="573">AZ459</f>
        <v>550</v>
      </c>
      <c r="FT459" s="4">
        <f t="shared" ref="FT459:FT510" si="574">BA459</f>
        <v>605</v>
      </c>
      <c r="FU459" s="4"/>
      <c r="FV459" s="4">
        <f t="shared" ref="FV459:FV510" si="575">BC459</f>
        <v>687.27272727272702</v>
      </c>
      <c r="FW459" s="4">
        <f t="shared" ref="FW459:FW510" si="576">BD459</f>
        <v>686.857142857143</v>
      </c>
      <c r="FX459" s="4">
        <f t="shared" ref="FX459:FX510" si="577">BE459</f>
        <v>685.92857142857099</v>
      </c>
      <c r="FY459" s="4"/>
      <c r="FZ459" s="4">
        <f t="shared" ref="FZ459:FZ510" si="578">BG459</f>
        <v>802.77777777777806</v>
      </c>
      <c r="GA459" s="4">
        <f t="shared" ref="GA459:GA510" si="579">BH459</f>
        <v>807.92307692307702</v>
      </c>
      <c r="GB459" s="4">
        <f t="shared" ref="GB459:GB510" si="580">BI459</f>
        <v>798.28571428571399</v>
      </c>
      <c r="GC459" s="4"/>
      <c r="GD459" s="4">
        <f t="shared" ref="GD459:GD510" si="581">BK459</f>
        <v>893.4</v>
      </c>
      <c r="GE459" s="4">
        <f t="shared" ref="GE459:GE510" si="582">BL459</f>
        <v>923.4</v>
      </c>
      <c r="GF459" s="4">
        <f t="shared" ref="GF459:GF510" si="583">BM459</f>
        <v>918.45454545454504</v>
      </c>
      <c r="GH459" s="16">
        <f t="shared" si="529"/>
        <v>550</v>
      </c>
      <c r="GI459" s="16">
        <f t="shared" ref="GI459:GI510" si="584">IFERROR(IF($EQ459&lt;0,FT459*-$EQ459+FX459*(1+$EQ459),FT459*(1-$EQ459)+FX459*$EQ459),"")</f>
        <v>605</v>
      </c>
      <c r="GJ459" s="16"/>
      <c r="GK459" s="16">
        <f t="shared" si="530"/>
        <v>687.27272727272702</v>
      </c>
      <c r="GL459" s="16">
        <f t="shared" si="531"/>
        <v>686.857142857143</v>
      </c>
      <c r="GM459" s="16">
        <f t="shared" si="532"/>
        <v>685.92857142857099</v>
      </c>
      <c r="GN459" s="16"/>
      <c r="GO459" s="16">
        <f t="shared" ref="GO459:GO510" si="585">IFERROR(IF($EQ459&lt;0,FZ459*-$EQ459+GD459*(1+$EQ459),FZ459*(1-$EQ459)+GD459*$EQ459),"")</f>
        <v>802.77777777777806</v>
      </c>
      <c r="GP459" s="16">
        <f t="shared" ref="GP459:GP510" si="586">IFERROR(IF($EQ459&lt;0,GA459*-$EQ459+GE459*(1+$EQ459),GA459*(1-$EQ459)+GE459*$EQ459),"")</f>
        <v>807.92307692307702</v>
      </c>
      <c r="GQ459" s="16">
        <f t="shared" si="533"/>
        <v>798.28571428571399</v>
      </c>
    </row>
    <row r="460" spans="2:199" ht="14.45" customHeight="1" x14ac:dyDescent="0.25">
      <c r="B460" s="28" t="s">
        <v>458</v>
      </c>
      <c r="C460" s="28" t="s">
        <v>893</v>
      </c>
      <c r="D460" s="23" t="str">
        <f>IFERROR(IF(MATCH($B460,Compounders!$A:$A,0),"yes"),"")</f>
        <v/>
      </c>
      <c r="F460" s="66"/>
      <c r="G460" s="66"/>
      <c r="H460" s="66"/>
      <c r="I460" s="66"/>
      <c r="J460" s="121" t="str">
        <f t="shared" ref="J460:J510" si="587">IF(AND(F460="",G460="",H460="",I460=""),"yes","")</f>
        <v>yes</v>
      </c>
      <c r="K460" s="70">
        <f t="shared" si="534"/>
        <v>6</v>
      </c>
      <c r="L460" s="70">
        <f t="shared" si="535"/>
        <v>48</v>
      </c>
      <c r="M460" s="70">
        <f t="shared" si="536"/>
        <v>7</v>
      </c>
      <c r="N460" s="70">
        <f t="shared" si="537"/>
        <v>10</v>
      </c>
      <c r="O460" s="66"/>
      <c r="P460" s="83"/>
      <c r="Q460" s="70">
        <f t="shared" ref="Q460:Y475" si="588">Q459+IF(Q$10=$P460,1)</f>
        <v>5</v>
      </c>
      <c r="R460" s="70">
        <f t="shared" si="588"/>
        <v>4</v>
      </c>
      <c r="S460" s="70">
        <f t="shared" si="588"/>
        <v>5</v>
      </c>
      <c r="T460" s="70">
        <f t="shared" si="588"/>
        <v>5</v>
      </c>
      <c r="U460" s="70">
        <f t="shared" si="588"/>
        <v>5</v>
      </c>
      <c r="V460" s="70">
        <f t="shared" si="588"/>
        <v>8</v>
      </c>
      <c r="W460" s="70">
        <f t="shared" si="588"/>
        <v>10</v>
      </c>
      <c r="X460" s="70">
        <f t="shared" si="588"/>
        <v>4</v>
      </c>
      <c r="Y460" s="70">
        <f t="shared" si="588"/>
        <v>2</v>
      </c>
      <c r="AA460" s="39">
        <v>11.504855125920001</v>
      </c>
      <c r="AB460" s="39">
        <v>11.034653644740001</v>
      </c>
      <c r="AC460" s="40">
        <v>12.346280892880001</v>
      </c>
      <c r="AE460" s="4">
        <f t="shared" si="554"/>
        <v>0.84142576696000049</v>
      </c>
      <c r="AF460" s="4">
        <f t="shared" si="555"/>
        <v>1.3116272481400006</v>
      </c>
      <c r="AH460" s="11">
        <f t="shared" si="556"/>
        <v>7.3136580839188614E-2</v>
      </c>
      <c r="AI460" s="11">
        <f t="shared" si="557"/>
        <v>0.11886437856300347</v>
      </c>
      <c r="AK460" s="3">
        <v>286.3</v>
      </c>
      <c r="AL460" s="7">
        <v>401.9</v>
      </c>
      <c r="AM460" s="7"/>
      <c r="AN460" s="3">
        <v>824.72727272727298</v>
      </c>
      <c r="AO460" s="3">
        <v>727.08333333333303</v>
      </c>
      <c r="AP460" s="7">
        <v>752.4</v>
      </c>
      <c r="AQ460" s="113"/>
      <c r="AR460" s="3">
        <v>994.45454545454504</v>
      </c>
      <c r="AS460" s="3">
        <v>933.16666666666697</v>
      </c>
      <c r="AT460" s="7">
        <v>914.7</v>
      </c>
      <c r="AU460" s="7"/>
      <c r="AV460" s="3">
        <v>1057</v>
      </c>
      <c r="AW460" s="3">
        <v>1029.8571428571399</v>
      </c>
      <c r="AX460" s="7">
        <v>1023.71428571429</v>
      </c>
      <c r="AY460" s="113"/>
      <c r="AZ460" s="3">
        <v>659.7</v>
      </c>
      <c r="BA460" s="7">
        <v>709.5</v>
      </c>
      <c r="BB460" s="7"/>
      <c r="BC460" s="3">
        <v>867</v>
      </c>
      <c r="BD460" s="3">
        <v>815.46666666666704</v>
      </c>
      <c r="BE460" s="7">
        <v>820.5</v>
      </c>
      <c r="BF460" s="113"/>
      <c r="BG460" s="3">
        <v>1021</v>
      </c>
      <c r="BH460" s="3">
        <v>964.53333333333296</v>
      </c>
      <c r="BI460" s="7">
        <v>956</v>
      </c>
      <c r="BJ460" s="113"/>
      <c r="BK460" s="3">
        <v>1119.5999999999999</v>
      </c>
      <c r="BL460" s="3">
        <v>1082.3</v>
      </c>
      <c r="BM460" s="7">
        <v>1063.1111111111099</v>
      </c>
      <c r="BO460" s="2">
        <f t="shared" si="542"/>
        <v>709.09068493150687</v>
      </c>
      <c r="BP460" s="2">
        <f t="shared" si="543"/>
        <v>819.58767123287669</v>
      </c>
      <c r="BQ460" s="2"/>
      <c r="BR460" s="2">
        <f t="shared" si="544"/>
        <v>1019.7342465753425</v>
      </c>
      <c r="BS460" s="2">
        <f t="shared" si="545"/>
        <v>963.30812785388093</v>
      </c>
      <c r="BT460" s="2">
        <f t="shared" si="546"/>
        <v>954.88630136986308</v>
      </c>
      <c r="BU460" s="2"/>
      <c r="BV460" s="2">
        <f t="shared" si="547"/>
        <v>1118.7895890410957</v>
      </c>
      <c r="BW460" s="2">
        <f t="shared" si="548"/>
        <v>1081.3320547945204</v>
      </c>
      <c r="BX460" s="2">
        <f t="shared" si="549"/>
        <v>1062.2307458143064</v>
      </c>
      <c r="BZ460" s="16">
        <f t="shared" si="538"/>
        <v>110.49698630136982</v>
      </c>
      <c r="CA460" s="16">
        <f t="shared" si="539"/>
        <v>135.29863013698639</v>
      </c>
      <c r="CB460" s="16">
        <f t="shared" si="540"/>
        <v>107.3444444444433</v>
      </c>
      <c r="CD460" s="5">
        <f t="shared" si="558"/>
        <v>0.15582913250657504</v>
      </c>
      <c r="CE460" s="5">
        <f t="shared" si="559"/>
        <v>0.16508133892919763</v>
      </c>
      <c r="CF460" s="5">
        <f t="shared" si="560"/>
        <v>0.11241594343792438</v>
      </c>
      <c r="CH460" s="11">
        <f t="shared" ref="CH460:CH510" si="589">BS460/$BR460-1</f>
        <v>-5.533414113624413E-2</v>
      </c>
      <c r="CI460" s="11">
        <f t="shared" ref="CI460:CI510" si="590">BT460/$BR460-1</f>
        <v>-6.3592985548208802E-2</v>
      </c>
      <c r="CK460" s="11">
        <f t="shared" ref="CK460:CK510" si="591">BW460/$BV460-1</f>
        <v>-3.3480410090944601E-2</v>
      </c>
      <c r="CL460" s="11">
        <f t="shared" ref="CL460:CL510" si="592">BX460/$BV460-1</f>
        <v>-5.055360166093914E-2</v>
      </c>
      <c r="CN460" s="16">
        <f t="shared" si="561"/>
        <v>-56.426118721461535</v>
      </c>
      <c r="CO460" s="16">
        <f t="shared" si="562"/>
        <v>-64.847945205479391</v>
      </c>
      <c r="CP460" s="11"/>
      <c r="CQ460" s="16">
        <f t="shared" si="563"/>
        <v>-37.457534246575278</v>
      </c>
      <c r="CR460" s="16">
        <f t="shared" si="564"/>
        <v>-56.55884322678935</v>
      </c>
      <c r="CT460" s="106">
        <v>852.48626373626394</v>
      </c>
      <c r="CU460" s="104">
        <v>815.46666666666704</v>
      </c>
      <c r="CV460" s="104">
        <v>783.32019230769208</v>
      </c>
      <c r="CW460" s="104">
        <v>759.28095238095295</v>
      </c>
      <c r="CX460" s="104">
        <v>700.32309523809533</v>
      </c>
      <c r="CY460" s="104">
        <v>793.3125</v>
      </c>
      <c r="CZ460" s="104">
        <v>783.13846153846202</v>
      </c>
      <c r="DA460" s="104">
        <v>813.72527472527599</v>
      </c>
      <c r="DB460" s="104">
        <v>704.67307692307702</v>
      </c>
      <c r="DC460" s="104">
        <v>640.79999999999995</v>
      </c>
      <c r="DD460" s="104">
        <v>573.66363636363599</v>
      </c>
      <c r="DE460" s="104">
        <v>541.11</v>
      </c>
      <c r="DF460" s="104">
        <v>296.77500000000066</v>
      </c>
      <c r="DG460" s="104">
        <v>145.73333333333298</v>
      </c>
      <c r="DH460" s="104">
        <v>426.1720279720285</v>
      </c>
      <c r="DI460" s="104">
        <v>681.71504273504308</v>
      </c>
      <c r="DJ460" s="104">
        <v>1627.321212121213</v>
      </c>
      <c r="DK460" s="104">
        <v>1827.10526315789</v>
      </c>
      <c r="DL460" s="104">
        <v>1701.7068181818181</v>
      </c>
      <c r="DM460" s="104">
        <v>1841.4967948717949</v>
      </c>
      <c r="DN460" s="104">
        <v>1725.6675824175829</v>
      </c>
      <c r="DO460" s="104">
        <v>1634</v>
      </c>
      <c r="DP460" s="104">
        <v>1530.0666666666671</v>
      </c>
      <c r="DR460" s="4">
        <f t="shared" ref="DR460:DR510" si="593">AC460</f>
        <v>12.346280892880001</v>
      </c>
      <c r="DS460" s="39">
        <v>11.034653644740001</v>
      </c>
      <c r="DT460" s="39">
        <v>11.504855125920001</v>
      </c>
      <c r="DU460" s="39">
        <v>11.505707719509997</v>
      </c>
      <c r="DV460" s="39">
        <v>10.48177383975</v>
      </c>
      <c r="DW460" s="39">
        <v>11.880844845119999</v>
      </c>
      <c r="DX460" s="39">
        <v>12.377817443460001</v>
      </c>
      <c r="DY460" s="39">
        <v>16.955557972920001</v>
      </c>
      <c r="DZ460" s="39">
        <v>12.293372458710001</v>
      </c>
      <c r="EA460" s="39">
        <v>15.061836421310002</v>
      </c>
      <c r="EB460" s="39">
        <v>15.039849517199999</v>
      </c>
      <c r="EC460" s="39">
        <v>12.806967328260003</v>
      </c>
      <c r="ED460" s="39">
        <v>14.351003447809999</v>
      </c>
      <c r="EE460" s="39">
        <v>12.33319059456</v>
      </c>
      <c r="EF460" s="39">
        <v>11.113386964320002</v>
      </c>
      <c r="EG460" s="39">
        <v>11.117226694049998</v>
      </c>
      <c r="EH460" s="39">
        <v>15.83015120666</v>
      </c>
      <c r="EI460" s="39">
        <v>22.843292326889998</v>
      </c>
      <c r="EJ460" s="39">
        <v>30.751324258819999</v>
      </c>
      <c r="EK460" s="39">
        <v>28.5688804917</v>
      </c>
      <c r="EL460" s="39">
        <v>33.104812287329999</v>
      </c>
      <c r="EM460" s="39">
        <v>32.152386083419998</v>
      </c>
      <c r="EN460" s="39">
        <v>28.609472269440001</v>
      </c>
      <c r="EP460" s="111">
        <v>46025</v>
      </c>
      <c r="EQ460" s="114">
        <f t="shared" si="541"/>
        <v>-8.21917808219178E-3</v>
      </c>
      <c r="ER460" s="114"/>
      <c r="ES460" s="4">
        <f t="shared" ref="ES460:ES510" si="594">AK460</f>
        <v>286.3</v>
      </c>
      <c r="ET460" s="4">
        <f t="shared" ref="ET460:ET510" si="595">AL460</f>
        <v>401.9</v>
      </c>
      <c r="EU460" s="4"/>
      <c r="EV460" s="4">
        <f t="shared" si="565"/>
        <v>824.72727272727298</v>
      </c>
      <c r="EW460" s="4">
        <f t="shared" si="566"/>
        <v>727.08333333333303</v>
      </c>
      <c r="EX460" s="4">
        <f t="shared" si="567"/>
        <v>752.4</v>
      </c>
      <c r="EY460" s="4"/>
      <c r="EZ460" s="4">
        <f t="shared" si="568"/>
        <v>994.45454545454504</v>
      </c>
      <c r="FA460" s="4">
        <f t="shared" si="569"/>
        <v>933.16666666666697</v>
      </c>
      <c r="FB460" s="4">
        <f t="shared" si="570"/>
        <v>914.7</v>
      </c>
      <c r="FC460" s="4"/>
      <c r="FD460" s="4">
        <f t="shared" ref="FD460:FD491" si="596">AV460</f>
        <v>1057</v>
      </c>
      <c r="FE460" s="4">
        <f t="shared" ref="FE460:FE491" si="597">AW460</f>
        <v>1029.8571428571399</v>
      </c>
      <c r="FF460" s="4">
        <f t="shared" ref="FF460:FF510" si="598">AX460</f>
        <v>1023.71428571429</v>
      </c>
      <c r="FH460" s="16">
        <f t="shared" ref="FH460:FH510" si="599">IFERROR(IF($EQ460&lt;0,ES460*-$EQ460+ET460*(1+$EQ460),ES460*(1-$EQ460)+ET460*$EQ460),"")</f>
        <v>400.94986301369863</v>
      </c>
      <c r="FI460" s="16">
        <f t="shared" si="572"/>
        <v>749.51917808219173</v>
      </c>
      <c r="FJ460" s="16"/>
      <c r="FK460" s="16">
        <f t="shared" ref="FK460:FK510" si="600">IFERROR(IF($EQ460&lt;0,EV460*-$EQ460+EZ460*(1+$EQ460),EV460*(1-$EQ460)+EZ460*$EQ460),"")</f>
        <v>993.05952677459493</v>
      </c>
      <c r="FL460" s="16">
        <f t="shared" ref="FL460:FL510" si="601">IFERROR(IF($EQ460&lt;0,EW460*-$EQ460+FA460*(1+$EQ460),EW460*(1-$EQ460)+FA460*$EQ460),"")</f>
        <v>931.47283105022871</v>
      </c>
      <c r="FM460" s="16">
        <f t="shared" ref="FM460:FM510" si="602">IFERROR(IF($EQ460&lt;0,EX460*-$EQ460+FB460*(1+$EQ460),EX460*(1-$EQ460)+FB460*$EQ460),"")</f>
        <v>913.36602739726038</v>
      </c>
      <c r="FN460" s="16"/>
      <c r="FO460" s="16">
        <f t="shared" ref="FO460:FO510" si="603">IFERROR(IF($EQ460&lt;0,EZ460*-$EQ460+FD460*(1+$EQ460),EZ460*(1-$EQ460)+FD460*$EQ460),"")</f>
        <v>1056.4859277708592</v>
      </c>
      <c r="FP460" s="16">
        <f t="shared" ref="FP460:FP510" si="604">IFERROR(IF($EQ460&lt;0,FA460*-$EQ460+FE460*(1+$EQ460),FA460*(1-$EQ460)+FE460*$EQ460),"")</f>
        <v>1029.0624266144785</v>
      </c>
      <c r="FQ460" s="16">
        <f t="shared" ref="FQ460:FQ510" si="605">IFERROR(IF($EQ460&lt;0,FB460*-$EQ460+FF460*(1+$EQ460),FB460*(1-$EQ460)+FF460*$EQ460),"")</f>
        <v>1022.8182778865014</v>
      </c>
      <c r="FS460" s="4">
        <f t="shared" si="573"/>
        <v>659.7</v>
      </c>
      <c r="FT460" s="4">
        <f t="shared" si="574"/>
        <v>709.5</v>
      </c>
      <c r="FU460" s="4"/>
      <c r="FV460" s="4">
        <f t="shared" si="575"/>
        <v>867</v>
      </c>
      <c r="FW460" s="4">
        <f t="shared" si="576"/>
        <v>815.46666666666704</v>
      </c>
      <c r="FX460" s="4">
        <f t="shared" si="577"/>
        <v>820.5</v>
      </c>
      <c r="FY460" s="4"/>
      <c r="FZ460" s="4">
        <f t="shared" si="578"/>
        <v>1021</v>
      </c>
      <c r="GA460" s="4">
        <f t="shared" si="579"/>
        <v>964.53333333333296</v>
      </c>
      <c r="GB460" s="4">
        <f t="shared" si="580"/>
        <v>956</v>
      </c>
      <c r="GC460" s="4"/>
      <c r="GD460" s="4">
        <f t="shared" si="581"/>
        <v>1119.5999999999999</v>
      </c>
      <c r="GE460" s="4">
        <f t="shared" si="582"/>
        <v>1082.3</v>
      </c>
      <c r="GF460" s="4">
        <f t="shared" si="583"/>
        <v>1063.1111111111099</v>
      </c>
      <c r="GH460" s="16">
        <f t="shared" ref="GH460:GH510" si="606">IFERROR(IF($EQ460&lt;0,FS460*-$EQ460+FT460*(1+$EQ460),FS460*(1-$EQ460)+FT460*$EQ460),"")</f>
        <v>709.09068493150687</v>
      </c>
      <c r="GI460" s="16">
        <f t="shared" si="584"/>
        <v>819.58767123287669</v>
      </c>
      <c r="GJ460" s="16"/>
      <c r="GK460" s="16">
        <f t="shared" ref="GK460:GK510" si="607">IFERROR(IF($EQ460&lt;0,FV460*-$EQ460+FZ460*(1+$EQ460),FV460*(1-$EQ460)+FZ460*$EQ460),"")</f>
        <v>1019.7342465753425</v>
      </c>
      <c r="GL460" s="16">
        <f t="shared" ref="GL460:GL510" si="608">IFERROR(IF($EQ460&lt;0,FW460*-$EQ460+GA460*(1+$EQ460),FW460*(1-$EQ460)+GA460*$EQ460),"")</f>
        <v>963.30812785388093</v>
      </c>
      <c r="GM460" s="16">
        <f t="shared" ref="GM460:GM510" si="609">IFERROR(IF($EQ460&lt;0,FX460*-$EQ460+GB460*(1+$EQ460),FX460*(1-$EQ460)+GB460*$EQ460),"")</f>
        <v>954.88630136986308</v>
      </c>
      <c r="GN460" s="16"/>
      <c r="GO460" s="16">
        <f t="shared" si="585"/>
        <v>1118.7895890410957</v>
      </c>
      <c r="GP460" s="16">
        <f t="shared" si="586"/>
        <v>1081.3320547945204</v>
      </c>
      <c r="GQ460" s="16">
        <f t="shared" ref="GQ460:GQ510" si="610">IFERROR(IF($EQ460&lt;0,GB460*-$EQ460+GF460*(1+$EQ460),GB460*(1-$EQ460)+GF460*$EQ460),"")</f>
        <v>1062.2307458143064</v>
      </c>
    </row>
    <row r="461" spans="2:199" ht="14.45" customHeight="1" x14ac:dyDescent="0.25">
      <c r="B461" s="28" t="s">
        <v>420</v>
      </c>
      <c r="C461" s="28" t="s">
        <v>894</v>
      </c>
      <c r="D461" s="23" t="str">
        <f>IFERROR(IF(MATCH($B461,Compounders!$A:$A,0),"yes"),"")</f>
        <v/>
      </c>
      <c r="F461" s="66"/>
      <c r="G461" s="66"/>
      <c r="H461" s="66"/>
      <c r="I461" s="66"/>
      <c r="J461" s="121" t="str">
        <f t="shared" si="587"/>
        <v>yes</v>
      </c>
      <c r="K461" s="70">
        <f t="shared" ref="K461:K510" si="611">K460+IF(F461="yes",1)</f>
        <v>6</v>
      </c>
      <c r="L461" s="70">
        <f t="shared" ref="L461:L510" si="612">L460+IF(G461="yes",1)</f>
        <v>48</v>
      </c>
      <c r="M461" s="70">
        <f t="shared" ref="M461:M510" si="613">M460+IF(H461="yes",1)</f>
        <v>7</v>
      </c>
      <c r="N461" s="70">
        <f t="shared" ref="N461:N510" si="614">N460+IF(I461="yes",1)</f>
        <v>10</v>
      </c>
      <c r="O461" s="66"/>
      <c r="P461" s="83"/>
      <c r="Q461" s="70">
        <f t="shared" si="588"/>
        <v>5</v>
      </c>
      <c r="R461" s="70">
        <f t="shared" si="588"/>
        <v>4</v>
      </c>
      <c r="S461" s="70">
        <f t="shared" si="588"/>
        <v>5</v>
      </c>
      <c r="T461" s="70">
        <f t="shared" si="588"/>
        <v>5</v>
      </c>
      <c r="U461" s="70">
        <f t="shared" si="588"/>
        <v>5</v>
      </c>
      <c r="V461" s="70">
        <f t="shared" si="588"/>
        <v>8</v>
      </c>
      <c r="W461" s="70">
        <f t="shared" si="588"/>
        <v>10</v>
      </c>
      <c r="X461" s="70">
        <f t="shared" si="588"/>
        <v>4</v>
      </c>
      <c r="Y461" s="70">
        <f t="shared" si="588"/>
        <v>2</v>
      </c>
      <c r="AA461" s="39">
        <v>12.301319962439999</v>
      </c>
      <c r="AB461" s="39">
        <v>10.285001472319999</v>
      </c>
      <c r="AC461" s="40">
        <v>11.604923292960001</v>
      </c>
      <c r="AE461" s="4">
        <f t="shared" si="554"/>
        <v>-0.69639666947999856</v>
      </c>
      <c r="AF461" s="4">
        <f t="shared" si="555"/>
        <v>1.3199218206400012</v>
      </c>
      <c r="AH461" s="11">
        <f t="shared" si="556"/>
        <v>-5.6611540192949006E-2</v>
      </c>
      <c r="AI461" s="11">
        <f t="shared" si="557"/>
        <v>0.12833462631894643</v>
      </c>
      <c r="AK461" s="3">
        <v>528</v>
      </c>
      <c r="AL461" s="7">
        <v>419</v>
      </c>
      <c r="AM461" s="7"/>
      <c r="AN461" s="3">
        <v>657.73333333333301</v>
      </c>
      <c r="AO461" s="3">
        <v>631.66666666666697</v>
      </c>
      <c r="AP461" s="7">
        <v>621.13333333333298</v>
      </c>
      <c r="AQ461" s="113"/>
      <c r="AR461" s="3">
        <v>745.15384615384608</v>
      </c>
      <c r="AS461" s="3">
        <v>729.06666666666695</v>
      </c>
      <c r="AT461" s="7">
        <v>728.33333333333303</v>
      </c>
      <c r="AU461" s="7"/>
      <c r="AV461" s="3">
        <v>864.5</v>
      </c>
      <c r="AW461" s="3">
        <v>787.75</v>
      </c>
      <c r="AX461" s="7">
        <v>794.55555555555611</v>
      </c>
      <c r="AY461" s="113"/>
      <c r="AZ461" s="3">
        <v>701</v>
      </c>
      <c r="BA461" s="7">
        <v>811</v>
      </c>
      <c r="BB461" s="7"/>
      <c r="BC461" s="3">
        <v>893.05882352941205</v>
      </c>
      <c r="BD461" s="3">
        <v>886.875</v>
      </c>
      <c r="BE461" s="7">
        <v>905</v>
      </c>
      <c r="BF461" s="113"/>
      <c r="BG461" s="3">
        <v>988.375</v>
      </c>
      <c r="BH461" s="3">
        <v>976.4375</v>
      </c>
      <c r="BI461" s="7">
        <v>988.375</v>
      </c>
      <c r="BJ461" s="113"/>
      <c r="BK461" s="3">
        <v>1109</v>
      </c>
      <c r="BL461" s="3">
        <v>1054.55555555556</v>
      </c>
      <c r="BM461" s="7">
        <v>1069.4000000000001</v>
      </c>
      <c r="BO461" s="2">
        <f t="shared" si="542"/>
        <v>701</v>
      </c>
      <c r="BP461" s="2">
        <f t="shared" si="543"/>
        <v>811</v>
      </c>
      <c r="BQ461" s="2"/>
      <c r="BR461" s="2">
        <f t="shared" si="544"/>
        <v>893.05882352941205</v>
      </c>
      <c r="BS461" s="2">
        <f t="shared" si="545"/>
        <v>886.875</v>
      </c>
      <c r="BT461" s="2">
        <f t="shared" si="546"/>
        <v>905</v>
      </c>
      <c r="BU461" s="2"/>
      <c r="BV461" s="2">
        <f t="shared" si="547"/>
        <v>988.375</v>
      </c>
      <c r="BW461" s="2">
        <f t="shared" si="548"/>
        <v>976.4375</v>
      </c>
      <c r="BX461" s="2">
        <f t="shared" si="549"/>
        <v>988.375</v>
      </c>
      <c r="BZ461" s="16">
        <f t="shared" ref="BZ461:BZ510" si="615">BP461-BO461</f>
        <v>110</v>
      </c>
      <c r="CA461" s="16">
        <f t="shared" ref="CA461:CA510" si="616">BT461-BP461</f>
        <v>94</v>
      </c>
      <c r="CB461" s="16">
        <f t="shared" ref="CB461:CB510" si="617">BX461-BT461</f>
        <v>83.375</v>
      </c>
      <c r="CD461" s="5">
        <f t="shared" si="558"/>
        <v>0.15691868758915839</v>
      </c>
      <c r="CE461" s="5">
        <f t="shared" si="559"/>
        <v>0.11590628853267582</v>
      </c>
      <c r="CF461" s="5">
        <f t="shared" si="560"/>
        <v>9.2127071823204343E-2</v>
      </c>
      <c r="CH461" s="11">
        <f t="shared" si="589"/>
        <v>-6.9243182716377527E-3</v>
      </c>
      <c r="CI461" s="11">
        <f t="shared" si="590"/>
        <v>1.337109735212727E-2</v>
      </c>
      <c r="CK461" s="11">
        <f t="shared" si="591"/>
        <v>-1.2077905653218646E-2</v>
      </c>
      <c r="CL461" s="11">
        <f t="shared" si="592"/>
        <v>0</v>
      </c>
      <c r="CN461" s="16">
        <f t="shared" si="561"/>
        <v>-6.1838235294120523</v>
      </c>
      <c r="CO461" s="16">
        <f t="shared" si="562"/>
        <v>11.941176470587948</v>
      </c>
      <c r="CP461" s="11"/>
      <c r="CQ461" s="16">
        <f t="shared" si="563"/>
        <v>-11.9375</v>
      </c>
      <c r="CR461" s="16">
        <f t="shared" si="564"/>
        <v>0</v>
      </c>
      <c r="CT461" s="106">
        <v>913.5625</v>
      </c>
      <c r="CU461" s="104">
        <v>886.875</v>
      </c>
      <c r="CV461" s="104">
        <v>869.85714285714198</v>
      </c>
      <c r="CW461" s="104">
        <v>823.54545454545405</v>
      </c>
      <c r="CX461" s="104">
        <v>744.8125</v>
      </c>
      <c r="CY461" s="104">
        <v>793.5</v>
      </c>
      <c r="CZ461" s="104">
        <v>806.71428571428601</v>
      </c>
      <c r="DA461" s="104">
        <v>744.02857142857101</v>
      </c>
      <c r="DB461" s="104">
        <v>662.86904761904805</v>
      </c>
      <c r="DC461" s="104">
        <v>564.41666666666697</v>
      </c>
      <c r="DD461" s="104">
        <v>482.28545454545497</v>
      </c>
      <c r="DE461" s="104">
        <v>402.75333333333401</v>
      </c>
      <c r="DF461" s="104">
        <v>834</v>
      </c>
      <c r="DG461" s="104">
        <v>899.27272727272702</v>
      </c>
      <c r="DH461" s="104">
        <v>943.80952380952397</v>
      </c>
      <c r="DI461" s="104">
        <v>1037.212121212121</v>
      </c>
      <c r="DJ461" s="104">
        <v>1039.4666666666669</v>
      </c>
      <c r="DK461" s="104">
        <v>1063.4166666666699</v>
      </c>
      <c r="DL461" s="104">
        <v>1007.227272727273</v>
      </c>
      <c r="DM461" s="104">
        <v>934.04444444444391</v>
      </c>
      <c r="DN461" s="104">
        <v>920</v>
      </c>
      <c r="DO461" s="104">
        <v>834.45454545454504</v>
      </c>
      <c r="DP461" s="104">
        <v>760.98701298701314</v>
      </c>
      <c r="DR461" s="4">
        <f t="shared" si="593"/>
        <v>11.604923292960001</v>
      </c>
      <c r="DS461" s="39">
        <v>10.285001472319999</v>
      </c>
      <c r="DT461" s="39">
        <v>12.301319962439999</v>
      </c>
      <c r="DU461" s="39">
        <v>15.109145071160002</v>
      </c>
      <c r="DV461" s="39">
        <v>15.68144027372</v>
      </c>
      <c r="DW461" s="39">
        <v>14.45105621664</v>
      </c>
      <c r="DX461" s="39">
        <v>19.921238414160001</v>
      </c>
      <c r="DY461" s="39">
        <v>19.101240766800004</v>
      </c>
      <c r="DZ461" s="39">
        <v>15.884996168790002</v>
      </c>
      <c r="EA461" s="39">
        <v>15.48841192896</v>
      </c>
      <c r="EB461" s="39">
        <v>14.038120561319998</v>
      </c>
      <c r="EC461" s="39">
        <v>12.14306323692</v>
      </c>
      <c r="ED461" s="39">
        <v>15.21463689054</v>
      </c>
      <c r="EE461" s="39">
        <v>16.346707955999999</v>
      </c>
      <c r="EF461" s="39">
        <v>13.238396505180003</v>
      </c>
      <c r="EG461" s="39">
        <v>13.569482441409997</v>
      </c>
      <c r="EH461" s="39">
        <v>15.436439446649999</v>
      </c>
      <c r="EI461" s="39">
        <v>21.959088437999998</v>
      </c>
      <c r="EJ461" s="39">
        <v>31.808375443199999</v>
      </c>
      <c r="EK461" s="39">
        <v>27.524957251139995</v>
      </c>
      <c r="EL461" s="39">
        <v>28.33367440995</v>
      </c>
      <c r="EM461" s="39">
        <v>25.941316043079997</v>
      </c>
      <c r="EN461" s="39">
        <v>20.49109431798</v>
      </c>
      <c r="EP461" s="111">
        <v>46022</v>
      </c>
      <c r="EQ461" s="114">
        <f t="shared" ref="EQ461:EQ510" si="618">(DATE(2025,12,31)-EP461)/365</f>
        <v>0</v>
      </c>
      <c r="ER461" s="114"/>
      <c r="ES461" s="4">
        <f t="shared" si="594"/>
        <v>528</v>
      </c>
      <c r="ET461" s="4">
        <f t="shared" si="595"/>
        <v>419</v>
      </c>
      <c r="EU461" s="4"/>
      <c r="EV461" s="4">
        <f t="shared" si="565"/>
        <v>657.73333333333301</v>
      </c>
      <c r="EW461" s="4">
        <f t="shared" si="566"/>
        <v>631.66666666666697</v>
      </c>
      <c r="EX461" s="4">
        <f t="shared" si="567"/>
        <v>621.13333333333298</v>
      </c>
      <c r="EY461" s="4"/>
      <c r="EZ461" s="4">
        <f t="shared" si="568"/>
        <v>745.15384615384608</v>
      </c>
      <c r="FA461" s="4">
        <f t="shared" si="569"/>
        <v>729.06666666666695</v>
      </c>
      <c r="FB461" s="4">
        <f t="shared" si="570"/>
        <v>728.33333333333303</v>
      </c>
      <c r="FC461" s="4"/>
      <c r="FD461" s="4">
        <f t="shared" si="596"/>
        <v>864.5</v>
      </c>
      <c r="FE461" s="4">
        <f t="shared" si="597"/>
        <v>787.75</v>
      </c>
      <c r="FF461" s="4">
        <f t="shared" si="598"/>
        <v>794.55555555555611</v>
      </c>
      <c r="FH461" s="16">
        <f t="shared" si="599"/>
        <v>528</v>
      </c>
      <c r="FI461" s="16">
        <f t="shared" si="572"/>
        <v>419</v>
      </c>
      <c r="FJ461" s="16"/>
      <c r="FK461" s="16">
        <f t="shared" si="600"/>
        <v>657.73333333333301</v>
      </c>
      <c r="FL461" s="16">
        <f t="shared" si="601"/>
        <v>631.66666666666697</v>
      </c>
      <c r="FM461" s="16">
        <f t="shared" si="602"/>
        <v>621.13333333333298</v>
      </c>
      <c r="FN461" s="16"/>
      <c r="FO461" s="16">
        <f t="shared" si="603"/>
        <v>745.15384615384608</v>
      </c>
      <c r="FP461" s="16">
        <f t="shared" si="604"/>
        <v>729.06666666666695</v>
      </c>
      <c r="FQ461" s="16">
        <f t="shared" si="605"/>
        <v>728.33333333333303</v>
      </c>
      <c r="FS461" s="4">
        <f t="shared" si="573"/>
        <v>701</v>
      </c>
      <c r="FT461" s="4">
        <f t="shared" si="574"/>
        <v>811</v>
      </c>
      <c r="FU461" s="4"/>
      <c r="FV461" s="4">
        <f t="shared" si="575"/>
        <v>893.05882352941205</v>
      </c>
      <c r="FW461" s="4">
        <f t="shared" si="576"/>
        <v>886.875</v>
      </c>
      <c r="FX461" s="4">
        <f t="shared" si="577"/>
        <v>905</v>
      </c>
      <c r="FY461" s="4"/>
      <c r="FZ461" s="4">
        <f t="shared" si="578"/>
        <v>988.375</v>
      </c>
      <c r="GA461" s="4">
        <f t="shared" si="579"/>
        <v>976.4375</v>
      </c>
      <c r="GB461" s="4">
        <f t="shared" si="580"/>
        <v>988.375</v>
      </c>
      <c r="GC461" s="4"/>
      <c r="GD461" s="4">
        <f t="shared" si="581"/>
        <v>1109</v>
      </c>
      <c r="GE461" s="4">
        <f t="shared" si="582"/>
        <v>1054.55555555556</v>
      </c>
      <c r="GF461" s="4">
        <f t="shared" si="583"/>
        <v>1069.4000000000001</v>
      </c>
      <c r="GH461" s="16">
        <f t="shared" si="606"/>
        <v>701</v>
      </c>
      <c r="GI461" s="16">
        <f t="shared" si="584"/>
        <v>811</v>
      </c>
      <c r="GJ461" s="16"/>
      <c r="GK461" s="16">
        <f t="shared" si="607"/>
        <v>893.05882352941205</v>
      </c>
      <c r="GL461" s="16">
        <f t="shared" si="608"/>
        <v>886.875</v>
      </c>
      <c r="GM461" s="16">
        <f t="shared" si="609"/>
        <v>905</v>
      </c>
      <c r="GN461" s="16"/>
      <c r="GO461" s="16">
        <f t="shared" si="585"/>
        <v>988.375</v>
      </c>
      <c r="GP461" s="16">
        <f t="shared" si="586"/>
        <v>976.4375</v>
      </c>
      <c r="GQ461" s="16">
        <f t="shared" si="610"/>
        <v>988.375</v>
      </c>
    </row>
    <row r="462" spans="2:199" ht="14.45" customHeight="1" x14ac:dyDescent="0.25">
      <c r="B462" s="28" t="s">
        <v>464</v>
      </c>
      <c r="C462" s="28" t="s">
        <v>895</v>
      </c>
      <c r="D462" s="23" t="str">
        <f>IFERROR(IF(MATCH($B462,Compounders!$A:$A,0),"yes"),"")</f>
        <v/>
      </c>
      <c r="F462" s="66"/>
      <c r="G462" s="66"/>
      <c r="H462" s="66"/>
      <c r="I462" s="66"/>
      <c r="J462" s="121" t="str">
        <f t="shared" si="587"/>
        <v>yes</v>
      </c>
      <c r="K462" s="70">
        <f t="shared" si="611"/>
        <v>6</v>
      </c>
      <c r="L462" s="70">
        <f t="shared" si="612"/>
        <v>48</v>
      </c>
      <c r="M462" s="70">
        <f t="shared" si="613"/>
        <v>7</v>
      </c>
      <c r="N462" s="70">
        <f t="shared" si="614"/>
        <v>10</v>
      </c>
      <c r="O462" s="66"/>
      <c r="P462" s="83"/>
      <c r="Q462" s="70">
        <f t="shared" si="588"/>
        <v>5</v>
      </c>
      <c r="R462" s="70">
        <f t="shared" si="588"/>
        <v>4</v>
      </c>
      <c r="S462" s="70">
        <f t="shared" si="588"/>
        <v>5</v>
      </c>
      <c r="T462" s="70">
        <f t="shared" si="588"/>
        <v>5</v>
      </c>
      <c r="U462" s="70">
        <f t="shared" si="588"/>
        <v>5</v>
      </c>
      <c r="V462" s="70">
        <f t="shared" si="588"/>
        <v>8</v>
      </c>
      <c r="W462" s="70">
        <f t="shared" si="588"/>
        <v>10</v>
      </c>
      <c r="X462" s="70">
        <f t="shared" si="588"/>
        <v>4</v>
      </c>
      <c r="Y462" s="70">
        <f t="shared" si="588"/>
        <v>2</v>
      </c>
      <c r="AA462" s="39">
        <v>11.692590483</v>
      </c>
      <c r="AB462" s="39">
        <v>10.76826288783</v>
      </c>
      <c r="AC462" s="40">
        <v>12.61622206134</v>
      </c>
      <c r="AE462" s="4">
        <f t="shared" si="554"/>
        <v>0.9236315783400002</v>
      </c>
      <c r="AF462" s="4">
        <f t="shared" si="555"/>
        <v>1.8479591735100005</v>
      </c>
      <c r="AH462" s="11">
        <f t="shared" si="556"/>
        <v>7.8992895516428074E-2</v>
      </c>
      <c r="AI462" s="11">
        <f t="shared" si="557"/>
        <v>0.17161163251303191</v>
      </c>
      <c r="AK462" s="3">
        <v>538</v>
      </c>
      <c r="AL462" s="7">
        <v>-726.3</v>
      </c>
      <c r="AM462" s="7"/>
      <c r="AN462" s="3">
        <v>1105</v>
      </c>
      <c r="AO462" s="3">
        <v>1055.5</v>
      </c>
      <c r="AP462" s="7">
        <v>1086.75</v>
      </c>
      <c r="AQ462" s="113"/>
      <c r="AR462" s="3">
        <v>1281.8</v>
      </c>
      <c r="AS462" s="3">
        <v>1288.2</v>
      </c>
      <c r="AT462" s="7">
        <v>1256.5</v>
      </c>
      <c r="AU462" s="7"/>
      <c r="AV462" s="3">
        <v>1270</v>
      </c>
      <c r="AW462" s="3">
        <v>1342</v>
      </c>
      <c r="AX462" s="7">
        <v>1324.6666666666702</v>
      </c>
      <c r="AY462" s="113"/>
      <c r="AZ462" s="3">
        <v>781.7</v>
      </c>
      <c r="BA462" s="7">
        <v>922</v>
      </c>
      <c r="BB462" s="7"/>
      <c r="BC462" s="3">
        <v>1149.0833333333298</v>
      </c>
      <c r="BD462" s="3">
        <v>1190.25</v>
      </c>
      <c r="BE462" s="7">
        <v>1158.3333333333298</v>
      </c>
      <c r="BF462" s="113"/>
      <c r="BG462" s="3">
        <v>1294.8</v>
      </c>
      <c r="BH462" s="3">
        <v>1332.3333333333298</v>
      </c>
      <c r="BI462" s="7">
        <v>1310.1666666666702</v>
      </c>
      <c r="BJ462" s="113"/>
      <c r="BK462" s="3">
        <v>1419</v>
      </c>
      <c r="BL462" s="3">
        <v>1418.3333333333298</v>
      </c>
      <c r="BM462" s="7">
        <v>1428.7142857142899</v>
      </c>
      <c r="BO462" s="2">
        <f t="shared" si="542"/>
        <v>781.7</v>
      </c>
      <c r="BP462" s="2">
        <f t="shared" si="543"/>
        <v>922</v>
      </c>
      <c r="BQ462" s="2"/>
      <c r="BR462" s="2">
        <f t="shared" si="544"/>
        <v>1149.0833333333298</v>
      </c>
      <c r="BS462" s="2">
        <f t="shared" si="545"/>
        <v>1190.25</v>
      </c>
      <c r="BT462" s="2">
        <f t="shared" si="546"/>
        <v>1158.3333333333298</v>
      </c>
      <c r="BU462" s="2"/>
      <c r="BV462" s="2">
        <f t="shared" si="547"/>
        <v>1294.8</v>
      </c>
      <c r="BW462" s="2">
        <f t="shared" si="548"/>
        <v>1332.3333333333298</v>
      </c>
      <c r="BX462" s="2">
        <f t="shared" si="549"/>
        <v>1310.1666666666702</v>
      </c>
      <c r="BZ462" s="16">
        <f t="shared" si="615"/>
        <v>140.29999999999995</v>
      </c>
      <c r="CA462" s="16">
        <f t="shared" si="616"/>
        <v>236.33333333332985</v>
      </c>
      <c r="CB462" s="16">
        <f t="shared" si="617"/>
        <v>151.83333333334031</v>
      </c>
      <c r="CD462" s="5">
        <f t="shared" si="558"/>
        <v>0.17948061916336178</v>
      </c>
      <c r="CE462" s="5">
        <f t="shared" si="559"/>
        <v>0.25632682574113863</v>
      </c>
      <c r="CF462" s="5">
        <f t="shared" si="560"/>
        <v>0.13107913669065385</v>
      </c>
      <c r="CH462" s="11">
        <f t="shared" si="589"/>
        <v>3.5825658133297855E-2</v>
      </c>
      <c r="CI462" s="11">
        <f t="shared" si="590"/>
        <v>8.0498948437159878E-3</v>
      </c>
      <c r="CK462" s="11">
        <f t="shared" si="591"/>
        <v>2.8987745855213021E-2</v>
      </c>
      <c r="CL462" s="11">
        <f t="shared" si="592"/>
        <v>1.1867984759553751E-2</v>
      </c>
      <c r="CN462" s="16">
        <f t="shared" si="561"/>
        <v>41.166666666670153</v>
      </c>
      <c r="CO462" s="16">
        <f t="shared" si="562"/>
        <v>9.25</v>
      </c>
      <c r="CP462" s="11"/>
      <c r="CQ462" s="16">
        <f t="shared" si="563"/>
        <v>37.533333333329892</v>
      </c>
      <c r="CR462" s="16">
        <f t="shared" si="564"/>
        <v>15.366666666670199</v>
      </c>
      <c r="CT462" s="106">
        <v>1180.7936507936511</v>
      </c>
      <c r="CU462" s="104">
        <v>1190.25</v>
      </c>
      <c r="CV462" s="104">
        <v>1094.333333333333</v>
      </c>
      <c r="CW462" s="104">
        <v>934.07878787878803</v>
      </c>
      <c r="CX462" s="104">
        <v>709.97142857142899</v>
      </c>
      <c r="CY462" s="104">
        <v>838.41666666666697</v>
      </c>
      <c r="CZ462" s="104">
        <v>840.68589743589791</v>
      </c>
      <c r="DA462" s="104">
        <v>773.538461538462</v>
      </c>
      <c r="DB462" s="104">
        <v>779.22878787878801</v>
      </c>
      <c r="DC462" s="104">
        <v>760.86666666666702</v>
      </c>
      <c r="DD462" s="104">
        <v>693.25</v>
      </c>
      <c r="DE462" s="104">
        <v>775.97272727272696</v>
      </c>
      <c r="DF462" s="104">
        <v>816.15</v>
      </c>
      <c r="DG462" s="104">
        <v>741</v>
      </c>
      <c r="DH462" s="104">
        <v>718.76923076923003</v>
      </c>
      <c r="DI462" s="104">
        <v>926.46944444444398</v>
      </c>
      <c r="DJ462" s="104">
        <v>1144.1500000000001</v>
      </c>
      <c r="DK462" s="104">
        <v>1345.6923076923101</v>
      </c>
      <c r="DL462" s="104">
        <v>1424.571428571428</v>
      </c>
      <c r="DM462" s="104">
        <v>1428.0833333333339</v>
      </c>
      <c r="DN462" s="104">
        <v>1318.2714285714289</v>
      </c>
      <c r="DO462" s="104">
        <v>1182.2727272727302</v>
      </c>
      <c r="DP462" s="104">
        <v>958.50641025641005</v>
      </c>
      <c r="DR462" s="4">
        <f t="shared" si="593"/>
        <v>12.61622206134</v>
      </c>
      <c r="DS462" s="39">
        <v>10.76826288783</v>
      </c>
      <c r="DT462" s="39">
        <v>11.692590483</v>
      </c>
      <c r="DU462" s="39">
        <v>10.230408952620001</v>
      </c>
      <c r="DV462" s="39">
        <v>7.0579626302199996</v>
      </c>
      <c r="DW462" s="39">
        <v>6.7872640996199998</v>
      </c>
      <c r="DX462" s="39">
        <v>7.8562103609600005</v>
      </c>
      <c r="DY462" s="39">
        <v>7.9025694005599982</v>
      </c>
      <c r="DZ462" s="39">
        <v>6.7294728819999996</v>
      </c>
      <c r="EA462" s="39">
        <v>7.45229880612</v>
      </c>
      <c r="EB462" s="39">
        <v>8.0200504781599982</v>
      </c>
      <c r="EC462" s="39">
        <v>6.5139702988800003</v>
      </c>
      <c r="ED462" s="39">
        <v>7.7018189568499995</v>
      </c>
      <c r="EE462" s="39">
        <v>7.4574758632</v>
      </c>
      <c r="EF462" s="39">
        <v>8.1815750979199997</v>
      </c>
      <c r="EG462" s="39">
        <v>6.2326798084000004</v>
      </c>
      <c r="EH462" s="39">
        <v>7.3395603471999999</v>
      </c>
      <c r="EI462" s="39">
        <v>10.49142953112</v>
      </c>
      <c r="EJ462" s="39">
        <v>10.616974021340001</v>
      </c>
      <c r="EK462" s="39">
        <v>11.124155912239999</v>
      </c>
      <c r="EL462" s="39">
        <v>12.334587608970001</v>
      </c>
      <c r="EM462" s="39">
        <v>11.576080098179999</v>
      </c>
      <c r="EN462" s="39">
        <v>8.0062110195899994</v>
      </c>
      <c r="EP462" s="111">
        <v>46022</v>
      </c>
      <c r="EQ462" s="114">
        <f t="shared" si="618"/>
        <v>0</v>
      </c>
      <c r="ER462" s="114"/>
      <c r="ES462" s="4">
        <f t="shared" si="594"/>
        <v>538</v>
      </c>
      <c r="ET462" s="4">
        <f t="shared" si="595"/>
        <v>-726.3</v>
      </c>
      <c r="EU462" s="4"/>
      <c r="EV462" s="4">
        <f t="shared" si="565"/>
        <v>1105</v>
      </c>
      <c r="EW462" s="4">
        <f t="shared" si="566"/>
        <v>1055.5</v>
      </c>
      <c r="EX462" s="4">
        <f t="shared" si="567"/>
        <v>1086.75</v>
      </c>
      <c r="EY462" s="4"/>
      <c r="EZ462" s="4">
        <f t="shared" si="568"/>
        <v>1281.8</v>
      </c>
      <c r="FA462" s="4">
        <f t="shared" si="569"/>
        <v>1288.2</v>
      </c>
      <c r="FB462" s="4">
        <f t="shared" si="570"/>
        <v>1256.5</v>
      </c>
      <c r="FC462" s="4"/>
      <c r="FD462" s="4">
        <f t="shared" si="596"/>
        <v>1270</v>
      </c>
      <c r="FE462" s="4">
        <f t="shared" si="597"/>
        <v>1342</v>
      </c>
      <c r="FF462" s="4">
        <f t="shared" si="598"/>
        <v>1324.6666666666702</v>
      </c>
      <c r="FH462" s="16">
        <f t="shared" si="599"/>
        <v>538</v>
      </c>
      <c r="FI462" s="16">
        <f t="shared" si="572"/>
        <v>-726.3</v>
      </c>
      <c r="FJ462" s="16"/>
      <c r="FK462" s="16">
        <f t="shared" si="600"/>
        <v>1105</v>
      </c>
      <c r="FL462" s="16">
        <f t="shared" si="601"/>
        <v>1055.5</v>
      </c>
      <c r="FM462" s="16">
        <f t="shared" si="602"/>
        <v>1086.75</v>
      </c>
      <c r="FN462" s="16"/>
      <c r="FO462" s="16">
        <f t="shared" si="603"/>
        <v>1281.8</v>
      </c>
      <c r="FP462" s="16">
        <f t="shared" si="604"/>
        <v>1288.2</v>
      </c>
      <c r="FQ462" s="16">
        <f t="shared" si="605"/>
        <v>1256.5</v>
      </c>
      <c r="FS462" s="4">
        <f t="shared" si="573"/>
        <v>781.7</v>
      </c>
      <c r="FT462" s="4">
        <f t="shared" si="574"/>
        <v>922</v>
      </c>
      <c r="FU462" s="4"/>
      <c r="FV462" s="4">
        <f t="shared" si="575"/>
        <v>1149.0833333333298</v>
      </c>
      <c r="FW462" s="4">
        <f t="shared" si="576"/>
        <v>1190.25</v>
      </c>
      <c r="FX462" s="4">
        <f t="shared" si="577"/>
        <v>1158.3333333333298</v>
      </c>
      <c r="FY462" s="4"/>
      <c r="FZ462" s="4">
        <f t="shared" si="578"/>
        <v>1294.8</v>
      </c>
      <c r="GA462" s="4">
        <f t="shared" si="579"/>
        <v>1332.3333333333298</v>
      </c>
      <c r="GB462" s="4">
        <f t="shared" si="580"/>
        <v>1310.1666666666702</v>
      </c>
      <c r="GC462" s="4"/>
      <c r="GD462" s="4">
        <f t="shared" si="581"/>
        <v>1419</v>
      </c>
      <c r="GE462" s="4">
        <f t="shared" si="582"/>
        <v>1418.3333333333298</v>
      </c>
      <c r="GF462" s="4">
        <f t="shared" si="583"/>
        <v>1428.7142857142899</v>
      </c>
      <c r="GH462" s="16">
        <f t="shared" si="606"/>
        <v>781.7</v>
      </c>
      <c r="GI462" s="16">
        <f t="shared" si="584"/>
        <v>922</v>
      </c>
      <c r="GJ462" s="16"/>
      <c r="GK462" s="16">
        <f t="shared" si="607"/>
        <v>1149.0833333333298</v>
      </c>
      <c r="GL462" s="16">
        <f t="shared" si="608"/>
        <v>1190.25</v>
      </c>
      <c r="GM462" s="16">
        <f t="shared" si="609"/>
        <v>1158.3333333333298</v>
      </c>
      <c r="GN462" s="16"/>
      <c r="GO462" s="16">
        <f t="shared" si="585"/>
        <v>1294.8</v>
      </c>
      <c r="GP462" s="16">
        <f t="shared" si="586"/>
        <v>1332.3333333333298</v>
      </c>
      <c r="GQ462" s="16">
        <f t="shared" si="610"/>
        <v>1310.1666666666702</v>
      </c>
    </row>
    <row r="463" spans="2:199" ht="14.45" customHeight="1" x14ac:dyDescent="0.25">
      <c r="B463" s="28" t="s">
        <v>495</v>
      </c>
      <c r="C463" s="28" t="s">
        <v>896</v>
      </c>
      <c r="D463" s="23" t="str">
        <f>IFERROR(IF(MATCH($B463,Compounders!$A:$A,0),"yes"),"")</f>
        <v/>
      </c>
      <c r="F463" s="66"/>
      <c r="G463" s="66"/>
      <c r="H463" s="66"/>
      <c r="I463" s="66"/>
      <c r="J463" s="121" t="str">
        <f t="shared" si="587"/>
        <v>yes</v>
      </c>
      <c r="K463" s="70">
        <f t="shared" si="611"/>
        <v>6</v>
      </c>
      <c r="L463" s="70">
        <f t="shared" si="612"/>
        <v>48</v>
      </c>
      <c r="M463" s="70">
        <f t="shared" si="613"/>
        <v>7</v>
      </c>
      <c r="N463" s="70">
        <f t="shared" si="614"/>
        <v>10</v>
      </c>
      <c r="O463" s="66"/>
      <c r="P463" s="83"/>
      <c r="Q463" s="70">
        <f t="shared" si="588"/>
        <v>5</v>
      </c>
      <c r="R463" s="70">
        <f t="shared" si="588"/>
        <v>4</v>
      </c>
      <c r="S463" s="70">
        <f t="shared" si="588"/>
        <v>5</v>
      </c>
      <c r="T463" s="70">
        <f t="shared" si="588"/>
        <v>5</v>
      </c>
      <c r="U463" s="70">
        <f t="shared" si="588"/>
        <v>5</v>
      </c>
      <c r="V463" s="70">
        <f t="shared" si="588"/>
        <v>8</v>
      </c>
      <c r="W463" s="70">
        <f t="shared" si="588"/>
        <v>10</v>
      </c>
      <c r="X463" s="70">
        <f t="shared" si="588"/>
        <v>4</v>
      </c>
      <c r="Y463" s="70">
        <f t="shared" si="588"/>
        <v>2</v>
      </c>
      <c r="AA463" s="39">
        <v>11.133667188000002</v>
      </c>
      <c r="AB463" s="39">
        <v>10.917128719349996</v>
      </c>
      <c r="AC463" s="40">
        <v>11.898283175640001</v>
      </c>
      <c r="AE463" s="4">
        <f t="shared" si="554"/>
        <v>0.76461598763999916</v>
      </c>
      <c r="AF463" s="4">
        <f t="shared" si="555"/>
        <v>0.98115445629000497</v>
      </c>
      <c r="AH463" s="11">
        <f t="shared" si="556"/>
        <v>6.8676023337944869E-2</v>
      </c>
      <c r="AI463" s="11">
        <f t="shared" si="557"/>
        <v>8.9872940176198846E-2</v>
      </c>
      <c r="AK463" s="3">
        <v>1070.7619999999999</v>
      </c>
      <c r="AL463" s="7">
        <v>1161.2380000000001</v>
      </c>
      <c r="AM463" s="7"/>
      <c r="AN463" s="3">
        <v>1172</v>
      </c>
      <c r="AO463" s="3">
        <v>1188.5</v>
      </c>
      <c r="AP463" s="7">
        <v>1216</v>
      </c>
      <c r="AQ463" s="113"/>
      <c r="AR463" s="3">
        <v>1235.42857142857</v>
      </c>
      <c r="AS463" s="3">
        <v>1228.5</v>
      </c>
      <c r="AT463" s="7">
        <v>1244.125</v>
      </c>
      <c r="AU463" s="7"/>
      <c r="AV463" s="3">
        <v>1294.5</v>
      </c>
      <c r="AW463" s="3">
        <v>1303.75</v>
      </c>
      <c r="AX463" s="7">
        <v>1315.2</v>
      </c>
      <c r="AY463" s="113"/>
      <c r="AZ463" s="3">
        <v>1108.9839999999999</v>
      </c>
      <c r="BA463" s="7">
        <v>1198.3869999999999</v>
      </c>
      <c r="BB463" s="7"/>
      <c r="BC463" s="3">
        <v>1184</v>
      </c>
      <c r="BD463" s="3">
        <v>1201.0909090909099</v>
      </c>
      <c r="BE463" s="7">
        <v>1224.1666666666702</v>
      </c>
      <c r="BF463" s="113"/>
      <c r="BG463" s="3">
        <v>1245.1111111111099</v>
      </c>
      <c r="BH463" s="3">
        <v>1237.3636363636401</v>
      </c>
      <c r="BI463" s="7">
        <v>1248.0833333333298</v>
      </c>
      <c r="BJ463" s="113"/>
      <c r="BK463" s="3">
        <v>1294.5</v>
      </c>
      <c r="BL463" s="3">
        <v>1302.5</v>
      </c>
      <c r="BM463" s="7">
        <v>1315.7142857142899</v>
      </c>
      <c r="BO463" s="2">
        <f t="shared" si="542"/>
        <v>1108.9839999999999</v>
      </c>
      <c r="BP463" s="2">
        <f t="shared" si="543"/>
        <v>1198.3869999999999</v>
      </c>
      <c r="BQ463" s="2"/>
      <c r="BR463" s="2">
        <f t="shared" si="544"/>
        <v>1184</v>
      </c>
      <c r="BS463" s="2">
        <f t="shared" si="545"/>
        <v>1201.0909090909099</v>
      </c>
      <c r="BT463" s="2">
        <f t="shared" si="546"/>
        <v>1224.1666666666702</v>
      </c>
      <c r="BU463" s="2"/>
      <c r="BV463" s="2">
        <f t="shared" si="547"/>
        <v>1245.1111111111099</v>
      </c>
      <c r="BW463" s="2">
        <f t="shared" si="548"/>
        <v>1237.3636363636401</v>
      </c>
      <c r="BX463" s="2">
        <f t="shared" si="549"/>
        <v>1248.0833333333298</v>
      </c>
      <c r="BZ463" s="16">
        <f t="shared" si="615"/>
        <v>89.40300000000002</v>
      </c>
      <c r="CA463" s="16">
        <f t="shared" si="616"/>
        <v>25.779666666670209</v>
      </c>
      <c r="CB463" s="16">
        <f t="shared" si="617"/>
        <v>23.916666666659694</v>
      </c>
      <c r="CD463" s="5">
        <f t="shared" si="558"/>
        <v>8.061703324845082E-2</v>
      </c>
      <c r="CE463" s="5">
        <f t="shared" si="559"/>
        <v>2.1511971230220528E-2</v>
      </c>
      <c r="CF463" s="5">
        <f t="shared" si="560"/>
        <v>1.9537100068067748E-2</v>
      </c>
      <c r="CH463" s="11">
        <f t="shared" si="589"/>
        <v>1.4434889434890241E-2</v>
      </c>
      <c r="CI463" s="11">
        <f t="shared" si="590"/>
        <v>3.3924549549552596E-2</v>
      </c>
      <c r="CK463" s="11">
        <f t="shared" si="591"/>
        <v>-6.2223159670915518E-3</v>
      </c>
      <c r="CL463" s="11">
        <f t="shared" si="592"/>
        <v>2.3871140460449691E-3</v>
      </c>
      <c r="CN463" s="16">
        <f t="shared" si="561"/>
        <v>17.090909090909918</v>
      </c>
      <c r="CO463" s="16">
        <f t="shared" si="562"/>
        <v>40.166666666670153</v>
      </c>
      <c r="CP463" s="11"/>
      <c r="CQ463" s="16">
        <f t="shared" si="563"/>
        <v>-7.7474747474698233</v>
      </c>
      <c r="CR463" s="16">
        <f t="shared" si="564"/>
        <v>2.972222222219898</v>
      </c>
      <c r="CT463" s="106">
        <v>1247.8545454545451</v>
      </c>
      <c r="CU463" s="104">
        <v>1201.0909090909099</v>
      </c>
      <c r="CV463" s="104">
        <v>1164.2777777777778</v>
      </c>
      <c r="CW463" s="104">
        <v>1240.245454545455</v>
      </c>
      <c r="CX463" s="104">
        <v>1157.0888888888892</v>
      </c>
      <c r="CY463" s="104">
        <v>1127.9166666666702</v>
      </c>
      <c r="CZ463" s="104">
        <v>1109.2666666666669</v>
      </c>
      <c r="DA463" s="104">
        <v>1097.0654761904759</v>
      </c>
      <c r="DB463" s="104">
        <v>1110.6249999999989</v>
      </c>
      <c r="DC463" s="104">
        <v>1091.6666666666702</v>
      </c>
      <c r="DD463" s="104">
        <v>1057.75</v>
      </c>
      <c r="DE463" s="104">
        <v>1029.4285714285709</v>
      </c>
      <c r="DF463" s="104">
        <v>1011.6071428571429</v>
      </c>
      <c r="DG463" s="104">
        <v>1006.8888888888901</v>
      </c>
      <c r="DH463" s="104">
        <v>878.55555555555509</v>
      </c>
      <c r="DI463" s="104">
        <v>850.26388888888891</v>
      </c>
      <c r="DJ463" s="104">
        <v>834.41071428571399</v>
      </c>
      <c r="DK463" s="104">
        <v>813.5</v>
      </c>
      <c r="DL463" s="104">
        <v>798.16666666666697</v>
      </c>
      <c r="DM463" s="104">
        <v>828.68095238095293</v>
      </c>
      <c r="DN463" s="104">
        <v>790.06666666666604</v>
      </c>
      <c r="DO463" s="104">
        <v>762</v>
      </c>
      <c r="DP463" s="104">
        <v>767.49999999999909</v>
      </c>
      <c r="DR463" s="4">
        <f t="shared" si="593"/>
        <v>11.898283175640001</v>
      </c>
      <c r="DS463" s="39">
        <v>10.917128719349996</v>
      </c>
      <c r="DT463" s="39">
        <v>11.133667188000002</v>
      </c>
      <c r="DU463" s="39">
        <v>11.581075541920001</v>
      </c>
      <c r="DV463" s="39">
        <v>10.259254182330002</v>
      </c>
      <c r="DW463" s="39">
        <v>10.964735556880001</v>
      </c>
      <c r="DX463" s="39">
        <v>9.3615535372800007</v>
      </c>
      <c r="DY463" s="39">
        <v>9.5128192544000001</v>
      </c>
      <c r="DZ463" s="39">
        <v>7.5919518210800012</v>
      </c>
      <c r="EA463" s="39">
        <v>10.943073703890001</v>
      </c>
      <c r="EB463" s="39">
        <v>11.4561330328</v>
      </c>
      <c r="EC463" s="39">
        <v>10.309743806400002</v>
      </c>
      <c r="ED463" s="39">
        <v>10.47472199928</v>
      </c>
      <c r="EE463" s="39">
        <v>10.61925769314</v>
      </c>
      <c r="EF463" s="39">
        <v>11.72592610595</v>
      </c>
      <c r="EG463" s="39">
        <v>9.7145195475999984</v>
      </c>
      <c r="EH463" s="39">
        <v>9.6105032069400007</v>
      </c>
      <c r="EI463" s="39">
        <v>9.9773013675999991</v>
      </c>
      <c r="EJ463" s="39">
        <v>9.4637729669999988</v>
      </c>
      <c r="EK463" s="39">
        <v>9.0561857302399993</v>
      </c>
      <c r="EL463" s="39">
        <v>9.8158321589999993</v>
      </c>
      <c r="EM463" s="39">
        <v>11.203534211039999</v>
      </c>
      <c r="EN463" s="39">
        <v>9.9387034250399982</v>
      </c>
      <c r="EP463" s="111">
        <v>46022</v>
      </c>
      <c r="EQ463" s="114">
        <f t="shared" si="618"/>
        <v>0</v>
      </c>
      <c r="ER463" s="114"/>
      <c r="ES463" s="4">
        <f t="shared" si="594"/>
        <v>1070.7619999999999</v>
      </c>
      <c r="ET463" s="4">
        <f t="shared" si="595"/>
        <v>1161.2380000000001</v>
      </c>
      <c r="EU463" s="4"/>
      <c r="EV463" s="4">
        <f t="shared" si="565"/>
        <v>1172</v>
      </c>
      <c r="EW463" s="4">
        <f t="shared" si="566"/>
        <v>1188.5</v>
      </c>
      <c r="EX463" s="4">
        <f t="shared" si="567"/>
        <v>1216</v>
      </c>
      <c r="EY463" s="4"/>
      <c r="EZ463" s="4">
        <f t="shared" si="568"/>
        <v>1235.42857142857</v>
      </c>
      <c r="FA463" s="4">
        <f t="shared" si="569"/>
        <v>1228.5</v>
      </c>
      <c r="FB463" s="4">
        <f t="shared" si="570"/>
        <v>1244.125</v>
      </c>
      <c r="FC463" s="4"/>
      <c r="FD463" s="4">
        <f t="shared" si="596"/>
        <v>1294.5</v>
      </c>
      <c r="FE463" s="4">
        <f t="shared" si="597"/>
        <v>1303.75</v>
      </c>
      <c r="FF463" s="4">
        <f t="shared" si="598"/>
        <v>1315.2</v>
      </c>
      <c r="FH463" s="16">
        <f t="shared" si="599"/>
        <v>1070.7619999999999</v>
      </c>
      <c r="FI463" s="16">
        <f t="shared" si="572"/>
        <v>1161.2380000000001</v>
      </c>
      <c r="FJ463" s="16"/>
      <c r="FK463" s="16">
        <f t="shared" si="600"/>
        <v>1172</v>
      </c>
      <c r="FL463" s="16">
        <f t="shared" si="601"/>
        <v>1188.5</v>
      </c>
      <c r="FM463" s="16">
        <f t="shared" si="602"/>
        <v>1216</v>
      </c>
      <c r="FN463" s="16"/>
      <c r="FO463" s="16">
        <f t="shared" si="603"/>
        <v>1235.42857142857</v>
      </c>
      <c r="FP463" s="16">
        <f t="shared" si="604"/>
        <v>1228.5</v>
      </c>
      <c r="FQ463" s="16">
        <f t="shared" si="605"/>
        <v>1244.125</v>
      </c>
      <c r="FS463" s="4">
        <f t="shared" si="573"/>
        <v>1108.9839999999999</v>
      </c>
      <c r="FT463" s="4">
        <f t="shared" si="574"/>
        <v>1198.3869999999999</v>
      </c>
      <c r="FU463" s="4"/>
      <c r="FV463" s="4">
        <f t="shared" si="575"/>
        <v>1184</v>
      </c>
      <c r="FW463" s="4">
        <f t="shared" si="576"/>
        <v>1201.0909090909099</v>
      </c>
      <c r="FX463" s="4">
        <f t="shared" si="577"/>
        <v>1224.1666666666702</v>
      </c>
      <c r="FY463" s="4"/>
      <c r="FZ463" s="4">
        <f t="shared" si="578"/>
        <v>1245.1111111111099</v>
      </c>
      <c r="GA463" s="4">
        <f t="shared" si="579"/>
        <v>1237.3636363636401</v>
      </c>
      <c r="GB463" s="4">
        <f t="shared" si="580"/>
        <v>1248.0833333333298</v>
      </c>
      <c r="GC463" s="4"/>
      <c r="GD463" s="4">
        <f t="shared" si="581"/>
        <v>1294.5</v>
      </c>
      <c r="GE463" s="4">
        <f t="shared" si="582"/>
        <v>1302.5</v>
      </c>
      <c r="GF463" s="4">
        <f t="shared" si="583"/>
        <v>1315.7142857142899</v>
      </c>
      <c r="GH463" s="16">
        <f t="shared" si="606"/>
        <v>1108.9839999999999</v>
      </c>
      <c r="GI463" s="16">
        <f t="shared" si="584"/>
        <v>1198.3869999999999</v>
      </c>
      <c r="GJ463" s="16"/>
      <c r="GK463" s="16">
        <f t="shared" si="607"/>
        <v>1184</v>
      </c>
      <c r="GL463" s="16">
        <f t="shared" si="608"/>
        <v>1201.0909090909099</v>
      </c>
      <c r="GM463" s="16">
        <f t="shared" si="609"/>
        <v>1224.1666666666702</v>
      </c>
      <c r="GN463" s="16"/>
      <c r="GO463" s="16">
        <f t="shared" si="585"/>
        <v>1245.1111111111099</v>
      </c>
      <c r="GP463" s="16">
        <f t="shared" si="586"/>
        <v>1237.3636363636401</v>
      </c>
      <c r="GQ463" s="16">
        <f t="shared" si="610"/>
        <v>1248.0833333333298</v>
      </c>
    </row>
    <row r="464" spans="2:199" ht="14.45" customHeight="1" x14ac:dyDescent="0.25">
      <c r="B464" s="28" t="s">
        <v>384</v>
      </c>
      <c r="C464" s="28" t="s">
        <v>1058</v>
      </c>
      <c r="D464" s="23" t="str">
        <f>IFERROR(IF(MATCH($B464,Compounders!$A:$A,0),"yes"),"")</f>
        <v/>
      </c>
      <c r="F464" s="66"/>
      <c r="G464" s="66"/>
      <c r="H464" s="66"/>
      <c r="I464" s="66"/>
      <c r="J464" s="121" t="str">
        <f t="shared" si="587"/>
        <v>yes</v>
      </c>
      <c r="K464" s="70">
        <f t="shared" si="611"/>
        <v>6</v>
      </c>
      <c r="L464" s="70">
        <f t="shared" si="612"/>
        <v>48</v>
      </c>
      <c r="M464" s="70">
        <f t="shared" si="613"/>
        <v>7</v>
      </c>
      <c r="N464" s="70">
        <f t="shared" si="614"/>
        <v>10</v>
      </c>
      <c r="O464" s="66"/>
      <c r="P464" s="83"/>
      <c r="Q464" s="70">
        <f t="shared" si="588"/>
        <v>5</v>
      </c>
      <c r="R464" s="70">
        <f t="shared" si="588"/>
        <v>4</v>
      </c>
      <c r="S464" s="70">
        <f t="shared" si="588"/>
        <v>5</v>
      </c>
      <c r="T464" s="70">
        <f t="shared" si="588"/>
        <v>5</v>
      </c>
      <c r="U464" s="70">
        <f t="shared" si="588"/>
        <v>5</v>
      </c>
      <c r="V464" s="70">
        <f t="shared" si="588"/>
        <v>8</v>
      </c>
      <c r="W464" s="70">
        <f t="shared" si="588"/>
        <v>10</v>
      </c>
      <c r="X464" s="70">
        <f t="shared" si="588"/>
        <v>4</v>
      </c>
      <c r="Y464" s="70">
        <f t="shared" si="588"/>
        <v>2</v>
      </c>
      <c r="AA464" s="39">
        <v>18.277552558789996</v>
      </c>
      <c r="AB464" s="39">
        <v>13.539133913039999</v>
      </c>
      <c r="AC464" s="40">
        <v>12.731719105950001</v>
      </c>
      <c r="AE464" s="4">
        <f t="shared" si="554"/>
        <v>-5.5458334528399948</v>
      </c>
      <c r="AF464" s="4">
        <f t="shared" si="555"/>
        <v>-0.80741480708999802</v>
      </c>
      <c r="AH464" s="11">
        <f t="shared" si="556"/>
        <v>-0.30342319821003094</v>
      </c>
      <c r="AI464" s="11">
        <f t="shared" si="557"/>
        <v>-5.9635631959615187E-2</v>
      </c>
      <c r="AK464" s="3">
        <v>788.5</v>
      </c>
      <c r="AL464" s="7">
        <v>789.4</v>
      </c>
      <c r="AM464" s="7"/>
      <c r="AN464" s="3">
        <v>855.5</v>
      </c>
      <c r="AO464" s="3">
        <v>825</v>
      </c>
      <c r="AP464" s="7">
        <v>1309.57142857143</v>
      </c>
      <c r="AQ464" s="113"/>
      <c r="AR464" s="3">
        <v>932</v>
      </c>
      <c r="AS464" s="3">
        <v>901.33333333333303</v>
      </c>
      <c r="AT464" s="7">
        <v>890.42857142857099</v>
      </c>
      <c r="AU464" s="7"/>
      <c r="AV464" s="3">
        <v>1037.5999999999999</v>
      </c>
      <c r="AW464" s="3">
        <v>982</v>
      </c>
      <c r="AX464" s="7">
        <v>958.16666666666697</v>
      </c>
      <c r="AY464" s="113"/>
      <c r="AZ464" s="3">
        <v>795.6</v>
      </c>
      <c r="BA464" s="7">
        <v>807.1</v>
      </c>
      <c r="BB464" s="7"/>
      <c r="BC464" s="3">
        <v>859.18181818181802</v>
      </c>
      <c r="BD464" s="3">
        <v>830.5</v>
      </c>
      <c r="BE464" s="7">
        <v>831.36363636363603</v>
      </c>
      <c r="BF464" s="113"/>
      <c r="BG464" s="3">
        <v>941.9</v>
      </c>
      <c r="BH464" s="3">
        <v>901.33333333333303</v>
      </c>
      <c r="BI464" s="7">
        <v>891.2</v>
      </c>
      <c r="BJ464" s="113"/>
      <c r="BK464" s="3">
        <v>1054.8</v>
      </c>
      <c r="BL464" s="3">
        <v>984.88888888888891</v>
      </c>
      <c r="BM464" s="7">
        <v>964.142857142857</v>
      </c>
      <c r="BO464" s="2">
        <f t="shared" si="542"/>
        <v>796.57671232876714</v>
      </c>
      <c r="BP464" s="2">
        <f t="shared" si="543"/>
        <v>809.16074719800747</v>
      </c>
      <c r="BQ464" s="2"/>
      <c r="BR464" s="2">
        <f t="shared" si="544"/>
        <v>866.20719800747179</v>
      </c>
      <c r="BS464" s="2">
        <f t="shared" si="545"/>
        <v>836.51598173515981</v>
      </c>
      <c r="BT464" s="2">
        <f t="shared" si="546"/>
        <v>836.44562889165604</v>
      </c>
      <c r="BU464" s="2"/>
      <c r="BV464" s="2">
        <f t="shared" si="547"/>
        <v>951.48876712328774</v>
      </c>
      <c r="BW464" s="2">
        <f t="shared" si="548"/>
        <v>908.4298325722981</v>
      </c>
      <c r="BX464" s="2">
        <f t="shared" si="549"/>
        <v>897.39514677103716</v>
      </c>
      <c r="BZ464" s="16">
        <f t="shared" si="615"/>
        <v>12.584034869240327</v>
      </c>
      <c r="CA464" s="16">
        <f t="shared" si="616"/>
        <v>27.284881693648572</v>
      </c>
      <c r="CB464" s="16">
        <f t="shared" si="617"/>
        <v>60.949517879381119</v>
      </c>
      <c r="CD464" s="5">
        <f t="shared" si="558"/>
        <v>1.579764343405321E-2</v>
      </c>
      <c r="CE464" s="5">
        <f t="shared" si="559"/>
        <v>3.3719976887326419E-2</v>
      </c>
      <c r="CF464" s="5">
        <f t="shared" si="560"/>
        <v>7.2867280040835647E-2</v>
      </c>
      <c r="CH464" s="11">
        <f t="shared" si="589"/>
        <v>-3.427726800309483E-2</v>
      </c>
      <c r="CI464" s="11">
        <f t="shared" si="590"/>
        <v>-3.435848741995684E-2</v>
      </c>
      <c r="CK464" s="11">
        <f t="shared" si="591"/>
        <v>-4.5254275235611208E-2</v>
      </c>
      <c r="CL464" s="11">
        <f t="shared" si="592"/>
        <v>-5.6851559599380375E-2</v>
      </c>
      <c r="CN464" s="16">
        <f t="shared" si="561"/>
        <v>-29.691216272311976</v>
      </c>
      <c r="CO464" s="16">
        <f t="shared" si="562"/>
        <v>-29.761569115815746</v>
      </c>
      <c r="CP464" s="11"/>
      <c r="CQ464" s="16">
        <f t="shared" si="563"/>
        <v>-43.058934550989648</v>
      </c>
      <c r="CR464" s="16">
        <f t="shared" si="564"/>
        <v>-54.093620352250582</v>
      </c>
      <c r="CT464" s="106">
        <v>839.19696969696997</v>
      </c>
      <c r="CU464" s="104">
        <v>840.90909090909099</v>
      </c>
      <c r="CV464" s="104">
        <v>842.02597402597291</v>
      </c>
      <c r="CW464" s="104">
        <v>856.51948051948</v>
      </c>
      <c r="CX464" s="104">
        <v>860.63095238095195</v>
      </c>
      <c r="CY464" s="104">
        <v>842.623376623377</v>
      </c>
      <c r="CZ464" s="104">
        <v>813.95833333333303</v>
      </c>
      <c r="DA464" s="104">
        <v>789.94285714285706</v>
      </c>
      <c r="DB464" s="104">
        <v>788.04285714285709</v>
      </c>
      <c r="DC464" s="104">
        <v>790.08571428571406</v>
      </c>
      <c r="DD464" s="104">
        <v>754.41666666666606</v>
      </c>
      <c r="DE464" s="104">
        <v>746.388888888888</v>
      </c>
      <c r="DF464" s="104">
        <v>748.72222222222206</v>
      </c>
      <c r="DG464" s="104">
        <v>722.47619047619003</v>
      </c>
      <c r="DH464" s="104">
        <v>767.1</v>
      </c>
      <c r="DI464" s="104">
        <v>779.41666666666606</v>
      </c>
      <c r="DJ464" s="104">
        <v>876.08333333333303</v>
      </c>
      <c r="DK464" s="104">
        <v>878.125</v>
      </c>
      <c r="DL464" s="104">
        <v>809.375</v>
      </c>
      <c r="DM464" s="104">
        <v>822.41666666666697</v>
      </c>
      <c r="DN464" s="104">
        <v>802.54761904761915</v>
      </c>
      <c r="DO464" s="104">
        <v>802.9047619047609</v>
      </c>
      <c r="DP464" s="104">
        <v>767.41666666666697</v>
      </c>
      <c r="DR464" s="4">
        <f t="shared" si="593"/>
        <v>12.731719105950001</v>
      </c>
      <c r="DS464" s="39">
        <v>13.539133913039999</v>
      </c>
      <c r="DT464" s="39">
        <v>18.277552558789996</v>
      </c>
      <c r="DU464" s="39">
        <v>17.953651035779998</v>
      </c>
      <c r="DV464" s="39">
        <v>20.342969440287</v>
      </c>
      <c r="DW464" s="39">
        <v>22.07044527795</v>
      </c>
      <c r="DX464" s="39">
        <v>20.452428333160004</v>
      </c>
      <c r="DY464" s="39">
        <v>22.112247794219996</v>
      </c>
      <c r="DZ464" s="39">
        <v>19.024389472560006</v>
      </c>
      <c r="EA464" s="39">
        <v>20.626946976510002</v>
      </c>
      <c r="EB464" s="39">
        <v>18.352106654074003</v>
      </c>
      <c r="EC464" s="39">
        <v>20.352031354280001</v>
      </c>
      <c r="ED464" s="39">
        <v>23.395269533770005</v>
      </c>
      <c r="EE464" s="39">
        <v>22.308952882149999</v>
      </c>
      <c r="EF464" s="39">
        <v>22.219003598939999</v>
      </c>
      <c r="EG464" s="39">
        <v>19.155552522779999</v>
      </c>
      <c r="EH464" s="39">
        <v>22.331780584630003</v>
      </c>
      <c r="EI464" s="39">
        <v>26.757603895600003</v>
      </c>
      <c r="EJ464" s="39">
        <v>25.803636653869098</v>
      </c>
      <c r="EK464" s="39">
        <v>21.68499805467</v>
      </c>
      <c r="EL464" s="39">
        <v>23.579321482450496</v>
      </c>
      <c r="EM464" s="39">
        <v>23.808133742519999</v>
      </c>
      <c r="EN464" s="39">
        <v>25.507747030199997</v>
      </c>
      <c r="EP464" s="111">
        <v>45991</v>
      </c>
      <c r="EQ464" s="114">
        <f t="shared" si="618"/>
        <v>8.4931506849315067E-2</v>
      </c>
      <c r="ER464" s="114"/>
      <c r="ES464" s="4">
        <f t="shared" si="594"/>
        <v>788.5</v>
      </c>
      <c r="ET464" s="4">
        <f t="shared" si="595"/>
        <v>789.4</v>
      </c>
      <c r="EU464" s="4"/>
      <c r="EV464" s="4">
        <f t="shared" si="565"/>
        <v>855.5</v>
      </c>
      <c r="EW464" s="4">
        <f t="shared" si="566"/>
        <v>825</v>
      </c>
      <c r="EX464" s="4">
        <f t="shared" si="567"/>
        <v>1309.57142857143</v>
      </c>
      <c r="EY464" s="4"/>
      <c r="EZ464" s="4">
        <f t="shared" si="568"/>
        <v>932</v>
      </c>
      <c r="FA464" s="4">
        <f t="shared" si="569"/>
        <v>901.33333333333303</v>
      </c>
      <c r="FB464" s="4">
        <f t="shared" si="570"/>
        <v>890.42857142857099</v>
      </c>
      <c r="FC464" s="4"/>
      <c r="FD464" s="4">
        <f t="shared" si="596"/>
        <v>1037.5999999999999</v>
      </c>
      <c r="FE464" s="4">
        <f t="shared" si="597"/>
        <v>982</v>
      </c>
      <c r="FF464" s="4">
        <f t="shared" si="598"/>
        <v>958.16666666666697</v>
      </c>
      <c r="FH464" s="16">
        <f t="shared" si="599"/>
        <v>788.57643835616432</v>
      </c>
      <c r="FI464" s="16">
        <f t="shared" si="572"/>
        <v>833.57894324853248</v>
      </c>
      <c r="FJ464" s="16"/>
      <c r="FK464" s="16">
        <f t="shared" si="600"/>
        <v>861.99726027397264</v>
      </c>
      <c r="FL464" s="16">
        <f t="shared" si="601"/>
        <v>831.48310502283096</v>
      </c>
      <c r="FM464" s="16">
        <f t="shared" si="602"/>
        <v>1273.9729941291598</v>
      </c>
      <c r="FN464" s="16"/>
      <c r="FO464" s="16">
        <f t="shared" si="603"/>
        <v>940.96876712328765</v>
      </c>
      <c r="FP464" s="16">
        <f t="shared" si="604"/>
        <v>908.18447488584457</v>
      </c>
      <c r="FQ464" s="16">
        <f t="shared" si="605"/>
        <v>896.1816699282449</v>
      </c>
      <c r="FS464" s="4">
        <f t="shared" si="573"/>
        <v>795.6</v>
      </c>
      <c r="FT464" s="4">
        <f t="shared" si="574"/>
        <v>807.1</v>
      </c>
      <c r="FU464" s="4"/>
      <c r="FV464" s="4">
        <f t="shared" si="575"/>
        <v>859.18181818181802</v>
      </c>
      <c r="FW464" s="4">
        <f t="shared" si="576"/>
        <v>830.5</v>
      </c>
      <c r="FX464" s="4">
        <f t="shared" si="577"/>
        <v>831.36363636363603</v>
      </c>
      <c r="FY464" s="4"/>
      <c r="FZ464" s="4">
        <f t="shared" si="578"/>
        <v>941.9</v>
      </c>
      <c r="GA464" s="4">
        <f t="shared" si="579"/>
        <v>901.33333333333303</v>
      </c>
      <c r="GB464" s="4">
        <f t="shared" si="580"/>
        <v>891.2</v>
      </c>
      <c r="GC464" s="4"/>
      <c r="GD464" s="4">
        <f t="shared" si="581"/>
        <v>1054.8</v>
      </c>
      <c r="GE464" s="4">
        <f t="shared" si="582"/>
        <v>984.88888888888891</v>
      </c>
      <c r="GF464" s="4">
        <f t="shared" si="583"/>
        <v>964.142857142857</v>
      </c>
      <c r="GH464" s="16">
        <f t="shared" si="606"/>
        <v>796.57671232876714</v>
      </c>
      <c r="GI464" s="16">
        <f t="shared" si="584"/>
        <v>809.16074719800747</v>
      </c>
      <c r="GJ464" s="16"/>
      <c r="GK464" s="16">
        <f t="shared" si="607"/>
        <v>866.20719800747179</v>
      </c>
      <c r="GL464" s="16">
        <f t="shared" si="608"/>
        <v>836.51598173515981</v>
      </c>
      <c r="GM464" s="16">
        <f t="shared" si="609"/>
        <v>836.44562889165604</v>
      </c>
      <c r="GN464" s="16"/>
      <c r="GO464" s="16">
        <f t="shared" si="585"/>
        <v>951.48876712328774</v>
      </c>
      <c r="GP464" s="16">
        <f t="shared" si="586"/>
        <v>908.4298325722981</v>
      </c>
      <c r="GQ464" s="16">
        <f t="shared" si="610"/>
        <v>897.39514677103716</v>
      </c>
    </row>
    <row r="465" spans="2:199" ht="14.45" customHeight="1" x14ac:dyDescent="0.25">
      <c r="B465" s="28" t="s">
        <v>369</v>
      </c>
      <c r="C465" s="28" t="s">
        <v>897</v>
      </c>
      <c r="D465" s="23" t="str">
        <f>IFERROR(IF(MATCH($B465,Compounders!$A:$A,0),"yes"),"")</f>
        <v/>
      </c>
      <c r="F465" s="66"/>
      <c r="G465" s="66"/>
      <c r="H465" s="66"/>
      <c r="I465" s="66"/>
      <c r="J465" s="121" t="str">
        <f t="shared" si="587"/>
        <v>yes</v>
      </c>
      <c r="K465" s="70">
        <f t="shared" si="611"/>
        <v>6</v>
      </c>
      <c r="L465" s="70">
        <f t="shared" si="612"/>
        <v>48</v>
      </c>
      <c r="M465" s="70">
        <f t="shared" si="613"/>
        <v>7</v>
      </c>
      <c r="N465" s="70">
        <f t="shared" si="614"/>
        <v>10</v>
      </c>
      <c r="O465" s="66"/>
      <c r="P465" s="83"/>
      <c r="Q465" s="70">
        <f t="shared" si="588"/>
        <v>5</v>
      </c>
      <c r="R465" s="70">
        <f t="shared" si="588"/>
        <v>4</v>
      </c>
      <c r="S465" s="70">
        <f t="shared" si="588"/>
        <v>5</v>
      </c>
      <c r="T465" s="70">
        <f t="shared" si="588"/>
        <v>5</v>
      </c>
      <c r="U465" s="70">
        <f t="shared" si="588"/>
        <v>5</v>
      </c>
      <c r="V465" s="70">
        <f t="shared" si="588"/>
        <v>8</v>
      </c>
      <c r="W465" s="70">
        <f t="shared" si="588"/>
        <v>10</v>
      </c>
      <c r="X465" s="70">
        <f t="shared" si="588"/>
        <v>4</v>
      </c>
      <c r="Y465" s="70">
        <f t="shared" si="588"/>
        <v>2</v>
      </c>
      <c r="AA465" s="39">
        <v>9.4277840254699985</v>
      </c>
      <c r="AB465" s="39">
        <v>8.0542393186500014</v>
      </c>
      <c r="AC465" s="40">
        <v>11.709104219549999</v>
      </c>
      <c r="AE465" s="4">
        <f t="shared" si="554"/>
        <v>2.281320194080001</v>
      </c>
      <c r="AF465" s="4">
        <f t="shared" si="555"/>
        <v>3.654864900899998</v>
      </c>
      <c r="AH465" s="11">
        <f t="shared" si="556"/>
        <v>0.24197841061237835</v>
      </c>
      <c r="AI465" s="11">
        <f t="shared" si="557"/>
        <v>0.45378151260504174</v>
      </c>
      <c r="AK465" s="3">
        <v>596</v>
      </c>
      <c r="AL465" s="7">
        <v>496.7</v>
      </c>
      <c r="AM465" s="7"/>
      <c r="AN465" s="3">
        <v>266</v>
      </c>
      <c r="AO465" s="3">
        <v>219.19285714285698</v>
      </c>
      <c r="AP465" s="7">
        <v>241.538461538462</v>
      </c>
      <c r="AQ465" s="113"/>
      <c r="AR465" s="3">
        <v>347.3</v>
      </c>
      <c r="AS465" s="3">
        <v>295.13571428571396</v>
      </c>
      <c r="AT465" s="7">
        <v>330.26153846153801</v>
      </c>
      <c r="AU465" s="7"/>
      <c r="AV465" s="3">
        <v>583</v>
      </c>
      <c r="AW465" s="3">
        <v>352.2</v>
      </c>
      <c r="AX465" s="7">
        <v>353.75</v>
      </c>
      <c r="AY465" s="113"/>
      <c r="AZ465" s="3">
        <v>1012.7</v>
      </c>
      <c r="BA465" s="7">
        <v>919.1</v>
      </c>
      <c r="BB465" s="7"/>
      <c r="BC465" s="3">
        <v>662.75</v>
      </c>
      <c r="BD465" s="3">
        <v>703.78947368421098</v>
      </c>
      <c r="BE465" s="7">
        <v>749.26315789473699</v>
      </c>
      <c r="BF465" s="113"/>
      <c r="BG465" s="3">
        <v>729.0625</v>
      </c>
      <c r="BH465" s="3">
        <v>750.72222222222194</v>
      </c>
      <c r="BI465" s="7">
        <v>783.27777777777806</v>
      </c>
      <c r="BJ465" s="113"/>
      <c r="BK465" s="3">
        <v>920.8</v>
      </c>
      <c r="BL465" s="3">
        <v>869</v>
      </c>
      <c r="BM465" s="7">
        <v>853.71428571428601</v>
      </c>
      <c r="BO465" s="2">
        <f t="shared" ref="BO465:BO510" si="619">CHOOSE($AK$6,FH465,GH465)</f>
        <v>989.87698630136993</v>
      </c>
      <c r="BP465" s="2">
        <f t="shared" ref="BP465:BP510" si="620">CHOOSE($AK$6,FI465,GI465)</f>
        <v>877.68772891131948</v>
      </c>
      <c r="BQ465" s="2"/>
      <c r="BR465" s="2">
        <f t="shared" ref="BR465:BR510" si="621">CHOOSE($AK$6,FK465,GK465)</f>
        <v>678.91934931506853</v>
      </c>
      <c r="BS465" s="2">
        <f t="shared" ref="BS465:BS510" si="622">CHOOSE($AK$6,FL465,GL465)</f>
        <v>715.23334935512321</v>
      </c>
      <c r="BT465" s="2">
        <f t="shared" ref="BT465:BT510" si="623">CHOOSE($AK$6,FM465,GM465)</f>
        <v>757.55713370183457</v>
      </c>
      <c r="BU465" s="2"/>
      <c r="BV465" s="2">
        <f t="shared" ref="BV465:BV510" si="624">CHOOSE($AK$6,FO465,GO465)</f>
        <v>775.81493150684923</v>
      </c>
      <c r="BW465" s="2">
        <f t="shared" ref="BW465:BW510" si="625">CHOOSE($AK$6,FP465,GP465)</f>
        <v>779.56255707762534</v>
      </c>
      <c r="BX465" s="2">
        <f t="shared" ref="BX465:BX510" si="626">CHOOSE($AK$6,FQ465,GQ465)</f>
        <v>800.4527071102417</v>
      </c>
      <c r="BZ465" s="16">
        <f t="shared" si="615"/>
        <v>-112.18925739005044</v>
      </c>
      <c r="CA465" s="16">
        <f t="shared" si="616"/>
        <v>-120.13059520948491</v>
      </c>
      <c r="CB465" s="16">
        <f t="shared" si="617"/>
        <v>42.895573408407131</v>
      </c>
      <c r="CD465" s="5">
        <f t="shared" si="558"/>
        <v>-0.11333656498999989</v>
      </c>
      <c r="CE465" s="5">
        <f t="shared" si="559"/>
        <v>-0.13687168141053363</v>
      </c>
      <c r="CF465" s="5">
        <f t="shared" si="560"/>
        <v>5.6623548904880749E-2</v>
      </c>
      <c r="CH465" s="11">
        <f t="shared" si="589"/>
        <v>5.3487943857676523E-2</v>
      </c>
      <c r="CI465" s="11">
        <f t="shared" si="590"/>
        <v>0.11582787331971045</v>
      </c>
      <c r="CK465" s="11">
        <f t="shared" si="591"/>
        <v>4.830566438695838E-3</v>
      </c>
      <c r="CL465" s="11">
        <f t="shared" si="592"/>
        <v>3.1757284634286398E-2</v>
      </c>
      <c r="CN465" s="16">
        <f t="shared" si="561"/>
        <v>36.31400004005468</v>
      </c>
      <c r="CO465" s="16">
        <f t="shared" si="562"/>
        <v>78.637784386766043</v>
      </c>
      <c r="CP465" s="11"/>
      <c r="CQ465" s="16">
        <f t="shared" si="563"/>
        <v>3.7476255707761084</v>
      </c>
      <c r="CR465" s="16">
        <f t="shared" si="564"/>
        <v>24.63777560339247</v>
      </c>
      <c r="CT465" s="106">
        <v>734.28567251462005</v>
      </c>
      <c r="CU465" s="104">
        <v>678.64473684210498</v>
      </c>
      <c r="CV465" s="104">
        <v>662.75</v>
      </c>
      <c r="CW465" s="104">
        <v>661.43092105263202</v>
      </c>
      <c r="CX465" s="104">
        <v>651.72943722943694</v>
      </c>
      <c r="CY465" s="104">
        <v>670.11819455054808</v>
      </c>
      <c r="CZ465" s="104">
        <v>849.25</v>
      </c>
      <c r="DA465" s="104">
        <v>966.83625730994197</v>
      </c>
      <c r="DB465" s="104">
        <v>941.8396103896099</v>
      </c>
      <c r="DC465" s="104">
        <v>1137.339285714286</v>
      </c>
      <c r="DD465" s="104">
        <v>1155.2962962962999</v>
      </c>
      <c r="DE465" s="104">
        <v>1346.072150072149</v>
      </c>
      <c r="DF465" s="104">
        <v>1306.7063795853269</v>
      </c>
      <c r="DG465" s="104">
        <v>1541.885281385282</v>
      </c>
      <c r="DH465" s="104">
        <v>1579.6</v>
      </c>
      <c r="DI465" s="104">
        <v>1819.6287878787889</v>
      </c>
      <c r="DJ465" s="104">
        <v>1872.1163630419919</v>
      </c>
      <c r="DK465" s="104">
        <v>1981.0934153565731</v>
      </c>
      <c r="DL465" s="104">
        <v>1939.95454545455</v>
      </c>
      <c r="DM465" s="104">
        <v>1834.865789473685</v>
      </c>
      <c r="DN465" s="104">
        <v>1671.2524509803911</v>
      </c>
      <c r="DO465" s="104">
        <v>1623.3944444444439</v>
      </c>
      <c r="DP465" s="104">
        <v>1255.57142857143</v>
      </c>
      <c r="DR465" s="4">
        <f t="shared" si="593"/>
        <v>11.709104219549999</v>
      </c>
      <c r="DS465" s="39">
        <v>8.0542393186500014</v>
      </c>
      <c r="DT465" s="39">
        <v>9.4277840254699985</v>
      </c>
      <c r="DU465" s="39">
        <v>11.425954184640002</v>
      </c>
      <c r="DV465" s="39">
        <v>11.187623959919998</v>
      </c>
      <c r="DW465" s="39">
        <v>9.9255410690100003</v>
      </c>
      <c r="DX465" s="39">
        <v>14.18176315332</v>
      </c>
      <c r="DY465" s="39">
        <v>15.775185963669999</v>
      </c>
      <c r="DZ465" s="39">
        <v>17.100398841160001</v>
      </c>
      <c r="EA465" s="39">
        <v>17.379334591679999</v>
      </c>
      <c r="EB465" s="39">
        <v>17.982126148140001</v>
      </c>
      <c r="EC465" s="39">
        <v>15.714513870660001</v>
      </c>
      <c r="ED465" s="39">
        <v>17.616835514040002</v>
      </c>
      <c r="EE465" s="39">
        <v>18.776888872960001</v>
      </c>
      <c r="EF465" s="39">
        <v>14.487310188650001</v>
      </c>
      <c r="EG465" s="39">
        <v>13.681195715109999</v>
      </c>
      <c r="EH465" s="39">
        <v>14.908197053759999</v>
      </c>
      <c r="EI465" s="39">
        <v>21.54751048016</v>
      </c>
      <c r="EJ465" s="39">
        <v>25.658178430419998</v>
      </c>
      <c r="EK465" s="39">
        <v>27.212581730180002</v>
      </c>
      <c r="EL465" s="39">
        <v>31.656493011000006</v>
      </c>
      <c r="EM465" s="39">
        <v>30.290362936679998</v>
      </c>
      <c r="EN465" s="39">
        <v>25.390573353599997</v>
      </c>
      <c r="EP465" s="111">
        <v>45933</v>
      </c>
      <c r="EQ465" s="114">
        <f t="shared" si="618"/>
        <v>0.24383561643835616</v>
      </c>
      <c r="ER465" s="114"/>
      <c r="ES465" s="4">
        <f t="shared" si="594"/>
        <v>596</v>
      </c>
      <c r="ET465" s="4">
        <f t="shared" si="595"/>
        <v>496.7</v>
      </c>
      <c r="EU465" s="4"/>
      <c r="EV465" s="4">
        <f t="shared" si="565"/>
        <v>266</v>
      </c>
      <c r="EW465" s="4">
        <f t="shared" si="566"/>
        <v>219.19285714285698</v>
      </c>
      <c r="EX465" s="4">
        <f t="shared" si="567"/>
        <v>241.538461538462</v>
      </c>
      <c r="EY465" s="4"/>
      <c r="EZ465" s="4">
        <f t="shared" si="568"/>
        <v>347.3</v>
      </c>
      <c r="FA465" s="4">
        <f t="shared" si="569"/>
        <v>295.13571428571396</v>
      </c>
      <c r="FB465" s="4">
        <f t="shared" si="570"/>
        <v>330.26153846153801</v>
      </c>
      <c r="FC465" s="4"/>
      <c r="FD465" s="4">
        <f t="shared" si="596"/>
        <v>583</v>
      </c>
      <c r="FE465" s="4">
        <f t="shared" si="597"/>
        <v>352.2</v>
      </c>
      <c r="FF465" s="4">
        <f t="shared" si="598"/>
        <v>353.75</v>
      </c>
      <c r="FH465" s="16">
        <f t="shared" si="599"/>
        <v>571.78712328767119</v>
      </c>
      <c r="FI465" s="16">
        <f t="shared" si="572"/>
        <v>434.48252897787154</v>
      </c>
      <c r="FJ465" s="16"/>
      <c r="FK465" s="16">
        <f t="shared" si="600"/>
        <v>285.82383561643837</v>
      </c>
      <c r="FL465" s="16">
        <f t="shared" si="601"/>
        <v>237.71043052837553</v>
      </c>
      <c r="FM465" s="16">
        <f t="shared" si="602"/>
        <v>263.17230769230792</v>
      </c>
      <c r="FN465" s="16"/>
      <c r="FO465" s="16">
        <f t="shared" si="603"/>
        <v>404.77205479452056</v>
      </c>
      <c r="FP465" s="16">
        <f t="shared" si="604"/>
        <v>309.05001956947137</v>
      </c>
      <c r="FQ465" s="16">
        <f t="shared" si="605"/>
        <v>335.98886195995749</v>
      </c>
      <c r="FS465" s="4">
        <f t="shared" si="573"/>
        <v>1012.7</v>
      </c>
      <c r="FT465" s="4">
        <f t="shared" si="574"/>
        <v>919.1</v>
      </c>
      <c r="FU465" s="4"/>
      <c r="FV465" s="4">
        <f t="shared" si="575"/>
        <v>662.75</v>
      </c>
      <c r="FW465" s="4">
        <f t="shared" si="576"/>
        <v>703.78947368421098</v>
      </c>
      <c r="FX465" s="4">
        <f t="shared" si="577"/>
        <v>749.26315789473699</v>
      </c>
      <c r="FY465" s="4"/>
      <c r="FZ465" s="4">
        <f t="shared" si="578"/>
        <v>729.0625</v>
      </c>
      <c r="GA465" s="4">
        <f t="shared" si="579"/>
        <v>750.72222222222194</v>
      </c>
      <c r="GB465" s="4">
        <f t="shared" si="580"/>
        <v>783.27777777777806</v>
      </c>
      <c r="GC465" s="4"/>
      <c r="GD465" s="4">
        <f t="shared" si="581"/>
        <v>920.8</v>
      </c>
      <c r="GE465" s="4">
        <f t="shared" si="582"/>
        <v>869</v>
      </c>
      <c r="GF465" s="4">
        <f t="shared" si="583"/>
        <v>853.71428571428601</v>
      </c>
      <c r="GH465" s="16">
        <f t="shared" si="606"/>
        <v>989.87698630136993</v>
      </c>
      <c r="GI465" s="16">
        <f t="shared" si="584"/>
        <v>877.68772891131948</v>
      </c>
      <c r="GJ465" s="16"/>
      <c r="GK465" s="16">
        <f t="shared" si="607"/>
        <v>678.91934931506853</v>
      </c>
      <c r="GL465" s="16">
        <f t="shared" si="608"/>
        <v>715.23334935512321</v>
      </c>
      <c r="GM465" s="16">
        <f t="shared" si="609"/>
        <v>757.55713370183457</v>
      </c>
      <c r="GN465" s="16"/>
      <c r="GO465" s="16">
        <f t="shared" si="585"/>
        <v>775.81493150684923</v>
      </c>
      <c r="GP465" s="16">
        <f t="shared" si="586"/>
        <v>779.56255707762534</v>
      </c>
      <c r="GQ465" s="16">
        <f t="shared" si="610"/>
        <v>800.4527071102417</v>
      </c>
    </row>
    <row r="466" spans="2:199" ht="14.45" customHeight="1" x14ac:dyDescent="0.25">
      <c r="B466" s="28" t="s">
        <v>451</v>
      </c>
      <c r="C466" s="28" t="s">
        <v>1059</v>
      </c>
      <c r="D466" s="23" t="str">
        <f>IFERROR(IF(MATCH($B466,Compounders!$A:$A,0),"yes"),"")</f>
        <v/>
      </c>
      <c r="F466" s="66"/>
      <c r="G466" s="66"/>
      <c r="H466" s="66"/>
      <c r="I466" s="66"/>
      <c r="J466" s="121" t="str">
        <f t="shared" si="587"/>
        <v>yes</v>
      </c>
      <c r="K466" s="70">
        <f t="shared" si="611"/>
        <v>6</v>
      </c>
      <c r="L466" s="70">
        <f t="shared" si="612"/>
        <v>48</v>
      </c>
      <c r="M466" s="70">
        <f t="shared" si="613"/>
        <v>7</v>
      </c>
      <c r="N466" s="70">
        <f t="shared" si="614"/>
        <v>10</v>
      </c>
      <c r="O466" s="66"/>
      <c r="P466" s="83"/>
      <c r="Q466" s="70">
        <f t="shared" si="588"/>
        <v>5</v>
      </c>
      <c r="R466" s="70">
        <f t="shared" si="588"/>
        <v>4</v>
      </c>
      <c r="S466" s="70">
        <f t="shared" si="588"/>
        <v>5</v>
      </c>
      <c r="T466" s="70">
        <f t="shared" si="588"/>
        <v>5</v>
      </c>
      <c r="U466" s="70">
        <f t="shared" si="588"/>
        <v>5</v>
      </c>
      <c r="V466" s="70">
        <f t="shared" si="588"/>
        <v>8</v>
      </c>
      <c r="W466" s="70">
        <f t="shared" si="588"/>
        <v>10</v>
      </c>
      <c r="X466" s="70">
        <f t="shared" si="588"/>
        <v>4</v>
      </c>
      <c r="Y466" s="70">
        <f t="shared" si="588"/>
        <v>2</v>
      </c>
      <c r="AA466" s="39">
        <v>17.041665383199998</v>
      </c>
      <c r="AB466" s="39">
        <v>14.077219908</v>
      </c>
      <c r="AC466" s="40">
        <v>11.448136524440001</v>
      </c>
      <c r="AE466" s="4">
        <f t="shared" si="554"/>
        <v>-5.5935288587599974</v>
      </c>
      <c r="AF466" s="4">
        <f t="shared" si="555"/>
        <v>-2.6290833835599994</v>
      </c>
      <c r="AH466" s="11">
        <f t="shared" si="556"/>
        <v>-0.32822665701875631</v>
      </c>
      <c r="AI466" s="11">
        <f t="shared" si="557"/>
        <v>-0.18676154814246437</v>
      </c>
      <c r="AK466" s="3">
        <v>625.4</v>
      </c>
      <c r="AL466" s="7">
        <v>653.79999999999995</v>
      </c>
      <c r="AM466" s="7"/>
      <c r="AN466" s="3">
        <v>839.75</v>
      </c>
      <c r="AO466" s="3">
        <v>823.36363636363603</v>
      </c>
      <c r="AP466" s="7">
        <v>803.30769230769204</v>
      </c>
      <c r="AQ466" s="113"/>
      <c r="AR466" s="3">
        <v>903</v>
      </c>
      <c r="AS466" s="3">
        <v>895</v>
      </c>
      <c r="AT466" s="7">
        <v>885.538461538462</v>
      </c>
      <c r="AU466" s="7"/>
      <c r="AV466" s="3">
        <v>995.42857142857099</v>
      </c>
      <c r="AW466" s="3">
        <v>948.77777777777806</v>
      </c>
      <c r="AX466" s="7">
        <v>940.8</v>
      </c>
      <c r="AY466" s="113"/>
      <c r="AZ466" s="3">
        <v>723.7</v>
      </c>
      <c r="BA466" s="7">
        <v>814.7</v>
      </c>
      <c r="BB466" s="7"/>
      <c r="BC466" s="3">
        <v>884</v>
      </c>
      <c r="BD466" s="3">
        <v>880.07142857142901</v>
      </c>
      <c r="BE466" s="7">
        <v>870.29411764705901</v>
      </c>
      <c r="BF466" s="113"/>
      <c r="BG466" s="3">
        <v>946.25</v>
      </c>
      <c r="BH466" s="3">
        <v>947.46666666666704</v>
      </c>
      <c r="BI466" s="7">
        <v>931.22222222222194</v>
      </c>
      <c r="BJ466" s="113"/>
      <c r="BK466" s="3">
        <v>1019.4285714285701</v>
      </c>
      <c r="BL466" s="3">
        <v>997.45454545454504</v>
      </c>
      <c r="BM466" s="7">
        <v>991</v>
      </c>
      <c r="BO466" s="2">
        <f t="shared" si="619"/>
        <v>723.7</v>
      </c>
      <c r="BP466" s="2">
        <f t="shared" si="620"/>
        <v>814.7</v>
      </c>
      <c r="BQ466" s="2"/>
      <c r="BR466" s="2">
        <f t="shared" si="621"/>
        <v>884</v>
      </c>
      <c r="BS466" s="2">
        <f t="shared" si="622"/>
        <v>880.07142857142901</v>
      </c>
      <c r="BT466" s="2">
        <f t="shared" si="623"/>
        <v>870.29411764705901</v>
      </c>
      <c r="BU466" s="2"/>
      <c r="BV466" s="2">
        <f t="shared" si="624"/>
        <v>946.25</v>
      </c>
      <c r="BW466" s="2">
        <f t="shared" si="625"/>
        <v>947.46666666666704</v>
      </c>
      <c r="BX466" s="2">
        <f t="shared" si="626"/>
        <v>931.22222222222194</v>
      </c>
      <c r="BZ466" s="16">
        <f t="shared" si="615"/>
        <v>91</v>
      </c>
      <c r="CA466" s="16">
        <f t="shared" si="616"/>
        <v>55.594117647058965</v>
      </c>
      <c r="CB466" s="16">
        <f t="shared" si="617"/>
        <v>60.928104575162934</v>
      </c>
      <c r="CD466" s="5">
        <f t="shared" si="558"/>
        <v>0.12574271106812218</v>
      </c>
      <c r="CE466" s="5">
        <f t="shared" si="559"/>
        <v>6.8238759846641628E-2</v>
      </c>
      <c r="CF466" s="5">
        <f t="shared" si="560"/>
        <v>7.0008636551387005E-2</v>
      </c>
      <c r="CH466" s="11">
        <f t="shared" si="589"/>
        <v>-4.4440853264378077E-3</v>
      </c>
      <c r="CI466" s="11">
        <f t="shared" si="590"/>
        <v>-1.5504391801969497E-2</v>
      </c>
      <c r="CK466" s="11">
        <f t="shared" si="591"/>
        <v>1.2857771906653603E-3</v>
      </c>
      <c r="CL466" s="11">
        <f t="shared" si="592"/>
        <v>-1.5881403199765498E-2</v>
      </c>
      <c r="CN466" s="16">
        <f t="shared" si="561"/>
        <v>-3.9285714285709901</v>
      </c>
      <c r="CO466" s="16">
        <f t="shared" si="562"/>
        <v>-13.705882352940989</v>
      </c>
      <c r="CP466" s="11"/>
      <c r="CQ466" s="16">
        <f t="shared" si="563"/>
        <v>1.216666666667038</v>
      </c>
      <c r="CR466" s="16">
        <f t="shared" si="564"/>
        <v>-15.027777777778056</v>
      </c>
      <c r="CT466" s="106">
        <v>885.8128342245991</v>
      </c>
      <c r="CU466" s="104">
        <v>880.07142857142901</v>
      </c>
      <c r="CV466" s="104">
        <v>861.80769230769192</v>
      </c>
      <c r="CW466" s="104">
        <v>825.20303030303091</v>
      </c>
      <c r="CX466" s="104">
        <v>798.89090909090896</v>
      </c>
      <c r="CY466" s="104">
        <v>785.6</v>
      </c>
      <c r="CZ466" s="104">
        <v>771.58333333333303</v>
      </c>
      <c r="DA466" s="104">
        <v>740.689839572192</v>
      </c>
      <c r="DB466" s="104">
        <v>722.28888888888912</v>
      </c>
      <c r="DC466" s="104">
        <v>686.9</v>
      </c>
      <c r="DD466" s="104">
        <v>667.45</v>
      </c>
      <c r="DE466" s="104">
        <v>650.86060606060596</v>
      </c>
      <c r="DF466" s="104">
        <v>614.12857142857195</v>
      </c>
      <c r="DG466" s="104">
        <v>582.4</v>
      </c>
      <c r="DH466" s="104">
        <v>571.33910256410206</v>
      </c>
      <c r="DI466" s="104">
        <v>614.642857142857</v>
      </c>
      <c r="DJ466" s="104">
        <v>638.23333333333301</v>
      </c>
      <c r="DK466" s="104">
        <v>620.72222222222194</v>
      </c>
      <c r="DL466" s="104">
        <v>615.01666666666699</v>
      </c>
      <c r="DM466" s="104">
        <v>601.60851648351695</v>
      </c>
      <c r="DN466" s="104">
        <v>536.24175824175802</v>
      </c>
      <c r="DO466" s="104">
        <v>452.941176470588</v>
      </c>
      <c r="DP466" s="104">
        <v>429.58749999999969</v>
      </c>
      <c r="DR466" s="4">
        <f t="shared" si="593"/>
        <v>11.448136524440001</v>
      </c>
      <c r="DS466" s="39">
        <v>14.077219908</v>
      </c>
      <c r="DT466" s="39">
        <v>17.041665383199998</v>
      </c>
      <c r="DU466" s="39">
        <v>18.1570258038</v>
      </c>
      <c r="DV466" s="39">
        <v>16.890341512020001</v>
      </c>
      <c r="DW466" s="39">
        <v>14.431547169</v>
      </c>
      <c r="DX466" s="39">
        <v>16.62886374112</v>
      </c>
      <c r="DY466" s="39">
        <v>16.184023603440004</v>
      </c>
      <c r="DZ466" s="39">
        <v>12.729107845409997</v>
      </c>
      <c r="EA466" s="39">
        <v>14.18441532768</v>
      </c>
      <c r="EB466" s="39">
        <v>12.018887308889997</v>
      </c>
      <c r="EC466" s="39">
        <v>10.691087728999999</v>
      </c>
      <c r="ED466" s="39">
        <v>10.655789702999998</v>
      </c>
      <c r="EE466" s="39">
        <v>9.1162450750800001</v>
      </c>
      <c r="EF466" s="39">
        <v>7.39913596292</v>
      </c>
      <c r="EG466" s="39">
        <v>6.6820062245600003</v>
      </c>
      <c r="EH466" s="39">
        <v>7.5703430789800006</v>
      </c>
      <c r="EI466" s="39">
        <v>8.9500084958700015</v>
      </c>
      <c r="EJ466" s="39">
        <v>12.084874333569999</v>
      </c>
      <c r="EK466" s="39">
        <v>12.04663702563</v>
      </c>
      <c r="EL466" s="39">
        <v>11.214955231469999</v>
      </c>
      <c r="EM466" s="39">
        <v>10.355845458959999</v>
      </c>
      <c r="EN466" s="39">
        <v>8.8313249077300018</v>
      </c>
      <c r="EP466" s="111">
        <v>46022</v>
      </c>
      <c r="EQ466" s="114">
        <f t="shared" si="618"/>
        <v>0</v>
      </c>
      <c r="ER466" s="114"/>
      <c r="ES466" s="4">
        <f t="shared" si="594"/>
        <v>625.4</v>
      </c>
      <c r="ET466" s="4">
        <f t="shared" si="595"/>
        <v>653.79999999999995</v>
      </c>
      <c r="EU466" s="4"/>
      <c r="EV466" s="4">
        <f t="shared" si="565"/>
        <v>839.75</v>
      </c>
      <c r="EW466" s="4">
        <f t="shared" si="566"/>
        <v>823.36363636363603</v>
      </c>
      <c r="EX466" s="4">
        <f t="shared" si="567"/>
        <v>803.30769230769204</v>
      </c>
      <c r="EY466" s="4"/>
      <c r="EZ466" s="4">
        <f t="shared" si="568"/>
        <v>903</v>
      </c>
      <c r="FA466" s="4">
        <f t="shared" si="569"/>
        <v>895</v>
      </c>
      <c r="FB466" s="4">
        <f t="shared" si="570"/>
        <v>885.538461538462</v>
      </c>
      <c r="FC466" s="4"/>
      <c r="FD466" s="4">
        <f t="shared" si="596"/>
        <v>995.42857142857099</v>
      </c>
      <c r="FE466" s="4">
        <f t="shared" si="597"/>
        <v>948.77777777777806</v>
      </c>
      <c r="FF466" s="4">
        <f t="shared" si="598"/>
        <v>940.8</v>
      </c>
      <c r="FH466" s="16">
        <f t="shared" si="599"/>
        <v>625.4</v>
      </c>
      <c r="FI466" s="16">
        <f t="shared" si="572"/>
        <v>653.79999999999995</v>
      </c>
      <c r="FJ466" s="16"/>
      <c r="FK466" s="16">
        <f t="shared" si="600"/>
        <v>839.75</v>
      </c>
      <c r="FL466" s="16">
        <f t="shared" si="601"/>
        <v>823.36363636363603</v>
      </c>
      <c r="FM466" s="16">
        <f t="shared" si="602"/>
        <v>803.30769230769204</v>
      </c>
      <c r="FN466" s="16"/>
      <c r="FO466" s="16">
        <f t="shared" si="603"/>
        <v>903</v>
      </c>
      <c r="FP466" s="16">
        <f t="shared" si="604"/>
        <v>895</v>
      </c>
      <c r="FQ466" s="16">
        <f t="shared" si="605"/>
        <v>885.538461538462</v>
      </c>
      <c r="FS466" s="4">
        <f t="shared" si="573"/>
        <v>723.7</v>
      </c>
      <c r="FT466" s="4">
        <f t="shared" si="574"/>
        <v>814.7</v>
      </c>
      <c r="FU466" s="4"/>
      <c r="FV466" s="4">
        <f t="shared" si="575"/>
        <v>884</v>
      </c>
      <c r="FW466" s="4">
        <f t="shared" si="576"/>
        <v>880.07142857142901</v>
      </c>
      <c r="FX466" s="4">
        <f t="shared" si="577"/>
        <v>870.29411764705901</v>
      </c>
      <c r="FY466" s="4"/>
      <c r="FZ466" s="4">
        <f t="shared" si="578"/>
        <v>946.25</v>
      </c>
      <c r="GA466" s="4">
        <f t="shared" si="579"/>
        <v>947.46666666666704</v>
      </c>
      <c r="GB466" s="4">
        <f t="shared" si="580"/>
        <v>931.22222222222194</v>
      </c>
      <c r="GC466" s="4"/>
      <c r="GD466" s="4">
        <f t="shared" si="581"/>
        <v>1019.4285714285701</v>
      </c>
      <c r="GE466" s="4">
        <f t="shared" si="582"/>
        <v>997.45454545454504</v>
      </c>
      <c r="GF466" s="4">
        <f t="shared" si="583"/>
        <v>991</v>
      </c>
      <c r="GH466" s="16">
        <f t="shared" si="606"/>
        <v>723.7</v>
      </c>
      <c r="GI466" s="16">
        <f t="shared" si="584"/>
        <v>814.7</v>
      </c>
      <c r="GJ466" s="16"/>
      <c r="GK466" s="16">
        <f t="shared" si="607"/>
        <v>884</v>
      </c>
      <c r="GL466" s="16">
        <f t="shared" si="608"/>
        <v>880.07142857142901</v>
      </c>
      <c r="GM466" s="16">
        <f t="shared" si="609"/>
        <v>870.29411764705901</v>
      </c>
      <c r="GN466" s="16"/>
      <c r="GO466" s="16">
        <f t="shared" si="585"/>
        <v>946.25</v>
      </c>
      <c r="GP466" s="16">
        <f t="shared" si="586"/>
        <v>947.46666666666704</v>
      </c>
      <c r="GQ466" s="16">
        <f t="shared" si="610"/>
        <v>931.22222222222194</v>
      </c>
    </row>
    <row r="467" spans="2:199" ht="14.45" customHeight="1" x14ac:dyDescent="0.25">
      <c r="B467" s="28" t="s">
        <v>389</v>
      </c>
      <c r="C467" s="28" t="s">
        <v>1060</v>
      </c>
      <c r="D467" s="23" t="str">
        <f>IFERROR(IF(MATCH($B467,Compounders!$A:$A,0),"yes"),"")</f>
        <v/>
      </c>
      <c r="F467" s="66"/>
      <c r="G467" s="66"/>
      <c r="H467" s="66"/>
      <c r="I467" s="66" t="s">
        <v>544</v>
      </c>
      <c r="J467" s="121" t="str">
        <f t="shared" si="587"/>
        <v/>
      </c>
      <c r="K467" s="70">
        <f t="shared" si="611"/>
        <v>6</v>
      </c>
      <c r="L467" s="70">
        <f t="shared" si="612"/>
        <v>48</v>
      </c>
      <c r="M467" s="70">
        <f t="shared" si="613"/>
        <v>7</v>
      </c>
      <c r="N467" s="70">
        <f t="shared" si="614"/>
        <v>11</v>
      </c>
      <c r="O467" s="66"/>
      <c r="P467" s="83"/>
      <c r="Q467" s="70">
        <f t="shared" si="588"/>
        <v>5</v>
      </c>
      <c r="R467" s="70">
        <f t="shared" si="588"/>
        <v>4</v>
      </c>
      <c r="S467" s="70">
        <f t="shared" si="588"/>
        <v>5</v>
      </c>
      <c r="T467" s="70">
        <f t="shared" si="588"/>
        <v>5</v>
      </c>
      <c r="U467" s="70">
        <f t="shared" si="588"/>
        <v>5</v>
      </c>
      <c r="V467" s="70">
        <f t="shared" si="588"/>
        <v>8</v>
      </c>
      <c r="W467" s="70">
        <f t="shared" si="588"/>
        <v>10</v>
      </c>
      <c r="X467" s="70">
        <f t="shared" si="588"/>
        <v>4</v>
      </c>
      <c r="Y467" s="70">
        <f t="shared" si="588"/>
        <v>2</v>
      </c>
      <c r="AA467" s="39">
        <v>16.768372085519996</v>
      </c>
      <c r="AB467" s="39">
        <v>11.024386919139999</v>
      </c>
      <c r="AC467" s="40">
        <v>11.364739313759999</v>
      </c>
      <c r="AE467" s="4">
        <f t="shared" si="554"/>
        <v>-5.4036327717599963</v>
      </c>
      <c r="AF467" s="4">
        <f t="shared" si="555"/>
        <v>0.34035239462</v>
      </c>
      <c r="AH467" s="11">
        <f t="shared" si="556"/>
        <v>-0.32225148298242967</v>
      </c>
      <c r="AI467" s="11">
        <f t="shared" si="557"/>
        <v>3.0872682273977325E-2</v>
      </c>
      <c r="AK467" s="3">
        <v>936.9</v>
      </c>
      <c r="AL467" s="7">
        <v>875</v>
      </c>
      <c r="AM467" s="7"/>
      <c r="AN467" s="3">
        <v>1004.2</v>
      </c>
      <c r="AO467" s="3">
        <v>954.33333333333303</v>
      </c>
      <c r="AP467" s="7">
        <v>953.25</v>
      </c>
      <c r="AQ467" s="113"/>
      <c r="AR467" s="3">
        <v>1163</v>
      </c>
      <c r="AS467" s="3">
        <v>1121.5555555555602</v>
      </c>
      <c r="AT467" s="7">
        <v>1112.75</v>
      </c>
      <c r="AU467" s="7"/>
      <c r="AV467" s="3">
        <v>1292.3333333333298</v>
      </c>
      <c r="AW467" s="3">
        <v>1199.5</v>
      </c>
      <c r="AX467" s="7">
        <v>1180.6666666666702</v>
      </c>
      <c r="AY467" s="113"/>
      <c r="AZ467" s="3">
        <v>936.9</v>
      </c>
      <c r="BA467" s="7">
        <v>875</v>
      </c>
      <c r="BB467" s="7"/>
      <c r="BC467" s="3">
        <v>964.857142857143</v>
      </c>
      <c r="BD467" s="3">
        <v>916.5</v>
      </c>
      <c r="BE467" s="7">
        <v>939.57142857142901</v>
      </c>
      <c r="BF467" s="113"/>
      <c r="BG467" s="3">
        <v>1123</v>
      </c>
      <c r="BH467" s="3">
        <v>1074.2307692307702</v>
      </c>
      <c r="BI467" s="7">
        <v>1082.4615384615399</v>
      </c>
      <c r="BJ467" s="113"/>
      <c r="BK467" s="3">
        <v>1280</v>
      </c>
      <c r="BL467" s="3">
        <v>1193.3333333333298</v>
      </c>
      <c r="BM467" s="7">
        <v>1189.6666666666702</v>
      </c>
      <c r="BO467" s="2">
        <f t="shared" si="619"/>
        <v>936.9</v>
      </c>
      <c r="BP467" s="2">
        <f t="shared" si="620"/>
        <v>875</v>
      </c>
      <c r="BQ467" s="2"/>
      <c r="BR467" s="2">
        <f t="shared" si="621"/>
        <v>964.857142857143</v>
      </c>
      <c r="BS467" s="2">
        <f t="shared" si="622"/>
        <v>916.5</v>
      </c>
      <c r="BT467" s="2">
        <f t="shared" si="623"/>
        <v>939.57142857142901</v>
      </c>
      <c r="BU467" s="2"/>
      <c r="BV467" s="2">
        <f t="shared" si="624"/>
        <v>1123</v>
      </c>
      <c r="BW467" s="2">
        <f t="shared" si="625"/>
        <v>1074.2307692307702</v>
      </c>
      <c r="BX467" s="2">
        <f t="shared" si="626"/>
        <v>1082.4615384615399</v>
      </c>
      <c r="BZ467" s="16">
        <f t="shared" si="615"/>
        <v>-61.899999999999977</v>
      </c>
      <c r="CA467" s="16">
        <f t="shared" si="616"/>
        <v>64.57142857142901</v>
      </c>
      <c r="CB467" s="16">
        <f t="shared" si="617"/>
        <v>142.89010989011092</v>
      </c>
      <c r="CD467" s="5">
        <f t="shared" si="558"/>
        <v>-6.6068950795175607E-2</v>
      </c>
      <c r="CE467" s="5">
        <f t="shared" si="559"/>
        <v>7.3795918367347335E-2</v>
      </c>
      <c r="CF467" s="5">
        <f t="shared" si="560"/>
        <v>0.1520800926304966</v>
      </c>
      <c r="CH467" s="11">
        <f t="shared" si="589"/>
        <v>-5.0118448326917475E-2</v>
      </c>
      <c r="CI467" s="11">
        <f t="shared" si="590"/>
        <v>-2.6206692330470571E-2</v>
      </c>
      <c r="CK467" s="11">
        <f t="shared" si="591"/>
        <v>-4.3427632029590213E-2</v>
      </c>
      <c r="CL467" s="11">
        <f t="shared" si="592"/>
        <v>-3.6098362901567316E-2</v>
      </c>
      <c r="CN467" s="16">
        <f t="shared" si="561"/>
        <v>-48.357142857143003</v>
      </c>
      <c r="CO467" s="16">
        <f t="shared" si="562"/>
        <v>-25.285714285713993</v>
      </c>
      <c r="CP467" s="11"/>
      <c r="CQ467" s="16">
        <f t="shared" si="563"/>
        <v>-48.769230769229807</v>
      </c>
      <c r="CR467" s="16">
        <f t="shared" si="564"/>
        <v>-40.538461538460069</v>
      </c>
      <c r="CT467" s="106">
        <v>982.04166666666606</v>
      </c>
      <c r="CU467" s="104">
        <v>916.5</v>
      </c>
      <c r="CV467" s="104">
        <v>919.87012987012895</v>
      </c>
      <c r="CW467" s="104">
        <v>919.08333333333303</v>
      </c>
      <c r="CX467" s="104">
        <v>881.31428571428501</v>
      </c>
      <c r="CY467" s="104">
        <v>914.41176470588198</v>
      </c>
      <c r="CZ467" s="104">
        <v>843.142857142857</v>
      </c>
      <c r="DA467" s="104">
        <v>773.90404040403996</v>
      </c>
      <c r="DB467" s="104">
        <v>715.86666666666702</v>
      </c>
      <c r="DC467" s="104">
        <v>666.6</v>
      </c>
      <c r="DD467" s="104">
        <v>614</v>
      </c>
      <c r="DE467" s="104">
        <v>473.65333333333302</v>
      </c>
      <c r="DF467" s="104">
        <v>411.26666666666631</v>
      </c>
      <c r="DG467" s="104">
        <v>374</v>
      </c>
      <c r="DH467" s="104">
        <v>397.70499999999998</v>
      </c>
      <c r="DI467" s="104">
        <v>398.26666666666699</v>
      </c>
      <c r="DJ467" s="104">
        <v>358.8000000000003</v>
      </c>
      <c r="DK467" s="104">
        <v>352.4</v>
      </c>
      <c r="DL467" s="104">
        <v>231.75</v>
      </c>
      <c r="DM467" s="104">
        <v>231.91666666666663</v>
      </c>
      <c r="DN467" s="104">
        <v>289.43333333333339</v>
      </c>
      <c r="DO467" s="104">
        <v>250.66666666666703</v>
      </c>
      <c r="DP467" s="104">
        <v>312.15166666666624</v>
      </c>
      <c r="DR467" s="4">
        <f t="shared" si="593"/>
        <v>11.364739313759999</v>
      </c>
      <c r="DS467" s="39">
        <v>11.024386919139999</v>
      </c>
      <c r="DT467" s="39">
        <v>16.768372085519996</v>
      </c>
      <c r="DU467" s="39">
        <v>18.943982416860006</v>
      </c>
      <c r="DV467" s="39">
        <v>25.656428172959998</v>
      </c>
      <c r="DW467" s="39">
        <v>25.463857410340001</v>
      </c>
      <c r="DX467" s="39">
        <v>27.709054565399999</v>
      </c>
      <c r="DY467" s="39">
        <v>22.101698338200002</v>
      </c>
      <c r="DZ467" s="39">
        <v>19.690851322770001</v>
      </c>
      <c r="EA467" s="39">
        <v>16.909339716359998</v>
      </c>
      <c r="EB467" s="39">
        <v>14.98241504776</v>
      </c>
      <c r="EC467" s="39">
        <v>10.957471085119998</v>
      </c>
      <c r="ED467" s="39">
        <v>11.608306097739998</v>
      </c>
      <c r="EE467" s="39">
        <v>11.955915526800002</v>
      </c>
      <c r="EF467" s="39">
        <v>11.625383082299997</v>
      </c>
      <c r="EG467" s="39">
        <v>11.105467838880001</v>
      </c>
      <c r="EH467" s="39">
        <v>11.273239313200001</v>
      </c>
      <c r="EI467" s="39">
        <v>14.018689437300001</v>
      </c>
      <c r="EJ467" s="39">
        <v>14.131495137039998</v>
      </c>
      <c r="EK467" s="39">
        <v>11.793877615599998</v>
      </c>
      <c r="EL467" s="39">
        <v>14.62282297648</v>
      </c>
      <c r="EM467" s="39">
        <v>13.201348486320002</v>
      </c>
      <c r="EN467" s="39">
        <v>14.010015025650002</v>
      </c>
      <c r="EP467" s="111">
        <v>46022</v>
      </c>
      <c r="EQ467" s="114">
        <f t="shared" si="618"/>
        <v>0</v>
      </c>
      <c r="ER467" s="114"/>
      <c r="ES467" s="4">
        <f t="shared" si="594"/>
        <v>936.9</v>
      </c>
      <c r="ET467" s="4">
        <f t="shared" si="595"/>
        <v>875</v>
      </c>
      <c r="EU467" s="4"/>
      <c r="EV467" s="4">
        <f t="shared" si="565"/>
        <v>1004.2</v>
      </c>
      <c r="EW467" s="4">
        <f t="shared" si="566"/>
        <v>954.33333333333303</v>
      </c>
      <c r="EX467" s="4">
        <f t="shared" si="567"/>
        <v>953.25</v>
      </c>
      <c r="EY467" s="4"/>
      <c r="EZ467" s="4">
        <f t="shared" si="568"/>
        <v>1163</v>
      </c>
      <c r="FA467" s="4">
        <f t="shared" si="569"/>
        <v>1121.5555555555602</v>
      </c>
      <c r="FB467" s="4">
        <f t="shared" si="570"/>
        <v>1112.75</v>
      </c>
      <c r="FC467" s="4"/>
      <c r="FD467" s="4">
        <f t="shared" si="596"/>
        <v>1292.3333333333298</v>
      </c>
      <c r="FE467" s="4">
        <f t="shared" si="597"/>
        <v>1199.5</v>
      </c>
      <c r="FF467" s="4">
        <f t="shared" si="598"/>
        <v>1180.6666666666702</v>
      </c>
      <c r="FH467" s="16">
        <f t="shared" si="599"/>
        <v>936.9</v>
      </c>
      <c r="FI467" s="16">
        <f t="shared" si="572"/>
        <v>875</v>
      </c>
      <c r="FJ467" s="16"/>
      <c r="FK467" s="16">
        <f t="shared" si="600"/>
        <v>1004.2</v>
      </c>
      <c r="FL467" s="16">
        <f t="shared" si="601"/>
        <v>954.33333333333303</v>
      </c>
      <c r="FM467" s="16">
        <f t="shared" si="602"/>
        <v>953.25</v>
      </c>
      <c r="FN467" s="16"/>
      <c r="FO467" s="16">
        <f t="shared" si="603"/>
        <v>1163</v>
      </c>
      <c r="FP467" s="16">
        <f t="shared" si="604"/>
        <v>1121.5555555555602</v>
      </c>
      <c r="FQ467" s="16">
        <f t="shared" si="605"/>
        <v>1112.75</v>
      </c>
      <c r="FS467" s="4">
        <f t="shared" si="573"/>
        <v>936.9</v>
      </c>
      <c r="FT467" s="4">
        <f t="shared" si="574"/>
        <v>875</v>
      </c>
      <c r="FU467" s="4"/>
      <c r="FV467" s="4">
        <f t="shared" si="575"/>
        <v>964.857142857143</v>
      </c>
      <c r="FW467" s="4">
        <f t="shared" si="576"/>
        <v>916.5</v>
      </c>
      <c r="FX467" s="4">
        <f t="shared" si="577"/>
        <v>939.57142857142901</v>
      </c>
      <c r="FY467" s="4"/>
      <c r="FZ467" s="4">
        <f t="shared" si="578"/>
        <v>1123</v>
      </c>
      <c r="GA467" s="4">
        <f t="shared" si="579"/>
        <v>1074.2307692307702</v>
      </c>
      <c r="GB467" s="4">
        <f t="shared" si="580"/>
        <v>1082.4615384615399</v>
      </c>
      <c r="GC467" s="4"/>
      <c r="GD467" s="4">
        <f t="shared" si="581"/>
        <v>1280</v>
      </c>
      <c r="GE467" s="4">
        <f t="shared" si="582"/>
        <v>1193.3333333333298</v>
      </c>
      <c r="GF467" s="4">
        <f t="shared" si="583"/>
        <v>1189.6666666666702</v>
      </c>
      <c r="GH467" s="16">
        <f t="shared" si="606"/>
        <v>936.9</v>
      </c>
      <c r="GI467" s="16">
        <f t="shared" si="584"/>
        <v>875</v>
      </c>
      <c r="GJ467" s="16"/>
      <c r="GK467" s="16">
        <f t="shared" si="607"/>
        <v>964.857142857143</v>
      </c>
      <c r="GL467" s="16">
        <f t="shared" si="608"/>
        <v>916.5</v>
      </c>
      <c r="GM467" s="16">
        <f t="shared" si="609"/>
        <v>939.57142857142901</v>
      </c>
      <c r="GN467" s="16"/>
      <c r="GO467" s="16">
        <f t="shared" si="585"/>
        <v>1123</v>
      </c>
      <c r="GP467" s="16">
        <f t="shared" si="586"/>
        <v>1074.2307692307702</v>
      </c>
      <c r="GQ467" s="16">
        <f t="shared" si="610"/>
        <v>1082.4615384615399</v>
      </c>
    </row>
    <row r="468" spans="2:199" ht="14.45" customHeight="1" x14ac:dyDescent="0.25">
      <c r="B468" s="28" t="s">
        <v>387</v>
      </c>
      <c r="C468" s="28" t="s">
        <v>898</v>
      </c>
      <c r="D468" s="23" t="str">
        <f>IFERROR(IF(MATCH($B468,Compounders!$A:$A,0),"yes"),"")</f>
        <v>yes</v>
      </c>
      <c r="F468" s="66"/>
      <c r="G468" s="66"/>
      <c r="H468" s="66"/>
      <c r="I468" s="66"/>
      <c r="J468" s="121" t="str">
        <f t="shared" si="587"/>
        <v>yes</v>
      </c>
      <c r="K468" s="70">
        <f t="shared" si="611"/>
        <v>6</v>
      </c>
      <c r="L468" s="70">
        <f t="shared" si="612"/>
        <v>48</v>
      </c>
      <c r="M468" s="70">
        <f t="shared" si="613"/>
        <v>7</v>
      </c>
      <c r="N468" s="70">
        <f t="shared" si="614"/>
        <v>11</v>
      </c>
      <c r="O468" s="66"/>
      <c r="P468" s="83"/>
      <c r="Q468" s="70">
        <f t="shared" si="588"/>
        <v>5</v>
      </c>
      <c r="R468" s="70">
        <f t="shared" si="588"/>
        <v>4</v>
      </c>
      <c r="S468" s="70">
        <f t="shared" si="588"/>
        <v>5</v>
      </c>
      <c r="T468" s="70">
        <f t="shared" si="588"/>
        <v>5</v>
      </c>
      <c r="U468" s="70">
        <f t="shared" si="588"/>
        <v>5</v>
      </c>
      <c r="V468" s="70">
        <f t="shared" si="588"/>
        <v>8</v>
      </c>
      <c r="W468" s="70">
        <f t="shared" si="588"/>
        <v>10</v>
      </c>
      <c r="X468" s="70">
        <f t="shared" si="588"/>
        <v>4</v>
      </c>
      <c r="Y468" s="70">
        <f t="shared" si="588"/>
        <v>2</v>
      </c>
      <c r="AA468" s="39">
        <v>16.062359010959998</v>
      </c>
      <c r="AB468" s="39">
        <v>13.950679457</v>
      </c>
      <c r="AC468" s="40">
        <v>11.94295230158</v>
      </c>
      <c r="AE468" s="4">
        <f t="shared" si="554"/>
        <v>-4.119406709379998</v>
      </c>
      <c r="AF468" s="4">
        <f t="shared" si="555"/>
        <v>-2.0077271554199996</v>
      </c>
      <c r="AH468" s="11">
        <f t="shared" si="556"/>
        <v>-0.25646336920804469</v>
      </c>
      <c r="AI468" s="11">
        <f t="shared" si="557"/>
        <v>-0.1439160839160839</v>
      </c>
      <c r="AK468" s="3">
        <v>392.3</v>
      </c>
      <c r="AL468" s="7">
        <v>374.9</v>
      </c>
      <c r="AM468" s="7"/>
      <c r="AN468" s="3">
        <v>637.461538461538</v>
      </c>
      <c r="AO468" s="3">
        <v>652</v>
      </c>
      <c r="AP468" s="7">
        <v>646.16666666666697</v>
      </c>
      <c r="AQ468" s="113"/>
      <c r="AR468" s="3">
        <v>690.23076923076906</v>
      </c>
      <c r="AS468" s="3">
        <v>748.84615384615392</v>
      </c>
      <c r="AT468" s="7">
        <v>745.16666666666697</v>
      </c>
      <c r="AU468" s="7"/>
      <c r="AV468" s="3">
        <v>736</v>
      </c>
      <c r="AW468" s="3">
        <v>758.375</v>
      </c>
      <c r="AX468" s="7">
        <v>766.375</v>
      </c>
      <c r="AY468" s="113"/>
      <c r="AZ468" s="3">
        <v>740.5</v>
      </c>
      <c r="BA468" s="7">
        <v>826.5</v>
      </c>
      <c r="BB468" s="7"/>
      <c r="BC468" s="3">
        <v>893.3125</v>
      </c>
      <c r="BD468" s="3">
        <v>906.17647058823502</v>
      </c>
      <c r="BE468" s="7">
        <v>904.9375</v>
      </c>
      <c r="BF468" s="113"/>
      <c r="BG468" s="3">
        <v>971.8125</v>
      </c>
      <c r="BH468" s="3">
        <v>980.35294117647095</v>
      </c>
      <c r="BI468" s="7">
        <v>978.625</v>
      </c>
      <c r="BJ468" s="113"/>
      <c r="BK468" s="3">
        <v>1059.5</v>
      </c>
      <c r="BL468" s="3">
        <v>1063.9166666666699</v>
      </c>
      <c r="BM468" s="7">
        <v>1059.75</v>
      </c>
      <c r="BO468" s="2">
        <f t="shared" si="619"/>
        <v>754.87260273972606</v>
      </c>
      <c r="BP468" s="2">
        <f t="shared" si="620"/>
        <v>839.60873287671234</v>
      </c>
      <c r="BQ468" s="2"/>
      <c r="BR468" s="2">
        <f t="shared" si="621"/>
        <v>906.43167808219187</v>
      </c>
      <c r="BS468" s="2">
        <f t="shared" si="622"/>
        <v>918.57308622078949</v>
      </c>
      <c r="BT468" s="2">
        <f t="shared" si="623"/>
        <v>917.25239726027394</v>
      </c>
      <c r="BU468" s="2"/>
      <c r="BV468" s="2">
        <f t="shared" si="624"/>
        <v>986.46712328767126</v>
      </c>
      <c r="BW468" s="2">
        <f t="shared" si="625"/>
        <v>994.31838571044943</v>
      </c>
      <c r="BX468" s="2">
        <f t="shared" si="626"/>
        <v>992.18287671232883</v>
      </c>
      <c r="BZ468" s="16">
        <f t="shared" si="615"/>
        <v>84.736130136986276</v>
      </c>
      <c r="CA468" s="16">
        <f t="shared" si="616"/>
        <v>77.6436643835616</v>
      </c>
      <c r="CB468" s="16">
        <f t="shared" si="617"/>
        <v>74.930479452054897</v>
      </c>
      <c r="CD468" s="5">
        <f t="shared" si="558"/>
        <v>0.11225222617623953</v>
      </c>
      <c r="CE468" s="5">
        <f t="shared" si="559"/>
        <v>9.2476008577870195E-2</v>
      </c>
      <c r="CF468" s="5">
        <f t="shared" si="560"/>
        <v>8.1690142948509514E-2</v>
      </c>
      <c r="CH468" s="11">
        <f t="shared" si="589"/>
        <v>1.3394730603729643E-2</v>
      </c>
      <c r="CI468" s="11">
        <f t="shared" si="590"/>
        <v>1.1937710739519103E-2</v>
      </c>
      <c r="CK468" s="11">
        <f t="shared" si="591"/>
        <v>7.9589701850495409E-3</v>
      </c>
      <c r="CL468" s="11">
        <f t="shared" si="592"/>
        <v>5.7941651472461775E-3</v>
      </c>
      <c r="CN468" s="16">
        <f t="shared" si="561"/>
        <v>12.141408138597626</v>
      </c>
      <c r="CO468" s="16">
        <f t="shared" si="562"/>
        <v>10.820719178082072</v>
      </c>
      <c r="CP468" s="11"/>
      <c r="CQ468" s="16">
        <f t="shared" si="563"/>
        <v>7.8512624227781771</v>
      </c>
      <c r="CR468" s="16">
        <f t="shared" si="564"/>
        <v>5.7157534246575779</v>
      </c>
      <c r="CT468" s="106">
        <v>915.8285714285721</v>
      </c>
      <c r="CU468" s="104">
        <v>916</v>
      </c>
      <c r="CV468" s="104">
        <v>893.3125</v>
      </c>
      <c r="CW468" s="104">
        <v>864.461538461538</v>
      </c>
      <c r="CX468" s="104">
        <v>854.73809523809598</v>
      </c>
      <c r="CY468" s="104">
        <v>821.61904761904805</v>
      </c>
      <c r="CZ468" s="104">
        <v>802.3125</v>
      </c>
      <c r="DA468" s="104">
        <v>797.80519480519399</v>
      </c>
      <c r="DB468" s="104">
        <v>744.43333333333396</v>
      </c>
      <c r="DC468" s="104">
        <v>719.25</v>
      </c>
      <c r="DD468" s="104">
        <v>691.125</v>
      </c>
      <c r="DE468" s="104">
        <v>695.9</v>
      </c>
      <c r="DF468" s="104">
        <v>680.66666666666697</v>
      </c>
      <c r="DG468" s="104">
        <v>654.54999999999995</v>
      </c>
      <c r="DH468" s="104">
        <v>623.69230769230796</v>
      </c>
      <c r="DI468" s="104">
        <v>625.52121212121199</v>
      </c>
      <c r="DJ468" s="104">
        <v>685.9</v>
      </c>
      <c r="DK468" s="104">
        <v>732.55128205128096</v>
      </c>
      <c r="DL468" s="104">
        <v>698.7</v>
      </c>
      <c r="DM468" s="104">
        <v>702.69444444444389</v>
      </c>
      <c r="DN468" s="104">
        <v>683.57222222222197</v>
      </c>
      <c r="DO468" s="104">
        <v>660.2</v>
      </c>
      <c r="DP468" s="104">
        <v>621.29999999999995</v>
      </c>
      <c r="DR468" s="4">
        <f t="shared" si="593"/>
        <v>11.94295230158</v>
      </c>
      <c r="DS468" s="39">
        <v>13.950679457</v>
      </c>
      <c r="DT468" s="39">
        <v>16.062359010959998</v>
      </c>
      <c r="DU468" s="39">
        <v>13.630339623759999</v>
      </c>
      <c r="DV468" s="39">
        <v>14.19730978464</v>
      </c>
      <c r="DW468" s="39">
        <v>16.868412786049998</v>
      </c>
      <c r="DX468" s="39">
        <v>18.34763080818</v>
      </c>
      <c r="DY468" s="39">
        <v>21.974829235020003</v>
      </c>
      <c r="DZ468" s="39">
        <v>17.383165523999999</v>
      </c>
      <c r="EA468" s="39">
        <v>20.165812574639997</v>
      </c>
      <c r="EB468" s="39">
        <v>18.742612628079996</v>
      </c>
      <c r="EC468" s="39">
        <v>15.749174623489999</v>
      </c>
      <c r="ED468" s="39">
        <v>18.98282329932</v>
      </c>
      <c r="EE468" s="39">
        <v>18.464766711039999</v>
      </c>
      <c r="EF468" s="39">
        <v>16.320014157280003</v>
      </c>
      <c r="EG468" s="39">
        <v>13.0224054415</v>
      </c>
      <c r="EH468" s="39">
        <v>15.44824080944</v>
      </c>
      <c r="EI468" s="39">
        <v>20.587834264499996</v>
      </c>
      <c r="EJ468" s="39">
        <v>20.6989958988</v>
      </c>
      <c r="EK468" s="39">
        <v>20.3778734379</v>
      </c>
      <c r="EL468" s="39">
        <v>19.515483561419998</v>
      </c>
      <c r="EM468" s="39">
        <v>18.878433708119999</v>
      </c>
      <c r="EN468" s="39">
        <v>17.847633583599997</v>
      </c>
      <c r="EP468" s="111">
        <v>45961</v>
      </c>
      <c r="EQ468" s="114">
        <f t="shared" si="618"/>
        <v>0.16712328767123288</v>
      </c>
      <c r="ER468" s="114"/>
      <c r="ES468" s="4">
        <f t="shared" si="594"/>
        <v>392.3</v>
      </c>
      <c r="ET468" s="4">
        <f t="shared" si="595"/>
        <v>374.9</v>
      </c>
      <c r="EU468" s="4"/>
      <c r="EV468" s="4">
        <f t="shared" si="565"/>
        <v>637.461538461538</v>
      </c>
      <c r="EW468" s="4">
        <f t="shared" si="566"/>
        <v>652</v>
      </c>
      <c r="EX468" s="4">
        <f t="shared" si="567"/>
        <v>646.16666666666697</v>
      </c>
      <c r="EY468" s="4"/>
      <c r="EZ468" s="4">
        <f t="shared" si="568"/>
        <v>690.23076923076906</v>
      </c>
      <c r="FA468" s="4">
        <f t="shared" si="569"/>
        <v>748.84615384615392</v>
      </c>
      <c r="FB468" s="4">
        <f t="shared" si="570"/>
        <v>745.16666666666697</v>
      </c>
      <c r="FC468" s="4"/>
      <c r="FD468" s="4">
        <f t="shared" si="596"/>
        <v>736</v>
      </c>
      <c r="FE468" s="4">
        <f t="shared" si="597"/>
        <v>758.375</v>
      </c>
      <c r="FF468" s="4">
        <f t="shared" si="598"/>
        <v>766.375</v>
      </c>
      <c r="FH468" s="16">
        <f t="shared" si="599"/>
        <v>389.39205479452056</v>
      </c>
      <c r="FI468" s="16">
        <f t="shared" si="572"/>
        <v>420.2349771689498</v>
      </c>
      <c r="FJ468" s="16"/>
      <c r="FK468" s="16">
        <f t="shared" si="600"/>
        <v>646.28050579557384</v>
      </c>
      <c r="FL468" s="16">
        <f t="shared" si="601"/>
        <v>668.18524762908328</v>
      </c>
      <c r="FM468" s="16">
        <f t="shared" si="602"/>
        <v>662.71187214611905</v>
      </c>
      <c r="FN468" s="16"/>
      <c r="FO468" s="16">
        <f t="shared" si="603"/>
        <v>697.87987355110624</v>
      </c>
      <c r="FP468" s="16">
        <f t="shared" si="604"/>
        <v>750.43864594309809</v>
      </c>
      <c r="FQ468" s="16">
        <f t="shared" si="605"/>
        <v>748.71107305936096</v>
      </c>
      <c r="FS468" s="4">
        <f t="shared" si="573"/>
        <v>740.5</v>
      </c>
      <c r="FT468" s="4">
        <f t="shared" si="574"/>
        <v>826.5</v>
      </c>
      <c r="FU468" s="4"/>
      <c r="FV468" s="4">
        <f t="shared" si="575"/>
        <v>893.3125</v>
      </c>
      <c r="FW468" s="4">
        <f t="shared" si="576"/>
        <v>906.17647058823502</v>
      </c>
      <c r="FX468" s="4">
        <f t="shared" si="577"/>
        <v>904.9375</v>
      </c>
      <c r="FY468" s="4"/>
      <c r="FZ468" s="4">
        <f t="shared" si="578"/>
        <v>971.8125</v>
      </c>
      <c r="GA468" s="4">
        <f t="shared" si="579"/>
        <v>980.35294117647095</v>
      </c>
      <c r="GB468" s="4">
        <f t="shared" si="580"/>
        <v>978.625</v>
      </c>
      <c r="GC468" s="4"/>
      <c r="GD468" s="4">
        <f t="shared" si="581"/>
        <v>1059.5</v>
      </c>
      <c r="GE468" s="4">
        <f t="shared" si="582"/>
        <v>1063.9166666666699</v>
      </c>
      <c r="GF468" s="4">
        <f t="shared" si="583"/>
        <v>1059.75</v>
      </c>
      <c r="GH468" s="16">
        <f t="shared" si="606"/>
        <v>754.87260273972606</v>
      </c>
      <c r="GI468" s="16">
        <f t="shared" si="584"/>
        <v>839.60873287671234</v>
      </c>
      <c r="GJ468" s="16"/>
      <c r="GK468" s="16">
        <f t="shared" si="607"/>
        <v>906.43167808219187</v>
      </c>
      <c r="GL468" s="16">
        <f t="shared" si="608"/>
        <v>918.57308622078949</v>
      </c>
      <c r="GM468" s="16">
        <f t="shared" si="609"/>
        <v>917.25239726027394</v>
      </c>
      <c r="GN468" s="16"/>
      <c r="GO468" s="16">
        <f t="shared" si="585"/>
        <v>986.46712328767126</v>
      </c>
      <c r="GP468" s="16">
        <f t="shared" si="586"/>
        <v>994.31838571044943</v>
      </c>
      <c r="GQ468" s="16">
        <f t="shared" si="610"/>
        <v>992.18287671232883</v>
      </c>
    </row>
    <row r="469" spans="2:199" ht="14.45" customHeight="1" x14ac:dyDescent="0.25">
      <c r="B469" s="28" t="s">
        <v>345</v>
      </c>
      <c r="C469" s="28" t="s">
        <v>899</v>
      </c>
      <c r="D469" s="23" t="str">
        <f>IFERROR(IF(MATCH($B469,Compounders!$A:$A,0),"yes"),"")</f>
        <v/>
      </c>
      <c r="F469" s="66"/>
      <c r="G469" s="66"/>
      <c r="H469" s="66"/>
      <c r="I469" s="66"/>
      <c r="J469" s="121" t="str">
        <f t="shared" si="587"/>
        <v>yes</v>
      </c>
      <c r="K469" s="70">
        <f t="shared" si="611"/>
        <v>6</v>
      </c>
      <c r="L469" s="70">
        <f t="shared" si="612"/>
        <v>48</v>
      </c>
      <c r="M469" s="70">
        <f t="shared" si="613"/>
        <v>7</v>
      </c>
      <c r="N469" s="70">
        <f t="shared" si="614"/>
        <v>11</v>
      </c>
      <c r="O469" s="66"/>
      <c r="P469" s="83"/>
      <c r="Q469" s="70">
        <f t="shared" si="588"/>
        <v>5</v>
      </c>
      <c r="R469" s="70">
        <f t="shared" si="588"/>
        <v>4</v>
      </c>
      <c r="S469" s="70">
        <f t="shared" si="588"/>
        <v>5</v>
      </c>
      <c r="T469" s="70">
        <f t="shared" si="588"/>
        <v>5</v>
      </c>
      <c r="U469" s="70">
        <f t="shared" si="588"/>
        <v>5</v>
      </c>
      <c r="V469" s="70">
        <f t="shared" si="588"/>
        <v>8</v>
      </c>
      <c r="W469" s="70">
        <f t="shared" si="588"/>
        <v>10</v>
      </c>
      <c r="X469" s="70">
        <f t="shared" si="588"/>
        <v>4</v>
      </c>
      <c r="Y469" s="70">
        <f t="shared" si="588"/>
        <v>2</v>
      </c>
      <c r="AA469" s="39">
        <v>12.299281614569999</v>
      </c>
      <c r="AB469" s="39">
        <v>12.530096362689999</v>
      </c>
      <c r="AC469" s="40">
        <v>10.885340017020001</v>
      </c>
      <c r="AE469" s="4">
        <f t="shared" si="554"/>
        <v>-1.4139415975499983</v>
      </c>
      <c r="AF469" s="4">
        <f t="shared" si="555"/>
        <v>-1.6447563456699985</v>
      </c>
      <c r="AH469" s="11">
        <f t="shared" si="556"/>
        <v>-0.11496131577920876</v>
      </c>
      <c r="AI469" s="11">
        <f t="shared" si="557"/>
        <v>-0.13126446102740885</v>
      </c>
      <c r="AK469" s="3">
        <v>280</v>
      </c>
      <c r="AL469" s="7">
        <v>810</v>
      </c>
      <c r="AM469" s="7"/>
      <c r="AN469" s="3">
        <v>690.77777777777806</v>
      </c>
      <c r="AO469" s="3">
        <v>681.6</v>
      </c>
      <c r="AP469" s="7">
        <v>626.44444444444389</v>
      </c>
      <c r="AQ469" s="113"/>
      <c r="AR469" s="3">
        <v>802.8</v>
      </c>
      <c r="AS469" s="3">
        <v>797.1</v>
      </c>
      <c r="AT469" s="7">
        <v>762</v>
      </c>
      <c r="AU469" s="7"/>
      <c r="AV469" s="3">
        <v>859.83333333333303</v>
      </c>
      <c r="AW469" s="3">
        <v>857.857142857143</v>
      </c>
      <c r="AX469" s="7">
        <v>816.83333333333303</v>
      </c>
      <c r="AY469" s="113"/>
      <c r="AZ469" s="3">
        <v>765.08</v>
      </c>
      <c r="BA469" s="7">
        <v>959.49563999999998</v>
      </c>
      <c r="BB469" s="7"/>
      <c r="BC469" s="3">
        <v>725.22222222222194</v>
      </c>
      <c r="BD469" s="3">
        <v>720.55555555555611</v>
      </c>
      <c r="BE469" s="7">
        <v>680.61111111111109</v>
      </c>
      <c r="BF469" s="113"/>
      <c r="BG469" s="3">
        <v>826.33333333333303</v>
      </c>
      <c r="BH469" s="3">
        <v>827.33333333333303</v>
      </c>
      <c r="BI469" s="7">
        <v>761.33333333333303</v>
      </c>
      <c r="BJ469" s="113"/>
      <c r="BK469" s="3">
        <v>870.25</v>
      </c>
      <c r="BL469" s="3">
        <v>878.30769230769204</v>
      </c>
      <c r="BM469" s="7">
        <v>816.92307692307702</v>
      </c>
      <c r="BO469" s="2">
        <f t="shared" si="619"/>
        <v>863.08678838356161</v>
      </c>
      <c r="BP469" s="2">
        <f t="shared" si="620"/>
        <v>818.90727475190261</v>
      </c>
      <c r="BQ469" s="2"/>
      <c r="BR469" s="2">
        <f t="shared" si="621"/>
        <v>776.19330289193272</v>
      </c>
      <c r="BS469" s="2">
        <f t="shared" si="622"/>
        <v>774.38325722983268</v>
      </c>
      <c r="BT469" s="2">
        <f t="shared" si="623"/>
        <v>721.30395738203936</v>
      </c>
      <c r="BU469" s="2"/>
      <c r="BV469" s="2">
        <f t="shared" si="624"/>
        <v>848.4721461187213</v>
      </c>
      <c r="BW469" s="2">
        <f t="shared" si="625"/>
        <v>853.02999648753052</v>
      </c>
      <c r="BX469" s="2">
        <f t="shared" si="626"/>
        <v>789.35665612925879</v>
      </c>
      <c r="BZ469" s="16">
        <f t="shared" si="615"/>
        <v>-44.179513631659006</v>
      </c>
      <c r="CA469" s="16">
        <f t="shared" si="616"/>
        <v>-97.603317369863248</v>
      </c>
      <c r="CB469" s="16">
        <f t="shared" si="617"/>
        <v>68.052698747219438</v>
      </c>
      <c r="CD469" s="5">
        <f t="shared" si="558"/>
        <v>-5.118779968165299E-2</v>
      </c>
      <c r="CE469" s="5">
        <f t="shared" si="559"/>
        <v>-0.11918726378323274</v>
      </c>
      <c r="CF469" s="5">
        <f t="shared" si="560"/>
        <v>9.4346770249556844E-2</v>
      </c>
      <c r="CH469" s="11">
        <f t="shared" si="589"/>
        <v>-2.3319521765470252E-3</v>
      </c>
      <c r="CI469" s="11">
        <f t="shared" si="590"/>
        <v>-7.0716077174831637E-2</v>
      </c>
      <c r="CK469" s="11">
        <f t="shared" si="591"/>
        <v>5.3718326401859251E-3</v>
      </c>
      <c r="CL469" s="11">
        <f t="shared" si="592"/>
        <v>-6.9672870535446907E-2</v>
      </c>
      <c r="CN469" s="16">
        <f t="shared" si="561"/>
        <v>-1.8100456621000376</v>
      </c>
      <c r="CO469" s="16">
        <f t="shared" si="562"/>
        <v>-54.88934550989336</v>
      </c>
      <c r="CP469" s="11"/>
      <c r="CQ469" s="16">
        <f t="shared" si="563"/>
        <v>4.5578503688092269</v>
      </c>
      <c r="CR469" s="16">
        <f t="shared" si="564"/>
        <v>-59.115489989462503</v>
      </c>
      <c r="CT469" s="106">
        <v>726.11355311355294</v>
      </c>
      <c r="CU469" s="104">
        <v>800.86153846153798</v>
      </c>
      <c r="CV469" s="104">
        <v>781.65773809523796</v>
      </c>
      <c r="CW469" s="104">
        <v>746.70588235294099</v>
      </c>
      <c r="CX469" s="104">
        <v>830.64285714285711</v>
      </c>
      <c r="CY469" s="104">
        <v>863.77948717948698</v>
      </c>
      <c r="CZ469" s="104">
        <v>839.0714285714289</v>
      </c>
      <c r="DA469" s="104">
        <v>822.05263157894694</v>
      </c>
      <c r="DB469" s="104">
        <v>753.09090909090901</v>
      </c>
      <c r="DC469" s="104">
        <v>730.57192807192803</v>
      </c>
      <c r="DD469" s="104">
        <v>656.28571428571399</v>
      </c>
      <c r="DE469" s="104">
        <v>690.72727272727298</v>
      </c>
      <c r="DF469" s="104">
        <v>643.34895104895099</v>
      </c>
      <c r="DG469" s="104">
        <v>577.01190476190402</v>
      </c>
      <c r="DH469" s="104">
        <v>537.16993006992902</v>
      </c>
      <c r="DI469" s="104">
        <v>493.230769230769</v>
      </c>
      <c r="DJ469" s="104">
        <v>593</v>
      </c>
      <c r="DK469" s="104">
        <v>586.36388888888894</v>
      </c>
      <c r="DL469" s="104">
        <v>727.90634920634898</v>
      </c>
      <c r="DM469" s="104">
        <v>686.36363636363603</v>
      </c>
      <c r="DN469" s="104">
        <v>896.5714285714281</v>
      </c>
      <c r="DO469" s="104">
        <v>960.95079365079403</v>
      </c>
      <c r="DP469" s="104">
        <v>953.91666666666697</v>
      </c>
      <c r="DR469" s="4">
        <f t="shared" si="593"/>
        <v>10.885340017020001</v>
      </c>
      <c r="DS469" s="39">
        <v>12.530096362689999</v>
      </c>
      <c r="DT469" s="39">
        <v>12.299281614569999</v>
      </c>
      <c r="DU469" s="39">
        <v>15.0807507462</v>
      </c>
      <c r="DV469" s="39">
        <v>14.798964536490001</v>
      </c>
      <c r="DW469" s="39">
        <v>18.139707915750002</v>
      </c>
      <c r="DX469" s="39">
        <v>20.103323856380001</v>
      </c>
      <c r="DY469" s="39">
        <v>20.17828429595</v>
      </c>
      <c r="DZ469" s="39">
        <v>16.947962016360002</v>
      </c>
      <c r="EA469" s="39">
        <v>19.001920645630001</v>
      </c>
      <c r="EB469" s="39">
        <v>17.689586783820005</v>
      </c>
      <c r="EC469" s="39">
        <v>16.228634642580001</v>
      </c>
      <c r="ED469" s="39">
        <v>19.66108525696</v>
      </c>
      <c r="EE469" s="39">
        <v>19.54658460672</v>
      </c>
      <c r="EF469" s="39">
        <v>17.314588563010002</v>
      </c>
      <c r="EG469" s="39">
        <v>15.812904117889998</v>
      </c>
      <c r="EH469" s="39">
        <v>17.351817413139994</v>
      </c>
      <c r="EI469" s="39">
        <v>17.10873385871</v>
      </c>
      <c r="EJ469" s="39">
        <v>21.422351879760001</v>
      </c>
      <c r="EK469" s="39">
        <v>20.339073350749999</v>
      </c>
      <c r="EL469" s="39">
        <v>22.375772816849999</v>
      </c>
      <c r="EM469" s="39">
        <v>24.262620736240002</v>
      </c>
      <c r="EN469" s="39">
        <v>25.452001663680001</v>
      </c>
      <c r="EP469" s="111">
        <v>45838</v>
      </c>
      <c r="EQ469" s="114">
        <f t="shared" si="618"/>
        <v>0.50410958904109593</v>
      </c>
      <c r="ER469" s="114"/>
      <c r="ES469" s="4">
        <f t="shared" si="594"/>
        <v>280</v>
      </c>
      <c r="ET469" s="4">
        <f t="shared" si="595"/>
        <v>810</v>
      </c>
      <c r="EU469" s="4"/>
      <c r="EV469" s="4">
        <f t="shared" si="565"/>
        <v>690.77777777777806</v>
      </c>
      <c r="EW469" s="4">
        <f t="shared" si="566"/>
        <v>681.6</v>
      </c>
      <c r="EX469" s="4">
        <f t="shared" si="567"/>
        <v>626.44444444444389</v>
      </c>
      <c r="EY469" s="4"/>
      <c r="EZ469" s="4">
        <f t="shared" si="568"/>
        <v>802.8</v>
      </c>
      <c r="FA469" s="4">
        <f t="shared" si="569"/>
        <v>797.1</v>
      </c>
      <c r="FB469" s="4">
        <f t="shared" si="570"/>
        <v>762</v>
      </c>
      <c r="FC469" s="4"/>
      <c r="FD469" s="4">
        <f t="shared" si="596"/>
        <v>859.83333333333303</v>
      </c>
      <c r="FE469" s="4">
        <f t="shared" si="597"/>
        <v>857.857142857143</v>
      </c>
      <c r="FF469" s="4">
        <f t="shared" si="598"/>
        <v>816.83333333333303</v>
      </c>
      <c r="FH469" s="16">
        <f t="shared" si="599"/>
        <v>547.17808219178085</v>
      </c>
      <c r="FI469" s="16">
        <f t="shared" si="572"/>
        <v>717.46788432267851</v>
      </c>
      <c r="FJ469" s="16"/>
      <c r="FK469" s="16">
        <f t="shared" si="600"/>
        <v>747.24925418569273</v>
      </c>
      <c r="FL469" s="16">
        <f t="shared" si="601"/>
        <v>739.82465753424663</v>
      </c>
      <c r="FM469" s="16">
        <f t="shared" si="602"/>
        <v>694.7792998477928</v>
      </c>
      <c r="FN469" s="16"/>
      <c r="FO469" s="16">
        <f t="shared" si="603"/>
        <v>831.55105022831026</v>
      </c>
      <c r="FP469" s="16">
        <f t="shared" si="604"/>
        <v>827.72825831702551</v>
      </c>
      <c r="FQ469" s="16">
        <f t="shared" si="605"/>
        <v>789.64200913241996</v>
      </c>
      <c r="FS469" s="4">
        <f t="shared" si="573"/>
        <v>765.08</v>
      </c>
      <c r="FT469" s="4">
        <f t="shared" si="574"/>
        <v>959.49563999999998</v>
      </c>
      <c r="FU469" s="4"/>
      <c r="FV469" s="4">
        <f t="shared" si="575"/>
        <v>725.22222222222194</v>
      </c>
      <c r="FW469" s="4">
        <f t="shared" si="576"/>
        <v>720.55555555555611</v>
      </c>
      <c r="FX469" s="4">
        <f t="shared" si="577"/>
        <v>680.61111111111109</v>
      </c>
      <c r="FY469" s="4"/>
      <c r="FZ469" s="4">
        <f t="shared" si="578"/>
        <v>826.33333333333303</v>
      </c>
      <c r="GA469" s="4">
        <f t="shared" si="579"/>
        <v>827.33333333333303</v>
      </c>
      <c r="GB469" s="4">
        <f t="shared" si="580"/>
        <v>761.33333333333303</v>
      </c>
      <c r="GC469" s="4"/>
      <c r="GD469" s="4">
        <f t="shared" si="581"/>
        <v>870.25</v>
      </c>
      <c r="GE469" s="4">
        <f t="shared" si="582"/>
        <v>878.30769230769204</v>
      </c>
      <c r="GF469" s="4">
        <f t="shared" si="583"/>
        <v>816.92307692307702</v>
      </c>
      <c r="GH469" s="16">
        <f t="shared" si="606"/>
        <v>863.08678838356161</v>
      </c>
      <c r="GI469" s="16">
        <f t="shared" si="584"/>
        <v>818.90727475190261</v>
      </c>
      <c r="GJ469" s="16"/>
      <c r="GK469" s="16">
        <f t="shared" si="607"/>
        <v>776.19330289193272</v>
      </c>
      <c r="GL469" s="16">
        <f t="shared" si="608"/>
        <v>774.38325722983268</v>
      </c>
      <c r="GM469" s="16">
        <f t="shared" si="609"/>
        <v>721.30395738203936</v>
      </c>
      <c r="GN469" s="16"/>
      <c r="GO469" s="16">
        <f t="shared" si="585"/>
        <v>848.4721461187213</v>
      </c>
      <c r="GP469" s="16">
        <f t="shared" si="586"/>
        <v>853.02999648753052</v>
      </c>
      <c r="GQ469" s="16">
        <f t="shared" si="610"/>
        <v>789.35665612925879</v>
      </c>
    </row>
    <row r="470" spans="2:199" ht="14.45" customHeight="1" x14ac:dyDescent="0.25">
      <c r="B470" s="28" t="s">
        <v>446</v>
      </c>
      <c r="C470" s="28" t="s">
        <v>900</v>
      </c>
      <c r="D470" s="23" t="str">
        <f>IFERROR(IF(MATCH($B470,Compounders!$A:$A,0),"yes"),"")</f>
        <v/>
      </c>
      <c r="F470" s="66"/>
      <c r="G470" s="66"/>
      <c r="H470" s="66"/>
      <c r="I470" s="66"/>
      <c r="J470" s="121" t="str">
        <f t="shared" si="587"/>
        <v>yes</v>
      </c>
      <c r="K470" s="70">
        <f t="shared" si="611"/>
        <v>6</v>
      </c>
      <c r="L470" s="70">
        <f t="shared" si="612"/>
        <v>48</v>
      </c>
      <c r="M470" s="70">
        <f t="shared" si="613"/>
        <v>7</v>
      </c>
      <c r="N470" s="70">
        <f t="shared" si="614"/>
        <v>11</v>
      </c>
      <c r="O470" s="66"/>
      <c r="P470" s="83"/>
      <c r="Q470" s="70">
        <f t="shared" si="588"/>
        <v>5</v>
      </c>
      <c r="R470" s="70">
        <f t="shared" si="588"/>
        <v>4</v>
      </c>
      <c r="S470" s="70">
        <f t="shared" si="588"/>
        <v>5</v>
      </c>
      <c r="T470" s="70">
        <f t="shared" si="588"/>
        <v>5</v>
      </c>
      <c r="U470" s="70">
        <f t="shared" si="588"/>
        <v>5</v>
      </c>
      <c r="V470" s="70">
        <f t="shared" si="588"/>
        <v>8</v>
      </c>
      <c r="W470" s="70">
        <f t="shared" si="588"/>
        <v>10</v>
      </c>
      <c r="X470" s="70">
        <f t="shared" si="588"/>
        <v>4</v>
      </c>
      <c r="Y470" s="70">
        <f t="shared" si="588"/>
        <v>2</v>
      </c>
      <c r="AA470" s="39">
        <v>11.507635885999997</v>
      </c>
      <c r="AB470" s="39">
        <v>13.168186948799999</v>
      </c>
      <c r="AC470" s="40">
        <v>12.192252929640002</v>
      </c>
      <c r="AE470" s="4">
        <f t="shared" si="554"/>
        <v>0.68461704364000475</v>
      </c>
      <c r="AF470" s="4">
        <f t="shared" si="555"/>
        <v>-0.97593401915999678</v>
      </c>
      <c r="AH470" s="11">
        <f t="shared" si="556"/>
        <v>5.9492414464807464E-2</v>
      </c>
      <c r="AI470" s="11">
        <f t="shared" si="557"/>
        <v>-7.4113013655910498E-2</v>
      </c>
      <c r="AK470" s="3">
        <v>385.6</v>
      </c>
      <c r="AL470" s="7">
        <v>-322.39999999999998</v>
      </c>
      <c r="AM470" s="7"/>
      <c r="AN470" s="3">
        <v>706.6</v>
      </c>
      <c r="AO470" s="3">
        <v>764.142857142857</v>
      </c>
      <c r="AP470" s="7">
        <v>802.875</v>
      </c>
      <c r="AQ470" s="113"/>
      <c r="AR470" s="3">
        <v>790</v>
      </c>
      <c r="AS470" s="3">
        <v>835.25</v>
      </c>
      <c r="AT470" s="7">
        <v>871.5</v>
      </c>
      <c r="AU470" s="7"/>
      <c r="AV470" s="3">
        <v>832</v>
      </c>
      <c r="AW470" s="3">
        <v>896</v>
      </c>
      <c r="AX470" s="7">
        <v>989.25</v>
      </c>
      <c r="AY470" s="113"/>
      <c r="AZ470" s="3">
        <v>562.79999999999995</v>
      </c>
      <c r="BA470" s="7">
        <v>784.4</v>
      </c>
      <c r="BB470" s="7"/>
      <c r="BC470" s="3">
        <v>740.45454545454504</v>
      </c>
      <c r="BD470" s="3">
        <v>811.69230769230796</v>
      </c>
      <c r="BE470" s="7">
        <v>837.357142857143</v>
      </c>
      <c r="BF470" s="113"/>
      <c r="BG470" s="3">
        <v>810.75</v>
      </c>
      <c r="BH470" s="3">
        <v>879</v>
      </c>
      <c r="BI470" s="7">
        <v>899.357142857143</v>
      </c>
      <c r="BJ470" s="113"/>
      <c r="BK470" s="3">
        <v>837</v>
      </c>
      <c r="BL470" s="3">
        <v>965.42857142857099</v>
      </c>
      <c r="BM470" s="7">
        <v>984.142857142857</v>
      </c>
      <c r="BO470" s="2">
        <f t="shared" si="619"/>
        <v>564.62136986301368</v>
      </c>
      <c r="BP470" s="2">
        <f t="shared" si="620"/>
        <v>784.83526418786698</v>
      </c>
      <c r="BQ470" s="2"/>
      <c r="BR470" s="2">
        <f t="shared" si="621"/>
        <v>741.03231631382278</v>
      </c>
      <c r="BS470" s="2">
        <f t="shared" si="622"/>
        <v>812.24552160168628</v>
      </c>
      <c r="BT470" s="2">
        <f t="shared" si="623"/>
        <v>837.86673189823887</v>
      </c>
      <c r="BU470" s="2"/>
      <c r="BV470" s="2">
        <f t="shared" si="624"/>
        <v>810.96575342465758</v>
      </c>
      <c r="BW470" s="2">
        <f t="shared" si="625"/>
        <v>879.71037181996098</v>
      </c>
      <c r="BX470" s="2">
        <f t="shared" si="626"/>
        <v>900.0540117416831</v>
      </c>
      <c r="BZ470" s="16">
        <f t="shared" si="615"/>
        <v>220.2138943248533</v>
      </c>
      <c r="CA470" s="16">
        <f t="shared" si="616"/>
        <v>53.031467710371885</v>
      </c>
      <c r="CB470" s="16">
        <f t="shared" si="617"/>
        <v>62.18727984344423</v>
      </c>
      <c r="CD470" s="5">
        <f t="shared" si="558"/>
        <v>0.39002047403604423</v>
      </c>
      <c r="CE470" s="5">
        <f t="shared" si="559"/>
        <v>6.7570189733061836E-2</v>
      </c>
      <c r="CF470" s="5">
        <f t="shared" si="560"/>
        <v>7.4220967936696969E-2</v>
      </c>
      <c r="CH470" s="11">
        <f t="shared" si="589"/>
        <v>9.6099999581806594E-2</v>
      </c>
      <c r="CI470" s="11">
        <f t="shared" si="590"/>
        <v>0.13067502381826923</v>
      </c>
      <c r="CK470" s="11">
        <f t="shared" si="591"/>
        <v>8.4768830379087223E-2</v>
      </c>
      <c r="CL470" s="11">
        <f t="shared" si="592"/>
        <v>0.1098545258425665</v>
      </c>
      <c r="CN470" s="16">
        <f t="shared" si="561"/>
        <v>71.213205287863502</v>
      </c>
      <c r="CO470" s="16">
        <f t="shared" si="562"/>
        <v>96.834415584416092</v>
      </c>
      <c r="CP470" s="11"/>
      <c r="CQ470" s="16">
        <f t="shared" si="563"/>
        <v>68.744618395303405</v>
      </c>
      <c r="CR470" s="16">
        <f t="shared" si="564"/>
        <v>89.08825831702552</v>
      </c>
      <c r="CT470" s="106">
        <v>835.61538461538498</v>
      </c>
      <c r="CU470" s="104">
        <v>811.69230769230796</v>
      </c>
      <c r="CV470" s="104">
        <v>714.31428571428614</v>
      </c>
      <c r="CW470" s="104">
        <v>672.75619047619</v>
      </c>
      <c r="CX470" s="104">
        <v>603.04444444444505</v>
      </c>
      <c r="CY470" s="104">
        <v>586.58333333333303</v>
      </c>
      <c r="CZ470" s="104">
        <v>567.92999999999995</v>
      </c>
      <c r="DA470" s="104">
        <v>537.65</v>
      </c>
      <c r="DB470" s="104">
        <v>515.95000000000005</v>
      </c>
      <c r="DC470" s="104">
        <v>454.58333333333303</v>
      </c>
      <c r="DD470" s="104">
        <v>446.8797222222222</v>
      </c>
      <c r="DE470" s="104">
        <v>658.19333333333304</v>
      </c>
      <c r="DF470" s="104">
        <v>641.08000000000004</v>
      </c>
      <c r="DG470" s="104">
        <v>608.25</v>
      </c>
      <c r="DH470" s="104">
        <v>676.06666666666604</v>
      </c>
      <c r="DI470" s="104">
        <v>730.27705627705598</v>
      </c>
      <c r="DJ470" s="104">
        <v>756.844285714286</v>
      </c>
      <c r="DK470" s="104">
        <v>717.33333333333303</v>
      </c>
      <c r="DL470" s="104">
        <v>681.13888888888891</v>
      </c>
      <c r="DM470" s="104">
        <v>640.23131313131296</v>
      </c>
      <c r="DN470" s="104">
        <v>605.09230769230805</v>
      </c>
      <c r="DO470" s="104">
        <v>599.142857142857</v>
      </c>
      <c r="DP470" s="104">
        <v>574.18333333333192</v>
      </c>
      <c r="DR470" s="4">
        <f t="shared" si="593"/>
        <v>12.192252929640002</v>
      </c>
      <c r="DS470" s="39">
        <v>13.168186948799999</v>
      </c>
      <c r="DT470" s="39">
        <v>11.507635885999997</v>
      </c>
      <c r="DU470" s="39">
        <v>10.636638159</v>
      </c>
      <c r="DV470" s="39">
        <v>10.344351053059997</v>
      </c>
      <c r="DW470" s="39">
        <v>8.5797803133899997</v>
      </c>
      <c r="DX470" s="39">
        <v>7.7995242803799991</v>
      </c>
      <c r="DY470" s="39">
        <v>10.081923207680001</v>
      </c>
      <c r="DZ470" s="39">
        <v>8.1441338940000012</v>
      </c>
      <c r="EA470" s="39">
        <v>7.8444944496</v>
      </c>
      <c r="EB470" s="39">
        <v>7.085297294760001</v>
      </c>
      <c r="EC470" s="39">
        <v>9.1763214063599978</v>
      </c>
      <c r="ED470" s="39">
        <v>8.9776907453699994</v>
      </c>
      <c r="EE470" s="39">
        <v>7.4210241223299986</v>
      </c>
      <c r="EF470" s="39">
        <v>8.426318179219999</v>
      </c>
      <c r="EG470" s="39">
        <v>9.3101131537199997</v>
      </c>
      <c r="EH470" s="39">
        <v>11.41754428516</v>
      </c>
      <c r="EI470" s="39">
        <v>11.383584194560001</v>
      </c>
      <c r="EJ470" s="39">
        <v>14.040236092680001</v>
      </c>
      <c r="EK470" s="39">
        <v>12.2840839515</v>
      </c>
      <c r="EL470" s="39">
        <v>13.00298567884</v>
      </c>
      <c r="EM470" s="39">
        <v>13.20224511564</v>
      </c>
      <c r="EN470" s="39">
        <v>12.817844101260002</v>
      </c>
      <c r="EP470" s="111">
        <v>46019</v>
      </c>
      <c r="EQ470" s="114">
        <f t="shared" si="618"/>
        <v>8.21917808219178E-3</v>
      </c>
      <c r="ER470" s="114"/>
      <c r="ES470" s="4">
        <f t="shared" si="594"/>
        <v>385.6</v>
      </c>
      <c r="ET470" s="4">
        <f t="shared" si="595"/>
        <v>-322.39999999999998</v>
      </c>
      <c r="EU470" s="4"/>
      <c r="EV470" s="4">
        <f t="shared" si="565"/>
        <v>706.6</v>
      </c>
      <c r="EW470" s="4">
        <f t="shared" si="566"/>
        <v>764.142857142857</v>
      </c>
      <c r="EX470" s="4">
        <f t="shared" si="567"/>
        <v>802.875</v>
      </c>
      <c r="EY470" s="4"/>
      <c r="EZ470" s="4">
        <f t="shared" si="568"/>
        <v>790</v>
      </c>
      <c r="FA470" s="4">
        <f t="shared" si="569"/>
        <v>835.25</v>
      </c>
      <c r="FB470" s="4">
        <f t="shared" si="570"/>
        <v>871.5</v>
      </c>
      <c r="FC470" s="4"/>
      <c r="FD470" s="4">
        <f t="shared" si="596"/>
        <v>832</v>
      </c>
      <c r="FE470" s="4">
        <f t="shared" si="597"/>
        <v>896</v>
      </c>
      <c r="FF470" s="4">
        <f t="shared" si="598"/>
        <v>989.25</v>
      </c>
      <c r="FH470" s="16">
        <f t="shared" si="599"/>
        <v>379.78082191780828</v>
      </c>
      <c r="FI470" s="16">
        <f t="shared" si="572"/>
        <v>-313.15116438356165</v>
      </c>
      <c r="FJ470" s="16"/>
      <c r="FK470" s="16">
        <f t="shared" si="600"/>
        <v>707.2854794520548</v>
      </c>
      <c r="FL470" s="16">
        <f t="shared" si="601"/>
        <v>764.72729941291573</v>
      </c>
      <c r="FM470" s="16">
        <f t="shared" si="602"/>
        <v>803.4390410958905</v>
      </c>
      <c r="FN470" s="16"/>
      <c r="FO470" s="16">
        <f t="shared" si="603"/>
        <v>790.34520547945203</v>
      </c>
      <c r="FP470" s="16">
        <f t="shared" si="604"/>
        <v>835.74931506849327</v>
      </c>
      <c r="FQ470" s="16">
        <f t="shared" si="605"/>
        <v>872.4678082191781</v>
      </c>
      <c r="FS470" s="4">
        <f t="shared" si="573"/>
        <v>562.79999999999995</v>
      </c>
      <c r="FT470" s="4">
        <f t="shared" si="574"/>
        <v>784.4</v>
      </c>
      <c r="FU470" s="4"/>
      <c r="FV470" s="4">
        <f t="shared" si="575"/>
        <v>740.45454545454504</v>
      </c>
      <c r="FW470" s="4">
        <f t="shared" si="576"/>
        <v>811.69230769230796</v>
      </c>
      <c r="FX470" s="4">
        <f t="shared" si="577"/>
        <v>837.357142857143</v>
      </c>
      <c r="FY470" s="4"/>
      <c r="FZ470" s="4">
        <f t="shared" si="578"/>
        <v>810.75</v>
      </c>
      <c r="GA470" s="4">
        <f t="shared" si="579"/>
        <v>879</v>
      </c>
      <c r="GB470" s="4">
        <f t="shared" si="580"/>
        <v>899.357142857143</v>
      </c>
      <c r="GC470" s="4"/>
      <c r="GD470" s="4">
        <f t="shared" si="581"/>
        <v>837</v>
      </c>
      <c r="GE470" s="4">
        <f t="shared" si="582"/>
        <v>965.42857142857099</v>
      </c>
      <c r="GF470" s="4">
        <f t="shared" si="583"/>
        <v>984.142857142857</v>
      </c>
      <c r="GH470" s="16">
        <f t="shared" si="606"/>
        <v>564.62136986301368</v>
      </c>
      <c r="GI470" s="16">
        <f t="shared" si="584"/>
        <v>784.83526418786698</v>
      </c>
      <c r="GJ470" s="16"/>
      <c r="GK470" s="16">
        <f t="shared" si="607"/>
        <v>741.03231631382278</v>
      </c>
      <c r="GL470" s="16">
        <f t="shared" si="608"/>
        <v>812.24552160168628</v>
      </c>
      <c r="GM470" s="16">
        <f t="shared" si="609"/>
        <v>837.86673189823887</v>
      </c>
      <c r="GN470" s="16"/>
      <c r="GO470" s="16">
        <f t="shared" si="585"/>
        <v>810.96575342465758</v>
      </c>
      <c r="GP470" s="16">
        <f t="shared" si="586"/>
        <v>879.71037181996098</v>
      </c>
      <c r="GQ470" s="16">
        <f t="shared" si="610"/>
        <v>900.0540117416831</v>
      </c>
    </row>
    <row r="471" spans="2:199" ht="14.45" customHeight="1" x14ac:dyDescent="0.25">
      <c r="B471" s="28" t="s">
        <v>516</v>
      </c>
      <c r="C471" s="28" t="s">
        <v>1061</v>
      </c>
      <c r="D471" s="23" t="str">
        <f>IFERROR(IF(MATCH($B471,Compounders!$A:$A,0),"yes"),"")</f>
        <v/>
      </c>
      <c r="F471" s="66"/>
      <c r="G471" s="66"/>
      <c r="H471" s="66"/>
      <c r="I471" s="66"/>
      <c r="J471" s="121" t="str">
        <f t="shared" si="587"/>
        <v>yes</v>
      </c>
      <c r="K471" s="70">
        <f t="shared" si="611"/>
        <v>6</v>
      </c>
      <c r="L471" s="70">
        <f t="shared" si="612"/>
        <v>48</v>
      </c>
      <c r="M471" s="70">
        <f t="shared" si="613"/>
        <v>7</v>
      </c>
      <c r="N471" s="70">
        <f t="shared" si="614"/>
        <v>11</v>
      </c>
      <c r="O471" s="66"/>
      <c r="P471" s="83"/>
      <c r="Q471" s="70">
        <f t="shared" si="588"/>
        <v>5</v>
      </c>
      <c r="R471" s="70">
        <f t="shared" si="588"/>
        <v>4</v>
      </c>
      <c r="S471" s="70">
        <f t="shared" si="588"/>
        <v>5</v>
      </c>
      <c r="T471" s="70">
        <f t="shared" si="588"/>
        <v>5</v>
      </c>
      <c r="U471" s="70">
        <f t="shared" si="588"/>
        <v>5</v>
      </c>
      <c r="V471" s="70">
        <f t="shared" si="588"/>
        <v>8</v>
      </c>
      <c r="W471" s="70">
        <f t="shared" si="588"/>
        <v>10</v>
      </c>
      <c r="X471" s="70">
        <f t="shared" si="588"/>
        <v>4</v>
      </c>
      <c r="Y471" s="70">
        <f t="shared" si="588"/>
        <v>2</v>
      </c>
      <c r="AA471" s="39">
        <v>12.122219877599999</v>
      </c>
      <c r="AB471" s="39">
        <v>11.099160977699999</v>
      </c>
      <c r="AC471" s="40">
        <v>11.9893875957</v>
      </c>
      <c r="AE471" s="4">
        <f t="shared" si="554"/>
        <v>-0.13283228189999896</v>
      </c>
      <c r="AF471" s="4">
        <f t="shared" si="555"/>
        <v>0.89022661800000158</v>
      </c>
      <c r="AH471" s="11">
        <f t="shared" si="556"/>
        <v>-1.0957752230303375E-2</v>
      </c>
      <c r="AI471" s="11">
        <f t="shared" si="557"/>
        <v>8.0206658844628853E-2</v>
      </c>
      <c r="AK471" s="3">
        <v>84.75</v>
      </c>
      <c r="AL471" s="7">
        <v>372.86500000000001</v>
      </c>
      <c r="AM471" s="7"/>
      <c r="AN471" s="3">
        <v>197</v>
      </c>
      <c r="AO471" s="3">
        <v>127.46250000000001</v>
      </c>
      <c r="AP471" s="7">
        <v>290.09090909090901</v>
      </c>
      <c r="AQ471" s="113"/>
      <c r="AR471" s="3">
        <v>230</v>
      </c>
      <c r="AS471" s="3">
        <v>149.41111111111098</v>
      </c>
      <c r="AT471" s="7">
        <v>156.09090909090901</v>
      </c>
      <c r="AU471" s="7"/>
      <c r="AV471" s="3">
        <v>225.6</v>
      </c>
      <c r="AW471" s="3">
        <v>167</v>
      </c>
      <c r="AX471" s="7">
        <v>192.83333333333297</v>
      </c>
      <c r="AY471" s="113"/>
      <c r="AZ471" s="3">
        <v>84.75</v>
      </c>
      <c r="BA471" s="7">
        <v>372.86500000000001</v>
      </c>
      <c r="BB471" s="7"/>
      <c r="BC471" s="3">
        <v>197.25</v>
      </c>
      <c r="BD471" s="3">
        <v>150.71428571428601</v>
      </c>
      <c r="BE471" s="7">
        <v>305.75</v>
      </c>
      <c r="BF471" s="113"/>
      <c r="BG471" s="3">
        <v>219.4375</v>
      </c>
      <c r="BH471" s="3">
        <v>164.46666666666701</v>
      </c>
      <c r="BI471" s="7">
        <v>167.6875</v>
      </c>
      <c r="BJ471" s="113"/>
      <c r="BK471" s="3">
        <v>239.4</v>
      </c>
      <c r="BL471" s="3">
        <v>195</v>
      </c>
      <c r="BM471" s="7">
        <v>198.7</v>
      </c>
      <c r="BO471" s="2">
        <f t="shared" si="619"/>
        <v>84.75</v>
      </c>
      <c r="BP471" s="2">
        <f t="shared" si="620"/>
        <v>372.86500000000001</v>
      </c>
      <c r="BQ471" s="2"/>
      <c r="BR471" s="2">
        <f t="shared" si="621"/>
        <v>197.25</v>
      </c>
      <c r="BS471" s="2">
        <f t="shared" si="622"/>
        <v>150.71428571428601</v>
      </c>
      <c r="BT471" s="2">
        <f t="shared" si="623"/>
        <v>305.75</v>
      </c>
      <c r="BU471" s="2"/>
      <c r="BV471" s="2">
        <f t="shared" si="624"/>
        <v>219.4375</v>
      </c>
      <c r="BW471" s="2">
        <f t="shared" si="625"/>
        <v>164.46666666666701</v>
      </c>
      <c r="BX471" s="2">
        <f t="shared" si="626"/>
        <v>167.6875</v>
      </c>
      <c r="BZ471" s="16">
        <f t="shared" si="615"/>
        <v>288.11500000000001</v>
      </c>
      <c r="CA471" s="16">
        <f t="shared" si="616"/>
        <v>-67.115000000000009</v>
      </c>
      <c r="CB471" s="16">
        <f t="shared" si="617"/>
        <v>-138.0625</v>
      </c>
      <c r="CD471" s="5">
        <f t="shared" si="558"/>
        <v>3.3995870206489673</v>
      </c>
      <c r="CE471" s="5">
        <f t="shared" si="559"/>
        <v>-0.1799981226449251</v>
      </c>
      <c r="CF471" s="5">
        <f t="shared" si="560"/>
        <v>-0.45155355682747345</v>
      </c>
      <c r="CH471" s="11">
        <f t="shared" si="589"/>
        <v>-0.2359225058844816</v>
      </c>
      <c r="CI471" s="11">
        <f t="shared" si="590"/>
        <v>0.55006337135614691</v>
      </c>
      <c r="CK471" s="11">
        <f t="shared" si="591"/>
        <v>-0.25050792746605755</v>
      </c>
      <c r="CL471" s="11">
        <f t="shared" si="592"/>
        <v>-0.23583024779265171</v>
      </c>
      <c r="CN471" s="16">
        <f t="shared" si="561"/>
        <v>-46.535714285713993</v>
      </c>
      <c r="CO471" s="16">
        <f t="shared" si="562"/>
        <v>108.5</v>
      </c>
      <c r="CP471" s="11"/>
      <c r="CQ471" s="16">
        <f t="shared" si="563"/>
        <v>-54.97083333333299</v>
      </c>
      <c r="CR471" s="16">
        <f t="shared" si="564"/>
        <v>-51.75</v>
      </c>
      <c r="CT471" s="106">
        <v>161.24569597069589</v>
      </c>
      <c r="CU471" s="104">
        <v>159.11111111111097</v>
      </c>
      <c r="CV471" s="104">
        <v>190.60053475935828</v>
      </c>
      <c r="CW471" s="104">
        <v>189.81666666666663</v>
      </c>
      <c r="CX471" s="104">
        <v>194.81666666666669</v>
      </c>
      <c r="CY471" s="104">
        <v>186.82352941176501</v>
      </c>
      <c r="CZ471" s="104">
        <v>154.95666666666668</v>
      </c>
      <c r="DA471" s="104">
        <v>140.22874999999999</v>
      </c>
      <c r="DB471" s="104">
        <v>136.35769230769191</v>
      </c>
      <c r="DC471" s="104">
        <v>131.5</v>
      </c>
      <c r="DD471" s="104">
        <v>144.67333333333301</v>
      </c>
      <c r="DE471" s="104">
        <v>183.96318681318598</v>
      </c>
      <c r="DF471" s="104">
        <v>183.446153846154</v>
      </c>
      <c r="DG471" s="104">
        <v>172.47368421052599</v>
      </c>
      <c r="DH471" s="104">
        <v>168.59999999999988</v>
      </c>
      <c r="DI471" s="104">
        <v>151.96595238095242</v>
      </c>
      <c r="DJ471" s="104">
        <v>120.1142857142857</v>
      </c>
      <c r="DK471" s="104">
        <v>83.4375</v>
      </c>
      <c r="DL471" s="104">
        <v>98.492756410256504</v>
      </c>
      <c r="DM471" s="104">
        <v>83.336495726495713</v>
      </c>
      <c r="DN471" s="104">
        <v>27.250869047619037</v>
      </c>
      <c r="DO471" s="104">
        <v>-14.7842857142857</v>
      </c>
      <c r="DP471" s="104">
        <v>16.149166666666662</v>
      </c>
      <c r="DR471" s="4">
        <f t="shared" si="593"/>
        <v>11.9893875957</v>
      </c>
      <c r="DS471" s="39">
        <v>11.099160977699999</v>
      </c>
      <c r="DT471" s="39">
        <v>12.122219877599999</v>
      </c>
      <c r="DU471" s="39">
        <v>12.345996448439999</v>
      </c>
      <c r="DV471" s="39">
        <v>13.526809065539998</v>
      </c>
      <c r="DW471" s="39">
        <v>14.95729382603</v>
      </c>
      <c r="DX471" s="39">
        <v>14.32357206495</v>
      </c>
      <c r="DY471" s="39">
        <v>14.954200255740002</v>
      </c>
      <c r="DZ471" s="39">
        <v>13.550968565199998</v>
      </c>
      <c r="EA471" s="39">
        <v>12.316273768049999</v>
      </c>
      <c r="EB471" s="39">
        <v>12.59465825086</v>
      </c>
      <c r="EC471" s="39">
        <v>11.75255887668</v>
      </c>
      <c r="ED471" s="39">
        <v>14.141263359120002</v>
      </c>
      <c r="EE471" s="39">
        <v>13.515539864480001</v>
      </c>
      <c r="EF471" s="39">
        <v>12.608233139399999</v>
      </c>
      <c r="EG471" s="39">
        <v>13.552549800249999</v>
      </c>
      <c r="EH471" s="39">
        <v>14.659187058360001</v>
      </c>
      <c r="EI471" s="39">
        <v>18.668285776099999</v>
      </c>
      <c r="EJ471" s="39">
        <v>18.548090876210001</v>
      </c>
      <c r="EK471" s="39">
        <v>15.726947225580002</v>
      </c>
      <c r="EL471" s="39">
        <v>14.539567235519998</v>
      </c>
      <c r="EM471" s="39">
        <v>13.325330724600001</v>
      </c>
      <c r="EN471" s="39">
        <v>11.316923968139999</v>
      </c>
      <c r="EP471" s="111">
        <v>46022</v>
      </c>
      <c r="EQ471" s="114">
        <f t="shared" si="618"/>
        <v>0</v>
      </c>
      <c r="ER471" s="114"/>
      <c r="ES471" s="4">
        <f t="shared" si="594"/>
        <v>84.75</v>
      </c>
      <c r="ET471" s="4">
        <f t="shared" si="595"/>
        <v>372.86500000000001</v>
      </c>
      <c r="EU471" s="4"/>
      <c r="EV471" s="4">
        <f t="shared" si="565"/>
        <v>197</v>
      </c>
      <c r="EW471" s="4">
        <f t="shared" si="566"/>
        <v>127.46250000000001</v>
      </c>
      <c r="EX471" s="4">
        <f t="shared" si="567"/>
        <v>290.09090909090901</v>
      </c>
      <c r="EY471" s="4"/>
      <c r="EZ471" s="4">
        <f t="shared" si="568"/>
        <v>230</v>
      </c>
      <c r="FA471" s="4">
        <f t="shared" si="569"/>
        <v>149.41111111111098</v>
      </c>
      <c r="FB471" s="4">
        <f t="shared" si="570"/>
        <v>156.09090909090901</v>
      </c>
      <c r="FC471" s="4"/>
      <c r="FD471" s="4">
        <f t="shared" si="596"/>
        <v>225.6</v>
      </c>
      <c r="FE471" s="4">
        <f t="shared" si="597"/>
        <v>167</v>
      </c>
      <c r="FF471" s="4">
        <f t="shared" si="598"/>
        <v>192.83333333333297</v>
      </c>
      <c r="FH471" s="16">
        <f t="shared" si="599"/>
        <v>84.75</v>
      </c>
      <c r="FI471" s="16">
        <f t="shared" si="572"/>
        <v>372.86500000000001</v>
      </c>
      <c r="FJ471" s="16"/>
      <c r="FK471" s="16">
        <f t="shared" si="600"/>
        <v>197</v>
      </c>
      <c r="FL471" s="16">
        <f t="shared" si="601"/>
        <v>127.46250000000001</v>
      </c>
      <c r="FM471" s="16">
        <f t="shared" si="602"/>
        <v>290.09090909090901</v>
      </c>
      <c r="FN471" s="16"/>
      <c r="FO471" s="16">
        <f t="shared" si="603"/>
        <v>230</v>
      </c>
      <c r="FP471" s="16">
        <f t="shared" si="604"/>
        <v>149.41111111111098</v>
      </c>
      <c r="FQ471" s="16">
        <f t="shared" si="605"/>
        <v>156.09090909090901</v>
      </c>
      <c r="FS471" s="4">
        <f t="shared" si="573"/>
        <v>84.75</v>
      </c>
      <c r="FT471" s="4">
        <f t="shared" si="574"/>
        <v>372.86500000000001</v>
      </c>
      <c r="FU471" s="4"/>
      <c r="FV471" s="4">
        <f t="shared" si="575"/>
        <v>197.25</v>
      </c>
      <c r="FW471" s="4">
        <f t="shared" si="576"/>
        <v>150.71428571428601</v>
      </c>
      <c r="FX471" s="4">
        <f t="shared" si="577"/>
        <v>305.75</v>
      </c>
      <c r="FY471" s="4"/>
      <c r="FZ471" s="4">
        <f t="shared" si="578"/>
        <v>219.4375</v>
      </c>
      <c r="GA471" s="4">
        <f t="shared" si="579"/>
        <v>164.46666666666701</v>
      </c>
      <c r="GB471" s="4">
        <f t="shared" si="580"/>
        <v>167.6875</v>
      </c>
      <c r="GC471" s="4"/>
      <c r="GD471" s="4">
        <f t="shared" si="581"/>
        <v>239.4</v>
      </c>
      <c r="GE471" s="4">
        <f t="shared" si="582"/>
        <v>195</v>
      </c>
      <c r="GF471" s="4">
        <f t="shared" si="583"/>
        <v>198.7</v>
      </c>
      <c r="GH471" s="16">
        <f t="shared" si="606"/>
        <v>84.75</v>
      </c>
      <c r="GI471" s="16">
        <f t="shared" si="584"/>
        <v>372.86500000000001</v>
      </c>
      <c r="GJ471" s="16"/>
      <c r="GK471" s="16">
        <f t="shared" si="607"/>
        <v>197.25</v>
      </c>
      <c r="GL471" s="16">
        <f t="shared" si="608"/>
        <v>150.71428571428601</v>
      </c>
      <c r="GM471" s="16">
        <f t="shared" si="609"/>
        <v>305.75</v>
      </c>
      <c r="GN471" s="16"/>
      <c r="GO471" s="16">
        <f t="shared" si="585"/>
        <v>219.4375</v>
      </c>
      <c r="GP471" s="16">
        <f t="shared" si="586"/>
        <v>164.46666666666701</v>
      </c>
      <c r="GQ471" s="16">
        <f t="shared" si="610"/>
        <v>167.6875</v>
      </c>
    </row>
    <row r="472" spans="2:199" ht="14.45" customHeight="1" x14ac:dyDescent="0.25">
      <c r="B472" s="28" t="s">
        <v>454</v>
      </c>
      <c r="C472" s="28" t="s">
        <v>1062</v>
      </c>
      <c r="D472" s="23" t="str">
        <f>IFERROR(IF(MATCH($B472,Compounders!$A:$A,0),"yes"),"")</f>
        <v/>
      </c>
      <c r="F472" s="66"/>
      <c r="G472" s="66"/>
      <c r="H472" s="66"/>
      <c r="I472" s="66"/>
      <c r="J472" s="121" t="str">
        <f t="shared" si="587"/>
        <v>yes</v>
      </c>
      <c r="K472" s="70">
        <f t="shared" si="611"/>
        <v>6</v>
      </c>
      <c r="L472" s="70">
        <f t="shared" si="612"/>
        <v>48</v>
      </c>
      <c r="M472" s="70">
        <f t="shared" si="613"/>
        <v>7</v>
      </c>
      <c r="N472" s="70">
        <f t="shared" si="614"/>
        <v>11</v>
      </c>
      <c r="O472" s="66"/>
      <c r="P472" s="83"/>
      <c r="Q472" s="70">
        <f t="shared" si="588"/>
        <v>5</v>
      </c>
      <c r="R472" s="70">
        <f t="shared" si="588"/>
        <v>4</v>
      </c>
      <c r="S472" s="70">
        <f t="shared" si="588"/>
        <v>5</v>
      </c>
      <c r="T472" s="70">
        <f t="shared" si="588"/>
        <v>5</v>
      </c>
      <c r="U472" s="70">
        <f t="shared" si="588"/>
        <v>5</v>
      </c>
      <c r="V472" s="70">
        <f t="shared" si="588"/>
        <v>8</v>
      </c>
      <c r="W472" s="70">
        <f t="shared" si="588"/>
        <v>10</v>
      </c>
      <c r="X472" s="70">
        <f t="shared" si="588"/>
        <v>4</v>
      </c>
      <c r="Y472" s="70">
        <f t="shared" si="588"/>
        <v>2</v>
      </c>
      <c r="AA472" s="39">
        <v>13.69800755666</v>
      </c>
      <c r="AB472" s="39">
        <v>12.516077370359998</v>
      </c>
      <c r="AC472" s="40">
        <v>11.177677440269999</v>
      </c>
      <c r="AE472" s="4">
        <f t="shared" si="554"/>
        <v>-2.5203301163900012</v>
      </c>
      <c r="AF472" s="4">
        <f t="shared" si="555"/>
        <v>-1.3383999300899987</v>
      </c>
      <c r="AH472" s="11">
        <f t="shared" si="556"/>
        <v>-0.18399246065276198</v>
      </c>
      <c r="AI472" s="11">
        <f t="shared" si="557"/>
        <v>-0.10693445641839316</v>
      </c>
      <c r="AK472" s="3">
        <v>597.5</v>
      </c>
      <c r="AL472" s="7">
        <v>643.79999999999995</v>
      </c>
      <c r="AM472" s="7"/>
      <c r="AN472" s="3">
        <v>711.42857142857099</v>
      </c>
      <c r="AO472" s="3">
        <v>712.83333333333303</v>
      </c>
      <c r="AP472" s="7">
        <v>698</v>
      </c>
      <c r="AQ472" s="113"/>
      <c r="AR472" s="3">
        <v>730.25</v>
      </c>
      <c r="AS472" s="3">
        <v>743.33333333333303</v>
      </c>
      <c r="AT472" s="7">
        <v>747.857142857143</v>
      </c>
      <c r="AU472" s="7"/>
      <c r="AV472" s="3">
        <v>862</v>
      </c>
      <c r="AW472" s="3">
        <v>815.33333333333303</v>
      </c>
      <c r="AX472" s="7">
        <v>829.25</v>
      </c>
      <c r="AY472" s="113"/>
      <c r="AZ472" s="3">
        <v>659.7</v>
      </c>
      <c r="BA472" s="7">
        <v>704.9</v>
      </c>
      <c r="BB472" s="7"/>
      <c r="BC472" s="3">
        <v>759</v>
      </c>
      <c r="BD472" s="3">
        <v>755.36363636363603</v>
      </c>
      <c r="BE472" s="7">
        <v>752.36363636363603</v>
      </c>
      <c r="BF472" s="113"/>
      <c r="BG472" s="3">
        <v>814.77777777777806</v>
      </c>
      <c r="BH472" s="3">
        <v>806.81818181818198</v>
      </c>
      <c r="BI472" s="7">
        <v>810.63636363636397</v>
      </c>
      <c r="BJ472" s="113"/>
      <c r="BK472" s="3">
        <v>884.66666666666697</v>
      </c>
      <c r="BL472" s="3">
        <v>858</v>
      </c>
      <c r="BM472" s="7">
        <v>866.375</v>
      </c>
      <c r="BO472" s="2">
        <f t="shared" si="619"/>
        <v>659.7</v>
      </c>
      <c r="BP472" s="2">
        <f t="shared" si="620"/>
        <v>704.9</v>
      </c>
      <c r="BQ472" s="2"/>
      <c r="BR472" s="2">
        <f t="shared" si="621"/>
        <v>759</v>
      </c>
      <c r="BS472" s="2">
        <f t="shared" si="622"/>
        <v>755.36363636363603</v>
      </c>
      <c r="BT472" s="2">
        <f t="shared" si="623"/>
        <v>752.36363636363603</v>
      </c>
      <c r="BU472" s="2"/>
      <c r="BV472" s="2">
        <f t="shared" si="624"/>
        <v>814.77777777777806</v>
      </c>
      <c r="BW472" s="2">
        <f t="shared" si="625"/>
        <v>806.81818181818198</v>
      </c>
      <c r="BX472" s="2">
        <f t="shared" si="626"/>
        <v>810.63636363636397</v>
      </c>
      <c r="BZ472" s="16">
        <f t="shared" si="615"/>
        <v>45.199999999999932</v>
      </c>
      <c r="CA472" s="16">
        <f t="shared" si="616"/>
        <v>47.463636363636056</v>
      </c>
      <c r="CB472" s="16">
        <f t="shared" si="617"/>
        <v>58.272727272727934</v>
      </c>
      <c r="CD472" s="5">
        <f t="shared" si="558"/>
        <v>6.8515992117629043E-2</v>
      </c>
      <c r="CE472" s="5">
        <f t="shared" si="559"/>
        <v>6.7333857800590202E-2</v>
      </c>
      <c r="CF472" s="5">
        <f t="shared" si="560"/>
        <v>7.7452875785404496E-2</v>
      </c>
      <c r="CH472" s="11">
        <f t="shared" si="589"/>
        <v>-4.7909929332858869E-3</v>
      </c>
      <c r="CI472" s="11">
        <f t="shared" si="590"/>
        <v>-8.7435621032463384E-3</v>
      </c>
      <c r="CK472" s="11">
        <f t="shared" si="591"/>
        <v>-9.7690390885537548E-3</v>
      </c>
      <c r="CL472" s="11">
        <f t="shared" si="592"/>
        <v>-5.0828756679022202E-3</v>
      </c>
      <c r="CN472" s="16">
        <f t="shared" si="561"/>
        <v>-3.6363636363639671</v>
      </c>
      <c r="CO472" s="16">
        <f t="shared" si="562"/>
        <v>-6.6363636363639671</v>
      </c>
      <c r="CP472" s="11"/>
      <c r="CQ472" s="16">
        <f t="shared" si="563"/>
        <v>-7.9595959595960721</v>
      </c>
      <c r="CR472" s="16">
        <f t="shared" si="564"/>
        <v>-4.1414141414140886</v>
      </c>
      <c r="CT472" s="106">
        <v>775.33333333333303</v>
      </c>
      <c r="CU472" s="104">
        <v>755.36363636363603</v>
      </c>
      <c r="CV472" s="104">
        <v>742.47619047619094</v>
      </c>
      <c r="CW472" s="104">
        <v>719.55555555555611</v>
      </c>
      <c r="CX472" s="104">
        <v>681.27777777777692</v>
      </c>
      <c r="CY472" s="104">
        <v>668.09090909090901</v>
      </c>
      <c r="CZ472" s="104">
        <v>647.71428571428601</v>
      </c>
      <c r="DA472" s="104">
        <v>648</v>
      </c>
      <c r="DB472" s="104">
        <v>635.07142857142901</v>
      </c>
      <c r="DC472" s="104">
        <v>616.81818181818198</v>
      </c>
      <c r="DD472" s="104">
        <v>603.62857142857104</v>
      </c>
      <c r="DE472" s="104">
        <v>595.79999999999995</v>
      </c>
      <c r="DF472" s="104">
        <v>585.41538461538505</v>
      </c>
      <c r="DG472" s="104">
        <v>559.20000000000005</v>
      </c>
      <c r="DH472" s="104">
        <v>525.29090909090905</v>
      </c>
      <c r="DI472" s="104">
        <v>511.04545454545496</v>
      </c>
      <c r="DJ472" s="104">
        <v>521.42424242424204</v>
      </c>
      <c r="DK472" s="104">
        <v>499.42857142857099</v>
      </c>
      <c r="DL472" s="104">
        <v>467.60416666666697</v>
      </c>
      <c r="DM472" s="104">
        <v>508.79166666666595</v>
      </c>
      <c r="DN472" s="104">
        <v>473.44444444444503</v>
      </c>
      <c r="DO472" s="104">
        <v>442.08333333333303</v>
      </c>
      <c r="DP472" s="104">
        <v>423.709523809524</v>
      </c>
      <c r="DR472" s="4">
        <f t="shared" si="593"/>
        <v>11.177677440269999</v>
      </c>
      <c r="DS472" s="39">
        <v>12.516077370359998</v>
      </c>
      <c r="DT472" s="39">
        <v>13.69800755666</v>
      </c>
      <c r="DU472" s="39">
        <v>15.224880322000001</v>
      </c>
      <c r="DV472" s="39">
        <v>12.401423674800002</v>
      </c>
      <c r="DW472" s="39">
        <v>11.257439191460001</v>
      </c>
      <c r="DX472" s="39">
        <v>11.35991844108</v>
      </c>
      <c r="DY472" s="39">
        <v>12.698047690860001</v>
      </c>
      <c r="DZ472" s="39">
        <v>10.3311182324</v>
      </c>
      <c r="EA472" s="39">
        <v>11.794451607480001</v>
      </c>
      <c r="EB472" s="39">
        <v>11.121806736540002</v>
      </c>
      <c r="EC472" s="39">
        <v>9.1466776672000005</v>
      </c>
      <c r="ED472" s="39">
        <v>10.5553599335</v>
      </c>
      <c r="EE472" s="39">
        <v>9.3780909106300019</v>
      </c>
      <c r="EF472" s="39">
        <v>9.2465459637199992</v>
      </c>
      <c r="EG472" s="39">
        <v>7.8773157859200005</v>
      </c>
      <c r="EH472" s="39">
        <v>8.5961016679999993</v>
      </c>
      <c r="EI472" s="39">
        <v>9.6859379227600009</v>
      </c>
      <c r="EJ472" s="39">
        <v>11.87931996328</v>
      </c>
      <c r="EK472" s="39">
        <v>11.85603790008</v>
      </c>
      <c r="EL472" s="39">
        <v>12.533948912100003</v>
      </c>
      <c r="EM472" s="39">
        <v>11.397791149140001</v>
      </c>
      <c r="EN472" s="39">
        <v>10.711500565700002</v>
      </c>
      <c r="EP472" s="111">
        <v>46022</v>
      </c>
      <c r="EQ472" s="114">
        <f t="shared" si="618"/>
        <v>0</v>
      </c>
      <c r="ER472" s="114"/>
      <c r="ES472" s="4">
        <f t="shared" si="594"/>
        <v>597.5</v>
      </c>
      <c r="ET472" s="4">
        <f t="shared" si="595"/>
        <v>643.79999999999995</v>
      </c>
      <c r="EU472" s="4"/>
      <c r="EV472" s="4">
        <f t="shared" si="565"/>
        <v>711.42857142857099</v>
      </c>
      <c r="EW472" s="4">
        <f t="shared" si="566"/>
        <v>712.83333333333303</v>
      </c>
      <c r="EX472" s="4">
        <f t="shared" si="567"/>
        <v>698</v>
      </c>
      <c r="EY472" s="4"/>
      <c r="EZ472" s="4">
        <f t="shared" si="568"/>
        <v>730.25</v>
      </c>
      <c r="FA472" s="4">
        <f t="shared" si="569"/>
        <v>743.33333333333303</v>
      </c>
      <c r="FB472" s="4">
        <f t="shared" si="570"/>
        <v>747.857142857143</v>
      </c>
      <c r="FC472" s="4"/>
      <c r="FD472" s="4">
        <f t="shared" si="596"/>
        <v>862</v>
      </c>
      <c r="FE472" s="4">
        <f t="shared" si="597"/>
        <v>815.33333333333303</v>
      </c>
      <c r="FF472" s="4">
        <f t="shared" si="598"/>
        <v>829.25</v>
      </c>
      <c r="FH472" s="16">
        <f t="shared" si="599"/>
        <v>597.5</v>
      </c>
      <c r="FI472" s="16">
        <f t="shared" si="572"/>
        <v>643.79999999999995</v>
      </c>
      <c r="FJ472" s="16"/>
      <c r="FK472" s="16">
        <f t="shared" si="600"/>
        <v>711.42857142857099</v>
      </c>
      <c r="FL472" s="16">
        <f t="shared" si="601"/>
        <v>712.83333333333303</v>
      </c>
      <c r="FM472" s="16">
        <f t="shared" si="602"/>
        <v>698</v>
      </c>
      <c r="FN472" s="16"/>
      <c r="FO472" s="16">
        <f t="shared" si="603"/>
        <v>730.25</v>
      </c>
      <c r="FP472" s="16">
        <f t="shared" si="604"/>
        <v>743.33333333333303</v>
      </c>
      <c r="FQ472" s="16">
        <f t="shared" si="605"/>
        <v>747.857142857143</v>
      </c>
      <c r="FS472" s="4">
        <f t="shared" si="573"/>
        <v>659.7</v>
      </c>
      <c r="FT472" s="4">
        <f t="shared" si="574"/>
        <v>704.9</v>
      </c>
      <c r="FU472" s="4"/>
      <c r="FV472" s="4">
        <f t="shared" si="575"/>
        <v>759</v>
      </c>
      <c r="FW472" s="4">
        <f t="shared" si="576"/>
        <v>755.36363636363603</v>
      </c>
      <c r="FX472" s="4">
        <f t="shared" si="577"/>
        <v>752.36363636363603</v>
      </c>
      <c r="FY472" s="4"/>
      <c r="FZ472" s="4">
        <f t="shared" si="578"/>
        <v>814.77777777777806</v>
      </c>
      <c r="GA472" s="4">
        <f t="shared" si="579"/>
        <v>806.81818181818198</v>
      </c>
      <c r="GB472" s="4">
        <f t="shared" si="580"/>
        <v>810.63636363636397</v>
      </c>
      <c r="GC472" s="4"/>
      <c r="GD472" s="4">
        <f t="shared" si="581"/>
        <v>884.66666666666697</v>
      </c>
      <c r="GE472" s="4">
        <f t="shared" si="582"/>
        <v>858</v>
      </c>
      <c r="GF472" s="4">
        <f t="shared" si="583"/>
        <v>866.375</v>
      </c>
      <c r="GH472" s="16">
        <f t="shared" si="606"/>
        <v>659.7</v>
      </c>
      <c r="GI472" s="16">
        <f t="shared" si="584"/>
        <v>704.9</v>
      </c>
      <c r="GJ472" s="16"/>
      <c r="GK472" s="16">
        <f t="shared" si="607"/>
        <v>759</v>
      </c>
      <c r="GL472" s="16">
        <f t="shared" si="608"/>
        <v>755.36363636363603</v>
      </c>
      <c r="GM472" s="16">
        <f t="shared" si="609"/>
        <v>752.36363636363603</v>
      </c>
      <c r="GN472" s="16"/>
      <c r="GO472" s="16">
        <f t="shared" si="585"/>
        <v>814.77777777777806</v>
      </c>
      <c r="GP472" s="16">
        <f t="shared" si="586"/>
        <v>806.81818181818198</v>
      </c>
      <c r="GQ472" s="16">
        <f t="shared" si="610"/>
        <v>810.63636363636397</v>
      </c>
    </row>
    <row r="473" spans="2:199" ht="14.45" customHeight="1" x14ac:dyDescent="0.25">
      <c r="B473" s="28" t="s">
        <v>492</v>
      </c>
      <c r="C473" s="28" t="s">
        <v>901</v>
      </c>
      <c r="D473" s="23" t="str">
        <f>IFERROR(IF(MATCH($B473,Compounders!$A:$A,0),"yes"),"")</f>
        <v/>
      </c>
      <c r="F473" s="66"/>
      <c r="G473" s="66"/>
      <c r="H473" s="66"/>
      <c r="I473" s="66"/>
      <c r="J473" s="121" t="str">
        <f t="shared" si="587"/>
        <v>yes</v>
      </c>
      <c r="K473" s="70">
        <f t="shared" si="611"/>
        <v>6</v>
      </c>
      <c r="L473" s="70">
        <f t="shared" si="612"/>
        <v>48</v>
      </c>
      <c r="M473" s="70">
        <f t="shared" si="613"/>
        <v>7</v>
      </c>
      <c r="N473" s="70">
        <f t="shared" si="614"/>
        <v>11</v>
      </c>
      <c r="O473" s="66"/>
      <c r="P473" s="83"/>
      <c r="Q473" s="70">
        <f t="shared" si="588"/>
        <v>5</v>
      </c>
      <c r="R473" s="70">
        <f t="shared" si="588"/>
        <v>4</v>
      </c>
      <c r="S473" s="70">
        <f t="shared" si="588"/>
        <v>5</v>
      </c>
      <c r="T473" s="70">
        <f t="shared" si="588"/>
        <v>5</v>
      </c>
      <c r="U473" s="70">
        <f t="shared" si="588"/>
        <v>5</v>
      </c>
      <c r="V473" s="70">
        <f t="shared" si="588"/>
        <v>8</v>
      </c>
      <c r="W473" s="70">
        <f t="shared" si="588"/>
        <v>10</v>
      </c>
      <c r="X473" s="70">
        <f t="shared" si="588"/>
        <v>4</v>
      </c>
      <c r="Y473" s="70">
        <f t="shared" si="588"/>
        <v>2</v>
      </c>
      <c r="AA473" s="39">
        <v>13.743984416679998</v>
      </c>
      <c r="AB473" s="39">
        <v>11.323363086200001</v>
      </c>
      <c r="AC473" s="40">
        <v>12.979444664399999</v>
      </c>
      <c r="AE473" s="4">
        <f t="shared" si="554"/>
        <v>-0.76453975227999926</v>
      </c>
      <c r="AF473" s="4">
        <f t="shared" si="555"/>
        <v>1.6560815781999985</v>
      </c>
      <c r="AH473" s="11">
        <f t="shared" si="556"/>
        <v>-5.5627227818458302E-2</v>
      </c>
      <c r="AI473" s="11">
        <f t="shared" si="557"/>
        <v>0.1462535083961316</v>
      </c>
      <c r="AK473" s="3">
        <v>479</v>
      </c>
      <c r="AL473" s="7">
        <v>1556</v>
      </c>
      <c r="AM473" s="7"/>
      <c r="AN473" s="3">
        <v>856.77777777777806</v>
      </c>
      <c r="AO473" s="3">
        <v>577.22222222222194</v>
      </c>
      <c r="AP473" s="7">
        <v>364</v>
      </c>
      <c r="AQ473" s="113"/>
      <c r="AR473" s="3">
        <v>1014.75</v>
      </c>
      <c r="AS473" s="3">
        <v>709.11111111111109</v>
      </c>
      <c r="AT473" s="7">
        <v>690.90909090909099</v>
      </c>
      <c r="AU473" s="7"/>
      <c r="AV473" s="3">
        <v>1592.5</v>
      </c>
      <c r="AW473" s="3">
        <v>906.16666666666697</v>
      </c>
      <c r="AX473" s="7">
        <v>882.33333333333303</v>
      </c>
      <c r="AY473" s="113"/>
      <c r="AZ473" s="3">
        <v>1162</v>
      </c>
      <c r="BA473" s="7">
        <v>1070</v>
      </c>
      <c r="BB473" s="7"/>
      <c r="BC473" s="3">
        <v>1116.0833333333298</v>
      </c>
      <c r="BD473" s="3">
        <v>1128.3333333333298</v>
      </c>
      <c r="BE473" s="7">
        <v>1093</v>
      </c>
      <c r="BF473" s="113"/>
      <c r="BG473" s="3">
        <v>1157.9090909090901</v>
      </c>
      <c r="BH473" s="3">
        <v>1168.0769230769201</v>
      </c>
      <c r="BI473" s="7">
        <v>1178.6428571428598</v>
      </c>
      <c r="BJ473" s="113"/>
      <c r="BK473" s="3">
        <v>1246</v>
      </c>
      <c r="BL473" s="3">
        <v>1265.7777777777801</v>
      </c>
      <c r="BM473" s="7">
        <v>1281.0909090909099</v>
      </c>
      <c r="BO473" s="2">
        <f t="shared" si="619"/>
        <v>1162</v>
      </c>
      <c r="BP473" s="2">
        <f t="shared" si="620"/>
        <v>1070</v>
      </c>
      <c r="BQ473" s="2"/>
      <c r="BR473" s="2">
        <f t="shared" si="621"/>
        <v>1116.0833333333298</v>
      </c>
      <c r="BS473" s="2">
        <f t="shared" si="622"/>
        <v>1128.3333333333298</v>
      </c>
      <c r="BT473" s="2">
        <f t="shared" si="623"/>
        <v>1093</v>
      </c>
      <c r="BU473" s="2"/>
      <c r="BV473" s="2">
        <f t="shared" si="624"/>
        <v>1157.9090909090901</v>
      </c>
      <c r="BW473" s="2">
        <f t="shared" si="625"/>
        <v>1168.0769230769201</v>
      </c>
      <c r="BX473" s="2">
        <f t="shared" si="626"/>
        <v>1178.6428571428598</v>
      </c>
      <c r="BZ473" s="16">
        <f t="shared" si="615"/>
        <v>-92</v>
      </c>
      <c r="CA473" s="16">
        <f t="shared" si="616"/>
        <v>23</v>
      </c>
      <c r="CB473" s="16">
        <f t="shared" si="617"/>
        <v>85.642857142859839</v>
      </c>
      <c r="CD473" s="5">
        <f t="shared" si="558"/>
        <v>-7.9173838209982805E-2</v>
      </c>
      <c r="CE473" s="5">
        <f t="shared" si="559"/>
        <v>2.1495327102803774E-2</v>
      </c>
      <c r="CF473" s="5">
        <f t="shared" si="560"/>
        <v>7.8355770487520404E-2</v>
      </c>
      <c r="CH473" s="11">
        <f t="shared" si="589"/>
        <v>1.0975882923915492E-2</v>
      </c>
      <c r="CI473" s="11">
        <f t="shared" si="590"/>
        <v>-2.0682446053905679E-2</v>
      </c>
      <c r="CK473" s="11">
        <f t="shared" si="591"/>
        <v>8.781200741629247E-3</v>
      </c>
      <c r="CL473" s="11">
        <f t="shared" si="592"/>
        <v>1.7906212496778373E-2</v>
      </c>
      <c r="CN473" s="16">
        <f t="shared" si="561"/>
        <v>12.25</v>
      </c>
      <c r="CO473" s="16">
        <f t="shared" si="562"/>
        <v>-23.083333333329847</v>
      </c>
      <c r="CP473" s="11"/>
      <c r="CQ473" s="16">
        <f t="shared" si="563"/>
        <v>10.167832167830056</v>
      </c>
      <c r="CR473" s="16">
        <f t="shared" si="564"/>
        <v>20.733766233769757</v>
      </c>
      <c r="CT473" s="106">
        <v>1139.7916666666661</v>
      </c>
      <c r="CU473" s="104">
        <v>1128.3333333333298</v>
      </c>
      <c r="CV473" s="104">
        <v>1090</v>
      </c>
      <c r="CW473" s="104">
        <v>1054.8888888888891</v>
      </c>
      <c r="CX473" s="104">
        <v>974.76428571428596</v>
      </c>
      <c r="CY473" s="104">
        <v>967.66666666666697</v>
      </c>
      <c r="CZ473" s="104">
        <v>948.83333333333405</v>
      </c>
      <c r="DA473" s="104">
        <v>929.5</v>
      </c>
      <c r="DB473" s="104">
        <v>911.5</v>
      </c>
      <c r="DC473" s="104" t="s">
        <v>503</v>
      </c>
      <c r="DD473" s="104" t="s">
        <v>503</v>
      </c>
      <c r="DE473" s="104" t="s">
        <v>503</v>
      </c>
      <c r="DF473" s="104" t="s">
        <v>503</v>
      </c>
      <c r="DG473" s="104" t="s">
        <v>503</v>
      </c>
      <c r="DH473" s="104" t="s">
        <v>503</v>
      </c>
      <c r="DI473" s="104" t="s">
        <v>503</v>
      </c>
      <c r="DJ473" s="104" t="s">
        <v>503</v>
      </c>
      <c r="DK473" s="104" t="s">
        <v>503</v>
      </c>
      <c r="DL473" s="104" t="s">
        <v>503</v>
      </c>
      <c r="DM473" s="104" t="s">
        <v>503</v>
      </c>
      <c r="DN473" s="104" t="s">
        <v>503</v>
      </c>
      <c r="DO473" s="104" t="s">
        <v>503</v>
      </c>
      <c r="DP473" s="104" t="s">
        <v>503</v>
      </c>
      <c r="DR473" s="4">
        <f t="shared" si="593"/>
        <v>12.979444664399999</v>
      </c>
      <c r="DS473" s="39">
        <v>11.323363086200001</v>
      </c>
      <c r="DT473" s="39">
        <v>13.743984416679998</v>
      </c>
      <c r="DU473" s="39">
        <v>12.657309253999999</v>
      </c>
      <c r="DV473" s="39">
        <v>13.121300004480002</v>
      </c>
      <c r="DW473" s="39">
        <v>13.155142493040001</v>
      </c>
      <c r="DX473" s="39">
        <v>11.412133864200001</v>
      </c>
      <c r="DY473" s="39">
        <v>12.041382543959999</v>
      </c>
      <c r="DZ473" s="39">
        <v>9.1328786244</v>
      </c>
      <c r="EA473" s="39"/>
      <c r="EB473" s="39"/>
      <c r="EC473" s="39"/>
      <c r="ED473" s="39"/>
      <c r="EE473" s="39"/>
      <c r="EF473" s="39"/>
      <c r="EG473" s="39"/>
      <c r="EH473" s="39"/>
      <c r="EI473" s="39"/>
      <c r="EJ473" s="39"/>
      <c r="EK473" s="39"/>
      <c r="EL473" s="39"/>
      <c r="EM473" s="39"/>
      <c r="EN473" s="39"/>
      <c r="EP473" s="111">
        <v>46022</v>
      </c>
      <c r="EQ473" s="114">
        <f t="shared" si="618"/>
        <v>0</v>
      </c>
      <c r="ER473" s="114"/>
      <c r="ES473" s="4">
        <f t="shared" si="594"/>
        <v>479</v>
      </c>
      <c r="ET473" s="4">
        <f t="shared" si="595"/>
        <v>1556</v>
      </c>
      <c r="EU473" s="4"/>
      <c r="EV473" s="4">
        <f t="shared" si="565"/>
        <v>856.77777777777806</v>
      </c>
      <c r="EW473" s="4">
        <f t="shared" si="566"/>
        <v>577.22222222222194</v>
      </c>
      <c r="EX473" s="4">
        <f t="shared" si="567"/>
        <v>364</v>
      </c>
      <c r="EY473" s="4"/>
      <c r="EZ473" s="4">
        <f t="shared" si="568"/>
        <v>1014.75</v>
      </c>
      <c r="FA473" s="4">
        <f t="shared" si="569"/>
        <v>709.11111111111109</v>
      </c>
      <c r="FB473" s="4">
        <f t="shared" si="570"/>
        <v>690.90909090909099</v>
      </c>
      <c r="FC473" s="4"/>
      <c r="FD473" s="4">
        <f t="shared" si="596"/>
        <v>1592.5</v>
      </c>
      <c r="FE473" s="4">
        <f t="shared" si="597"/>
        <v>906.16666666666697</v>
      </c>
      <c r="FF473" s="4">
        <f t="shared" si="598"/>
        <v>882.33333333333303</v>
      </c>
      <c r="FH473" s="16">
        <f t="shared" si="599"/>
        <v>479</v>
      </c>
      <c r="FI473" s="16">
        <f t="shared" si="572"/>
        <v>1556</v>
      </c>
      <c r="FJ473" s="16"/>
      <c r="FK473" s="16">
        <f t="shared" si="600"/>
        <v>856.77777777777806</v>
      </c>
      <c r="FL473" s="16">
        <f t="shared" si="601"/>
        <v>577.22222222222194</v>
      </c>
      <c r="FM473" s="16">
        <f t="shared" si="602"/>
        <v>364</v>
      </c>
      <c r="FN473" s="16"/>
      <c r="FO473" s="16">
        <f t="shared" si="603"/>
        <v>1014.75</v>
      </c>
      <c r="FP473" s="16">
        <f t="shared" si="604"/>
        <v>709.11111111111109</v>
      </c>
      <c r="FQ473" s="16">
        <f t="shared" si="605"/>
        <v>690.90909090909099</v>
      </c>
      <c r="FS473" s="4">
        <f t="shared" si="573"/>
        <v>1162</v>
      </c>
      <c r="FT473" s="4">
        <f t="shared" si="574"/>
        <v>1070</v>
      </c>
      <c r="FU473" s="4"/>
      <c r="FV473" s="4">
        <f t="shared" si="575"/>
        <v>1116.0833333333298</v>
      </c>
      <c r="FW473" s="4">
        <f t="shared" si="576"/>
        <v>1128.3333333333298</v>
      </c>
      <c r="FX473" s="4">
        <f t="shared" si="577"/>
        <v>1093</v>
      </c>
      <c r="FY473" s="4"/>
      <c r="FZ473" s="4">
        <f t="shared" si="578"/>
        <v>1157.9090909090901</v>
      </c>
      <c r="GA473" s="4">
        <f t="shared" si="579"/>
        <v>1168.0769230769201</v>
      </c>
      <c r="GB473" s="4">
        <f t="shared" si="580"/>
        <v>1178.6428571428598</v>
      </c>
      <c r="GC473" s="4"/>
      <c r="GD473" s="4">
        <f t="shared" si="581"/>
        <v>1246</v>
      </c>
      <c r="GE473" s="4">
        <f t="shared" si="582"/>
        <v>1265.7777777777801</v>
      </c>
      <c r="GF473" s="4">
        <f t="shared" si="583"/>
        <v>1281.0909090909099</v>
      </c>
      <c r="GH473" s="16">
        <f t="shared" si="606"/>
        <v>1162</v>
      </c>
      <c r="GI473" s="16">
        <f t="shared" si="584"/>
        <v>1070</v>
      </c>
      <c r="GJ473" s="16"/>
      <c r="GK473" s="16">
        <f t="shared" si="607"/>
        <v>1116.0833333333298</v>
      </c>
      <c r="GL473" s="16">
        <f t="shared" si="608"/>
        <v>1128.3333333333298</v>
      </c>
      <c r="GM473" s="16">
        <f t="shared" si="609"/>
        <v>1093</v>
      </c>
      <c r="GN473" s="16"/>
      <c r="GO473" s="16">
        <f t="shared" si="585"/>
        <v>1157.9090909090901</v>
      </c>
      <c r="GP473" s="16">
        <f t="shared" si="586"/>
        <v>1168.0769230769201</v>
      </c>
      <c r="GQ473" s="16">
        <f t="shared" si="610"/>
        <v>1178.6428571428598</v>
      </c>
    </row>
    <row r="474" spans="2:199" ht="14.45" customHeight="1" x14ac:dyDescent="0.25">
      <c r="B474" s="28" t="s">
        <v>515</v>
      </c>
      <c r="C474" s="28" t="s">
        <v>902</v>
      </c>
      <c r="D474" s="23" t="str">
        <f>IFERROR(IF(MATCH($B474,Compounders!$A:$A,0),"yes"),"")</f>
        <v/>
      </c>
      <c r="F474" s="66"/>
      <c r="G474" s="66"/>
      <c r="H474" s="66"/>
      <c r="I474" s="66"/>
      <c r="J474" s="121" t="str">
        <f t="shared" si="587"/>
        <v>yes</v>
      </c>
      <c r="K474" s="70">
        <f t="shared" si="611"/>
        <v>6</v>
      </c>
      <c r="L474" s="70">
        <f t="shared" si="612"/>
        <v>48</v>
      </c>
      <c r="M474" s="70">
        <f t="shared" si="613"/>
        <v>7</v>
      </c>
      <c r="N474" s="70">
        <f t="shared" si="614"/>
        <v>11</v>
      </c>
      <c r="O474" s="66"/>
      <c r="P474" s="83"/>
      <c r="Q474" s="70">
        <f t="shared" si="588"/>
        <v>5</v>
      </c>
      <c r="R474" s="70">
        <f t="shared" si="588"/>
        <v>4</v>
      </c>
      <c r="S474" s="70">
        <f t="shared" si="588"/>
        <v>5</v>
      </c>
      <c r="T474" s="70">
        <f t="shared" si="588"/>
        <v>5</v>
      </c>
      <c r="U474" s="70">
        <f t="shared" si="588"/>
        <v>5</v>
      </c>
      <c r="V474" s="70">
        <f t="shared" si="588"/>
        <v>8</v>
      </c>
      <c r="W474" s="70">
        <f t="shared" si="588"/>
        <v>10</v>
      </c>
      <c r="X474" s="70">
        <f t="shared" si="588"/>
        <v>4</v>
      </c>
      <c r="Y474" s="70">
        <f t="shared" si="588"/>
        <v>2</v>
      </c>
      <c r="AA474" s="39">
        <v>11.7119979264</v>
      </c>
      <c r="AB474" s="39">
        <v>10.227638819999999</v>
      </c>
      <c r="AC474" s="40">
        <v>10.711382641920002</v>
      </c>
      <c r="AE474" s="4">
        <f t="shared" si="554"/>
        <v>-1.0006152844799985</v>
      </c>
      <c r="AF474" s="4">
        <f t="shared" si="555"/>
        <v>0.48374382192000276</v>
      </c>
      <c r="AH474" s="11">
        <f t="shared" si="556"/>
        <v>-8.5435063322929161E-2</v>
      </c>
      <c r="AI474" s="11">
        <f t="shared" si="557"/>
        <v>4.7297702865107816E-2</v>
      </c>
      <c r="AK474" s="3">
        <v>163.29300000000001</v>
      </c>
      <c r="AL474" s="7">
        <v>384.46199999999999</v>
      </c>
      <c r="AM474" s="7"/>
      <c r="AN474" s="3">
        <v>132.26666666666699</v>
      </c>
      <c r="AO474" s="3">
        <v>124.272727272727</v>
      </c>
      <c r="AP474" s="7">
        <v>152.576470588235</v>
      </c>
      <c r="AQ474" s="113"/>
      <c r="AR474" s="3">
        <v>151.55333333333297</v>
      </c>
      <c r="AS474" s="3">
        <v>118.690909090909</v>
      </c>
      <c r="AT474" s="7">
        <v>129.67058823529399</v>
      </c>
      <c r="AU474" s="7"/>
      <c r="AV474" s="3">
        <v>166.65714285714301</v>
      </c>
      <c r="AW474" s="3">
        <v>130.88</v>
      </c>
      <c r="AX474" s="7">
        <v>133.96250000000001</v>
      </c>
      <c r="AY474" s="113"/>
      <c r="AZ474" s="3">
        <v>163.29300000000001</v>
      </c>
      <c r="BA474" s="7">
        <v>384.46199999999999</v>
      </c>
      <c r="BB474" s="7"/>
      <c r="BC474" s="3">
        <v>128.125</v>
      </c>
      <c r="BD474" s="3">
        <v>126.071428571429</v>
      </c>
      <c r="BE474" s="7">
        <v>123.25</v>
      </c>
      <c r="BF474" s="113"/>
      <c r="BG474" s="3">
        <v>150.51875000000001</v>
      </c>
      <c r="BH474" s="3">
        <v>122.84</v>
      </c>
      <c r="BI474" s="7">
        <v>126.47</v>
      </c>
      <c r="BJ474" s="113"/>
      <c r="BK474" s="3">
        <v>166.65714285714301</v>
      </c>
      <c r="BL474" s="3">
        <v>131.771428571429</v>
      </c>
      <c r="BM474" s="7">
        <v>130.61000000000001</v>
      </c>
      <c r="BO474" s="2">
        <f t="shared" si="619"/>
        <v>163.29300000000001</v>
      </c>
      <c r="BP474" s="2">
        <f t="shared" si="620"/>
        <v>384.46199999999999</v>
      </c>
      <c r="BQ474" s="2"/>
      <c r="BR474" s="2">
        <f t="shared" si="621"/>
        <v>128.125</v>
      </c>
      <c r="BS474" s="2">
        <f t="shared" si="622"/>
        <v>126.071428571429</v>
      </c>
      <c r="BT474" s="2">
        <f t="shared" si="623"/>
        <v>123.25</v>
      </c>
      <c r="BU474" s="2"/>
      <c r="BV474" s="2">
        <f t="shared" si="624"/>
        <v>150.51875000000001</v>
      </c>
      <c r="BW474" s="2">
        <f t="shared" si="625"/>
        <v>122.84</v>
      </c>
      <c r="BX474" s="2">
        <f t="shared" si="626"/>
        <v>126.47</v>
      </c>
      <c r="BZ474" s="16">
        <f t="shared" si="615"/>
        <v>221.16899999999998</v>
      </c>
      <c r="CA474" s="16">
        <f t="shared" si="616"/>
        <v>-261.21199999999999</v>
      </c>
      <c r="CB474" s="16">
        <f t="shared" si="617"/>
        <v>3.2199999999999989</v>
      </c>
      <c r="CD474" s="5">
        <f t="shared" si="558"/>
        <v>1.3544303797468351</v>
      </c>
      <c r="CE474" s="5">
        <f t="shared" si="559"/>
        <v>-0.6794221535548377</v>
      </c>
      <c r="CF474" s="5">
        <f t="shared" si="560"/>
        <v>2.6125760649087226E-2</v>
      </c>
      <c r="CH474" s="11">
        <f t="shared" si="589"/>
        <v>-1.6027874564456646E-2</v>
      </c>
      <c r="CI474" s="11">
        <f t="shared" si="590"/>
        <v>-3.8048780487804912E-2</v>
      </c>
      <c r="CK474" s="11">
        <f t="shared" si="591"/>
        <v>-0.18388905036747916</v>
      </c>
      <c r="CL474" s="11">
        <f t="shared" si="592"/>
        <v>-0.15977245359797376</v>
      </c>
      <c r="CN474" s="16">
        <f t="shared" si="561"/>
        <v>-2.0535714285710043</v>
      </c>
      <c r="CO474" s="16">
        <f t="shared" si="562"/>
        <v>-4.875</v>
      </c>
      <c r="CP474" s="11"/>
      <c r="CQ474" s="16">
        <f t="shared" si="563"/>
        <v>-27.678750000000008</v>
      </c>
      <c r="CR474" s="16">
        <f t="shared" si="564"/>
        <v>-24.048750000000013</v>
      </c>
      <c r="CT474" s="106">
        <v>102.09153846153851</v>
      </c>
      <c r="CU474" s="104">
        <v>143.83888888888902</v>
      </c>
      <c r="CV474" s="104">
        <v>134.0188034188034</v>
      </c>
      <c r="CW474" s="104">
        <v>146.91512605042018</v>
      </c>
      <c r="CX474" s="104">
        <v>135.18866666666668</v>
      </c>
      <c r="CY474" s="104">
        <v>143.9</v>
      </c>
      <c r="CZ474" s="104">
        <v>160.00274725274721</v>
      </c>
      <c r="DA474" s="104">
        <v>166.82127039627039</v>
      </c>
      <c r="DB474" s="104">
        <v>169.08727272727268</v>
      </c>
      <c r="DC474" s="104">
        <v>179.142857142857</v>
      </c>
      <c r="DD474" s="104">
        <v>180.35375457875503</v>
      </c>
      <c r="DE474" s="104">
        <v>206.94708333333301</v>
      </c>
      <c r="DF474" s="104">
        <v>204.369696969697</v>
      </c>
      <c r="DG474" s="104">
        <v>173.529411764706</v>
      </c>
      <c r="DH474" s="104">
        <v>157.30047619047701</v>
      </c>
      <c r="DI474" s="104">
        <v>158.935714285714</v>
      </c>
      <c r="DJ474" s="104">
        <v>234.10164835164801</v>
      </c>
      <c r="DK474" s="104">
        <v>196.13333333333298</v>
      </c>
      <c r="DL474" s="104">
        <v>198.43012820512701</v>
      </c>
      <c r="DM474" s="104">
        <v>188.41057692307697</v>
      </c>
      <c r="DN474" s="104">
        <v>153.48571428571401</v>
      </c>
      <c r="DO474" s="104">
        <v>137.809090909091</v>
      </c>
      <c r="DP474" s="104">
        <v>148.474404761904</v>
      </c>
      <c r="DR474" s="4">
        <f t="shared" si="593"/>
        <v>10.711382641920002</v>
      </c>
      <c r="DS474" s="39">
        <v>10.227638819999999</v>
      </c>
      <c r="DT474" s="39">
        <v>11.7119979264</v>
      </c>
      <c r="DU474" s="39">
        <v>11.40973418906</v>
      </c>
      <c r="DV474" s="39">
        <v>12.039570613920002</v>
      </c>
      <c r="DW474" s="39">
        <v>13.306141059299998</v>
      </c>
      <c r="DX474" s="39">
        <v>12.37930048884</v>
      </c>
      <c r="DY474" s="39">
        <v>13.17260833229</v>
      </c>
      <c r="DZ474" s="39">
        <v>11.62405447179</v>
      </c>
      <c r="EA474" s="39">
        <v>10.5257434008</v>
      </c>
      <c r="EB474" s="39">
        <v>10.601313043740001</v>
      </c>
      <c r="EC474" s="39">
        <v>10.098357389459999</v>
      </c>
      <c r="ED474" s="39">
        <v>11.62321911303</v>
      </c>
      <c r="EE474" s="39">
        <v>11.193050533120001</v>
      </c>
      <c r="EF474" s="39">
        <v>11.918356555799999</v>
      </c>
      <c r="EG474" s="39">
        <v>12.724778678200002</v>
      </c>
      <c r="EH474" s="39">
        <v>14.324924042479998</v>
      </c>
      <c r="EI474" s="39">
        <v>17.543152581599998</v>
      </c>
      <c r="EJ474" s="39">
        <v>18.260610526439997</v>
      </c>
      <c r="EK474" s="39">
        <v>14.831784927100001</v>
      </c>
      <c r="EL474" s="39">
        <v>12.959555052779999</v>
      </c>
      <c r="EM474" s="39">
        <v>10.98084464573</v>
      </c>
      <c r="EN474" s="39">
        <v>9.7317642552799999</v>
      </c>
      <c r="EP474" s="111">
        <v>46022</v>
      </c>
      <c r="EQ474" s="114">
        <f t="shared" si="618"/>
        <v>0</v>
      </c>
      <c r="ER474" s="114"/>
      <c r="ES474" s="4">
        <f t="shared" si="594"/>
        <v>163.29300000000001</v>
      </c>
      <c r="ET474" s="4">
        <f t="shared" si="595"/>
        <v>384.46199999999999</v>
      </c>
      <c r="EU474" s="4"/>
      <c r="EV474" s="4">
        <f t="shared" si="565"/>
        <v>132.26666666666699</v>
      </c>
      <c r="EW474" s="4">
        <f t="shared" si="566"/>
        <v>124.272727272727</v>
      </c>
      <c r="EX474" s="4">
        <f t="shared" si="567"/>
        <v>152.576470588235</v>
      </c>
      <c r="EY474" s="4"/>
      <c r="EZ474" s="4">
        <f t="shared" si="568"/>
        <v>151.55333333333297</v>
      </c>
      <c r="FA474" s="4">
        <f t="shared" si="569"/>
        <v>118.690909090909</v>
      </c>
      <c r="FB474" s="4">
        <f t="shared" si="570"/>
        <v>129.67058823529399</v>
      </c>
      <c r="FC474" s="4"/>
      <c r="FD474" s="4">
        <f t="shared" si="596"/>
        <v>166.65714285714301</v>
      </c>
      <c r="FE474" s="4">
        <f t="shared" si="597"/>
        <v>130.88</v>
      </c>
      <c r="FF474" s="4">
        <f t="shared" si="598"/>
        <v>133.96250000000001</v>
      </c>
      <c r="FH474" s="16">
        <f t="shared" si="599"/>
        <v>163.29300000000001</v>
      </c>
      <c r="FI474" s="16">
        <f t="shared" si="572"/>
        <v>384.46199999999999</v>
      </c>
      <c r="FJ474" s="16"/>
      <c r="FK474" s="16">
        <f t="shared" si="600"/>
        <v>132.26666666666699</v>
      </c>
      <c r="FL474" s="16">
        <f t="shared" si="601"/>
        <v>124.272727272727</v>
      </c>
      <c r="FM474" s="16">
        <f t="shared" si="602"/>
        <v>152.576470588235</v>
      </c>
      <c r="FN474" s="16"/>
      <c r="FO474" s="16">
        <f t="shared" si="603"/>
        <v>151.55333333333297</v>
      </c>
      <c r="FP474" s="16">
        <f t="shared" si="604"/>
        <v>118.690909090909</v>
      </c>
      <c r="FQ474" s="16">
        <f t="shared" si="605"/>
        <v>129.67058823529399</v>
      </c>
      <c r="FS474" s="4">
        <f t="shared" si="573"/>
        <v>163.29300000000001</v>
      </c>
      <c r="FT474" s="4">
        <f t="shared" si="574"/>
        <v>384.46199999999999</v>
      </c>
      <c r="FU474" s="4"/>
      <c r="FV474" s="4">
        <f t="shared" si="575"/>
        <v>128.125</v>
      </c>
      <c r="FW474" s="4">
        <f t="shared" si="576"/>
        <v>126.071428571429</v>
      </c>
      <c r="FX474" s="4">
        <f t="shared" si="577"/>
        <v>123.25</v>
      </c>
      <c r="FY474" s="4"/>
      <c r="FZ474" s="4">
        <f t="shared" si="578"/>
        <v>150.51875000000001</v>
      </c>
      <c r="GA474" s="4">
        <f t="shared" si="579"/>
        <v>122.84</v>
      </c>
      <c r="GB474" s="4">
        <f t="shared" si="580"/>
        <v>126.47</v>
      </c>
      <c r="GC474" s="4"/>
      <c r="GD474" s="4">
        <f t="shared" si="581"/>
        <v>166.65714285714301</v>
      </c>
      <c r="GE474" s="4">
        <f t="shared" si="582"/>
        <v>131.771428571429</v>
      </c>
      <c r="GF474" s="4">
        <f t="shared" si="583"/>
        <v>130.61000000000001</v>
      </c>
      <c r="GH474" s="16">
        <f t="shared" si="606"/>
        <v>163.29300000000001</v>
      </c>
      <c r="GI474" s="16">
        <f t="shared" si="584"/>
        <v>384.46199999999999</v>
      </c>
      <c r="GJ474" s="16"/>
      <c r="GK474" s="16">
        <f t="shared" si="607"/>
        <v>128.125</v>
      </c>
      <c r="GL474" s="16">
        <f t="shared" si="608"/>
        <v>126.071428571429</v>
      </c>
      <c r="GM474" s="16">
        <f t="shared" si="609"/>
        <v>123.25</v>
      </c>
      <c r="GN474" s="16"/>
      <c r="GO474" s="16">
        <f t="shared" si="585"/>
        <v>150.51875000000001</v>
      </c>
      <c r="GP474" s="16">
        <f t="shared" si="586"/>
        <v>122.84</v>
      </c>
      <c r="GQ474" s="16">
        <f t="shared" si="610"/>
        <v>126.47</v>
      </c>
    </row>
    <row r="475" spans="2:199" ht="14.45" customHeight="1" x14ac:dyDescent="0.25">
      <c r="B475" s="28" t="s">
        <v>304</v>
      </c>
      <c r="C475" s="28" t="s">
        <v>903</v>
      </c>
      <c r="D475" s="23" t="str">
        <f>IFERROR(IF(MATCH($B475,Compounders!$A:$A,0),"yes"),"")</f>
        <v>yes</v>
      </c>
      <c r="F475" s="66"/>
      <c r="G475" s="66"/>
      <c r="H475" s="66"/>
      <c r="I475" s="66"/>
      <c r="J475" s="121" t="str">
        <f t="shared" si="587"/>
        <v>yes</v>
      </c>
      <c r="K475" s="70">
        <f t="shared" si="611"/>
        <v>6</v>
      </c>
      <c r="L475" s="70">
        <f t="shared" si="612"/>
        <v>48</v>
      </c>
      <c r="M475" s="70">
        <f t="shared" si="613"/>
        <v>7</v>
      </c>
      <c r="N475" s="70">
        <f t="shared" si="614"/>
        <v>11</v>
      </c>
      <c r="O475" s="66"/>
      <c r="P475" s="83"/>
      <c r="Q475" s="70">
        <f t="shared" si="588"/>
        <v>5</v>
      </c>
      <c r="R475" s="70">
        <f t="shared" si="588"/>
        <v>4</v>
      </c>
      <c r="S475" s="70">
        <f t="shared" si="588"/>
        <v>5</v>
      </c>
      <c r="T475" s="70">
        <f t="shared" si="588"/>
        <v>5</v>
      </c>
      <c r="U475" s="70">
        <f t="shared" si="588"/>
        <v>5</v>
      </c>
      <c r="V475" s="70">
        <f t="shared" si="588"/>
        <v>8</v>
      </c>
      <c r="W475" s="70">
        <f t="shared" si="588"/>
        <v>10</v>
      </c>
      <c r="X475" s="70">
        <f t="shared" si="588"/>
        <v>4</v>
      </c>
      <c r="Y475" s="70">
        <f t="shared" si="588"/>
        <v>2</v>
      </c>
      <c r="AA475" s="39">
        <v>18.183622140600001</v>
      </c>
      <c r="AB475" s="39">
        <v>11.155099551960001</v>
      </c>
      <c r="AC475" s="40">
        <v>10.859596395799997</v>
      </c>
      <c r="AE475" s="4">
        <f t="shared" si="554"/>
        <v>-7.3240257448000037</v>
      </c>
      <c r="AF475" s="4">
        <f t="shared" si="555"/>
        <v>-0.29550315616000411</v>
      </c>
      <c r="AH475" s="11">
        <f t="shared" si="556"/>
        <v>-0.40278145290134881</v>
      </c>
      <c r="AI475" s="11">
        <f t="shared" si="557"/>
        <v>-2.6490409591018227E-2</v>
      </c>
      <c r="AK475" s="3">
        <v>1254.5</v>
      </c>
      <c r="AL475" s="7">
        <v>729</v>
      </c>
      <c r="AM475" s="7"/>
      <c r="AN475" s="3">
        <v>878.5</v>
      </c>
      <c r="AO475" s="3">
        <v>839.54545454545496</v>
      </c>
      <c r="AP475" s="7">
        <v>865.2</v>
      </c>
      <c r="AQ475" s="113"/>
      <c r="AR475" s="3">
        <v>942</v>
      </c>
      <c r="AS475" s="3">
        <v>890</v>
      </c>
      <c r="AT475" s="7">
        <v>895.36363636363603</v>
      </c>
      <c r="AU475" s="7"/>
      <c r="AV475" s="3">
        <v>1073</v>
      </c>
      <c r="AW475" s="3">
        <v>934.8</v>
      </c>
      <c r="AX475" s="7">
        <v>961.857142857143</v>
      </c>
      <c r="AY475" s="113"/>
      <c r="AZ475" s="3">
        <v>1103</v>
      </c>
      <c r="BA475" s="7">
        <v>996</v>
      </c>
      <c r="BB475" s="7"/>
      <c r="BC475" s="3">
        <v>965.91666666666697</v>
      </c>
      <c r="BD475" s="3">
        <v>906.84615384615392</v>
      </c>
      <c r="BE475" s="7">
        <v>921.857142857143</v>
      </c>
      <c r="BF475" s="113"/>
      <c r="BG475" s="3">
        <v>1039.1818181818201</v>
      </c>
      <c r="BH475" s="3">
        <v>959.3846153846149</v>
      </c>
      <c r="BI475" s="7">
        <v>964.357142857143</v>
      </c>
      <c r="BJ475" s="113"/>
      <c r="BK475" s="3">
        <v>1132</v>
      </c>
      <c r="BL475" s="3">
        <v>1023</v>
      </c>
      <c r="BM475" s="7">
        <v>1036.2222222222199</v>
      </c>
      <c r="BO475" s="2">
        <f t="shared" si="619"/>
        <v>1103</v>
      </c>
      <c r="BP475" s="2">
        <f t="shared" si="620"/>
        <v>996</v>
      </c>
      <c r="BQ475" s="2"/>
      <c r="BR475" s="2">
        <f t="shared" si="621"/>
        <v>965.91666666666697</v>
      </c>
      <c r="BS475" s="2">
        <f t="shared" si="622"/>
        <v>906.84615384615392</v>
      </c>
      <c r="BT475" s="2">
        <f t="shared" si="623"/>
        <v>921.857142857143</v>
      </c>
      <c r="BU475" s="2"/>
      <c r="BV475" s="2">
        <f t="shared" si="624"/>
        <v>1039.1818181818201</v>
      </c>
      <c r="BW475" s="2">
        <f t="shared" si="625"/>
        <v>959.3846153846149</v>
      </c>
      <c r="BX475" s="2">
        <f t="shared" si="626"/>
        <v>964.357142857143</v>
      </c>
      <c r="BZ475" s="16">
        <f t="shared" si="615"/>
        <v>-107</v>
      </c>
      <c r="CA475" s="16">
        <f t="shared" si="616"/>
        <v>-74.142857142856997</v>
      </c>
      <c r="CB475" s="16">
        <f t="shared" si="617"/>
        <v>42.5</v>
      </c>
      <c r="CD475" s="5">
        <f t="shared" si="558"/>
        <v>-9.7008159564823226E-2</v>
      </c>
      <c r="CE475" s="5">
        <f t="shared" si="559"/>
        <v>-7.4440619621342408E-2</v>
      </c>
      <c r="CF475" s="5">
        <f t="shared" si="560"/>
        <v>4.6102587943592122E-2</v>
      </c>
      <c r="CH475" s="11">
        <f t="shared" si="589"/>
        <v>-6.1154874803395431E-2</v>
      </c>
      <c r="CI475" s="11">
        <f t="shared" si="590"/>
        <v>-4.5614208067836004E-2</v>
      </c>
      <c r="CK475" s="11">
        <f t="shared" si="591"/>
        <v>-7.6788490138155474E-2</v>
      </c>
      <c r="CL475" s="11">
        <f t="shared" si="592"/>
        <v>-7.2003449267032282E-2</v>
      </c>
      <c r="CN475" s="16">
        <f t="shared" si="561"/>
        <v>-59.070512820513045</v>
      </c>
      <c r="CO475" s="16">
        <f t="shared" si="562"/>
        <v>-44.059523809523967</v>
      </c>
      <c r="CP475" s="11"/>
      <c r="CQ475" s="16">
        <f t="shared" si="563"/>
        <v>-79.797202797205159</v>
      </c>
      <c r="CR475" s="16">
        <f t="shared" si="564"/>
        <v>-74.82467532467706</v>
      </c>
      <c r="CT475" s="106">
        <v>927.75</v>
      </c>
      <c r="CU475" s="104">
        <v>906.84615384615392</v>
      </c>
      <c r="CV475" s="104">
        <v>948.36363636363603</v>
      </c>
      <c r="CW475" s="104">
        <v>917.75</v>
      </c>
      <c r="CX475" s="104">
        <v>971.875</v>
      </c>
      <c r="CY475" s="104">
        <v>940.55555555555611</v>
      </c>
      <c r="CZ475" s="104">
        <v>975.14285714285711</v>
      </c>
      <c r="DA475" s="104">
        <v>919.57142857142901</v>
      </c>
      <c r="DB475" s="104">
        <v>897.69642857142901</v>
      </c>
      <c r="DC475" s="104">
        <v>895.375</v>
      </c>
      <c r="DD475" s="104">
        <v>907.11904761904702</v>
      </c>
      <c r="DE475" s="104">
        <v>818.5</v>
      </c>
      <c r="DF475" s="104">
        <v>782.93333333333396</v>
      </c>
      <c r="DG475" s="104">
        <v>730.375</v>
      </c>
      <c r="DH475" s="104">
        <v>743.8</v>
      </c>
      <c r="DI475" s="104">
        <v>694.96666666666601</v>
      </c>
      <c r="DJ475" s="104">
        <v>647.16666666666697</v>
      </c>
      <c r="DK475" s="104">
        <v>588.57142857142901</v>
      </c>
      <c r="DL475" s="104">
        <v>621.58333333333303</v>
      </c>
      <c r="DM475" s="104">
        <v>586.75</v>
      </c>
      <c r="DN475" s="104">
        <v>524.51333333333298</v>
      </c>
      <c r="DO475" s="104">
        <v>371.33333333333303</v>
      </c>
      <c r="DP475" s="104">
        <v>330.9</v>
      </c>
      <c r="DR475" s="4">
        <f t="shared" si="593"/>
        <v>10.859596395799997</v>
      </c>
      <c r="DS475" s="39">
        <v>11.155099551960001</v>
      </c>
      <c r="DT475" s="39">
        <v>18.183622140600001</v>
      </c>
      <c r="DU475" s="39">
        <v>19.908668431649996</v>
      </c>
      <c r="DV475" s="39">
        <v>31.111575274140002</v>
      </c>
      <c r="DW475" s="39">
        <v>32.243667490340002</v>
      </c>
      <c r="DX475" s="39">
        <v>37.369244631600004</v>
      </c>
      <c r="DY475" s="39">
        <v>39.050679314639993</v>
      </c>
      <c r="DZ475" s="39">
        <v>34.860737960079994</v>
      </c>
      <c r="EA475" s="39">
        <v>37.164951266279999</v>
      </c>
      <c r="EB475" s="39">
        <v>35.163398359319999</v>
      </c>
      <c r="EC475" s="39">
        <v>27.085134531420003</v>
      </c>
      <c r="ED475" s="39">
        <v>27.689220185190003</v>
      </c>
      <c r="EE475" s="39">
        <v>25.755570033150001</v>
      </c>
      <c r="EF475" s="39">
        <v>26.563255093199999</v>
      </c>
      <c r="EG475" s="39">
        <v>21.884490914309996</v>
      </c>
      <c r="EH475" s="39">
        <v>19.476757977839998</v>
      </c>
      <c r="EI475" s="39">
        <v>24.477210598919999</v>
      </c>
      <c r="EJ475" s="39">
        <v>27.494145823199997</v>
      </c>
      <c r="EK475" s="39">
        <v>25.419181542239997</v>
      </c>
      <c r="EL475" s="39">
        <v>20.847735323799995</v>
      </c>
      <c r="EM475" s="39">
        <v>16.196118587400001</v>
      </c>
      <c r="EN475" s="39">
        <v>14.302864185869998</v>
      </c>
      <c r="EP475" s="111">
        <v>46022</v>
      </c>
      <c r="EQ475" s="114">
        <f t="shared" si="618"/>
        <v>0</v>
      </c>
      <c r="ER475" s="114"/>
      <c r="ES475" s="4">
        <f t="shared" si="594"/>
        <v>1254.5</v>
      </c>
      <c r="ET475" s="4">
        <f t="shared" si="595"/>
        <v>729</v>
      </c>
      <c r="EU475" s="4"/>
      <c r="EV475" s="4">
        <f t="shared" si="565"/>
        <v>878.5</v>
      </c>
      <c r="EW475" s="4">
        <f t="shared" si="566"/>
        <v>839.54545454545496</v>
      </c>
      <c r="EX475" s="4">
        <f t="shared" si="567"/>
        <v>865.2</v>
      </c>
      <c r="EY475" s="4"/>
      <c r="EZ475" s="4">
        <f t="shared" si="568"/>
        <v>942</v>
      </c>
      <c r="FA475" s="4">
        <f t="shared" si="569"/>
        <v>890</v>
      </c>
      <c r="FB475" s="4">
        <f t="shared" si="570"/>
        <v>895.36363636363603</v>
      </c>
      <c r="FC475" s="4"/>
      <c r="FD475" s="4">
        <f t="shared" si="596"/>
        <v>1073</v>
      </c>
      <c r="FE475" s="4">
        <f t="shared" si="597"/>
        <v>934.8</v>
      </c>
      <c r="FF475" s="4">
        <f t="shared" si="598"/>
        <v>961.857142857143</v>
      </c>
      <c r="FH475" s="16">
        <f t="shared" si="599"/>
        <v>1254.5</v>
      </c>
      <c r="FI475" s="16">
        <f t="shared" si="572"/>
        <v>729</v>
      </c>
      <c r="FJ475" s="16"/>
      <c r="FK475" s="16">
        <f t="shared" si="600"/>
        <v>878.5</v>
      </c>
      <c r="FL475" s="16">
        <f t="shared" si="601"/>
        <v>839.54545454545496</v>
      </c>
      <c r="FM475" s="16">
        <f t="shared" si="602"/>
        <v>865.2</v>
      </c>
      <c r="FN475" s="16"/>
      <c r="FO475" s="16">
        <f t="shared" si="603"/>
        <v>942</v>
      </c>
      <c r="FP475" s="16">
        <f t="shared" si="604"/>
        <v>890</v>
      </c>
      <c r="FQ475" s="16">
        <f t="shared" si="605"/>
        <v>895.36363636363603</v>
      </c>
      <c r="FS475" s="4">
        <f t="shared" si="573"/>
        <v>1103</v>
      </c>
      <c r="FT475" s="4">
        <f t="shared" si="574"/>
        <v>996</v>
      </c>
      <c r="FU475" s="4"/>
      <c r="FV475" s="4">
        <f t="shared" si="575"/>
        <v>965.91666666666697</v>
      </c>
      <c r="FW475" s="4">
        <f t="shared" si="576"/>
        <v>906.84615384615392</v>
      </c>
      <c r="FX475" s="4">
        <f t="shared" si="577"/>
        <v>921.857142857143</v>
      </c>
      <c r="FY475" s="4"/>
      <c r="FZ475" s="4">
        <f t="shared" si="578"/>
        <v>1039.1818181818201</v>
      </c>
      <c r="GA475" s="4">
        <f t="shared" si="579"/>
        <v>959.3846153846149</v>
      </c>
      <c r="GB475" s="4">
        <f t="shared" si="580"/>
        <v>964.357142857143</v>
      </c>
      <c r="GC475" s="4"/>
      <c r="GD475" s="4">
        <f t="shared" si="581"/>
        <v>1132</v>
      </c>
      <c r="GE475" s="4">
        <f t="shared" si="582"/>
        <v>1023</v>
      </c>
      <c r="GF475" s="4">
        <f t="shared" si="583"/>
        <v>1036.2222222222199</v>
      </c>
      <c r="GH475" s="16">
        <f t="shared" si="606"/>
        <v>1103</v>
      </c>
      <c r="GI475" s="16">
        <f t="shared" si="584"/>
        <v>996</v>
      </c>
      <c r="GJ475" s="16"/>
      <c r="GK475" s="16">
        <f t="shared" si="607"/>
        <v>965.91666666666697</v>
      </c>
      <c r="GL475" s="16">
        <f t="shared" si="608"/>
        <v>906.84615384615392</v>
      </c>
      <c r="GM475" s="16">
        <f t="shared" si="609"/>
        <v>921.857142857143</v>
      </c>
      <c r="GN475" s="16"/>
      <c r="GO475" s="16">
        <f t="shared" si="585"/>
        <v>1039.1818181818201</v>
      </c>
      <c r="GP475" s="16">
        <f t="shared" si="586"/>
        <v>959.3846153846149</v>
      </c>
      <c r="GQ475" s="16">
        <f t="shared" si="610"/>
        <v>964.357142857143</v>
      </c>
    </row>
    <row r="476" spans="2:199" ht="14.45" customHeight="1" x14ac:dyDescent="0.25">
      <c r="B476" s="28" t="s">
        <v>397</v>
      </c>
      <c r="C476" s="28" t="s">
        <v>904</v>
      </c>
      <c r="D476" s="23" t="str">
        <f>IFERROR(IF(MATCH($B476,Compounders!$A:$A,0),"yes"),"")</f>
        <v/>
      </c>
      <c r="F476" s="66"/>
      <c r="G476" s="66"/>
      <c r="H476" s="66"/>
      <c r="I476" s="66"/>
      <c r="J476" s="121" t="str">
        <f t="shared" si="587"/>
        <v>yes</v>
      </c>
      <c r="K476" s="70">
        <f t="shared" si="611"/>
        <v>6</v>
      </c>
      <c r="L476" s="70">
        <f t="shared" si="612"/>
        <v>48</v>
      </c>
      <c r="M476" s="70">
        <f t="shared" si="613"/>
        <v>7</v>
      </c>
      <c r="N476" s="70">
        <f t="shared" si="614"/>
        <v>11</v>
      </c>
      <c r="O476" s="66"/>
      <c r="P476" s="83"/>
      <c r="Q476" s="70">
        <f t="shared" ref="Q476:Y491" si="627">Q475+IF(Q$10=$P476,1)</f>
        <v>5</v>
      </c>
      <c r="R476" s="70">
        <f t="shared" si="627"/>
        <v>4</v>
      </c>
      <c r="S476" s="70">
        <f t="shared" si="627"/>
        <v>5</v>
      </c>
      <c r="T476" s="70">
        <f t="shared" si="627"/>
        <v>5</v>
      </c>
      <c r="U476" s="70">
        <f t="shared" si="627"/>
        <v>5</v>
      </c>
      <c r="V476" s="70">
        <f t="shared" si="627"/>
        <v>8</v>
      </c>
      <c r="W476" s="70">
        <f t="shared" si="627"/>
        <v>10</v>
      </c>
      <c r="X476" s="70">
        <f t="shared" si="627"/>
        <v>4</v>
      </c>
      <c r="Y476" s="70">
        <f t="shared" si="627"/>
        <v>2</v>
      </c>
      <c r="AA476" s="39">
        <v>10.435772123869999</v>
      </c>
      <c r="AB476" s="39">
        <v>10.285163884359999</v>
      </c>
      <c r="AC476" s="40">
        <v>11.0061065208</v>
      </c>
      <c r="AE476" s="4">
        <f t="shared" si="554"/>
        <v>0.57033439693000076</v>
      </c>
      <c r="AF476" s="4">
        <f t="shared" si="555"/>
        <v>0.72094263644000023</v>
      </c>
      <c r="AH476" s="11">
        <f t="shared" si="556"/>
        <v>5.4651863816138846E-2</v>
      </c>
      <c r="AI476" s="11">
        <f t="shared" si="557"/>
        <v>7.0095396101202745E-2</v>
      </c>
      <c r="AK476" s="3">
        <v>744</v>
      </c>
      <c r="AL476" s="7">
        <v>-1230.8</v>
      </c>
      <c r="AM476" s="7"/>
      <c r="AN476" s="3">
        <v>727.5</v>
      </c>
      <c r="AO476" s="3">
        <v>-274.11111111111097</v>
      </c>
      <c r="AP476" s="7">
        <v>-186.83333333333297</v>
      </c>
      <c r="AQ476" s="113"/>
      <c r="AR476" s="3">
        <v>923.44444444444389</v>
      </c>
      <c r="AS476" s="3">
        <v>910.72727272727298</v>
      </c>
      <c r="AT476" s="7">
        <v>919.76923076923094</v>
      </c>
      <c r="AU476" s="7"/>
      <c r="AV476" s="3">
        <v>979.142857142857</v>
      </c>
      <c r="AW476" s="3">
        <v>975.75</v>
      </c>
      <c r="AX476" s="7">
        <v>968.3</v>
      </c>
      <c r="AY476" s="113"/>
      <c r="AZ476" s="3">
        <v>1038</v>
      </c>
      <c r="BA476" s="7">
        <v>1078.8</v>
      </c>
      <c r="BB476" s="7"/>
      <c r="BC476" s="3">
        <v>960.06666666666695</v>
      </c>
      <c r="BD476" s="3">
        <v>964.73333333333301</v>
      </c>
      <c r="BE476" s="7">
        <v>963.625</v>
      </c>
      <c r="BF476" s="113"/>
      <c r="BG476" s="3">
        <v>1065.8</v>
      </c>
      <c r="BH476" s="3">
        <v>1085.2</v>
      </c>
      <c r="BI476" s="7">
        <v>1063.3125</v>
      </c>
      <c r="BJ476" s="113"/>
      <c r="BK476" s="3">
        <v>1135.9090909090901</v>
      </c>
      <c r="BL476" s="3">
        <v>1142.5</v>
      </c>
      <c r="BM476" s="7">
        <v>1131.7142857142899</v>
      </c>
      <c r="BO476" s="2">
        <f t="shared" si="619"/>
        <v>1065.3863013698628</v>
      </c>
      <c r="BP476" s="2">
        <f t="shared" si="620"/>
        <v>1001.4907534246576</v>
      </c>
      <c r="BQ476" s="2"/>
      <c r="BR476" s="2">
        <f t="shared" si="621"/>
        <v>1031.0383561643837</v>
      </c>
      <c r="BS476" s="2">
        <f t="shared" si="622"/>
        <v>1045.5945205479452</v>
      </c>
      <c r="BT476" s="2">
        <f t="shared" si="623"/>
        <v>1030.5385273972604</v>
      </c>
      <c r="BU476" s="2"/>
      <c r="BV476" s="2">
        <f t="shared" si="624"/>
        <v>1112.8595267745945</v>
      </c>
      <c r="BW476" s="2">
        <f t="shared" si="625"/>
        <v>1123.6616438356164</v>
      </c>
      <c r="BX476" s="2">
        <f t="shared" si="626"/>
        <v>1109.2260273972631</v>
      </c>
      <c r="BZ476" s="16">
        <f t="shared" si="615"/>
        <v>-63.895547945205294</v>
      </c>
      <c r="CA476" s="16">
        <f t="shared" si="616"/>
        <v>29.04777397260284</v>
      </c>
      <c r="CB476" s="16">
        <f t="shared" si="617"/>
        <v>78.687500000002728</v>
      </c>
      <c r="CD476" s="5">
        <f t="shared" si="558"/>
        <v>-5.9974065616433259E-2</v>
      </c>
      <c r="CE476" s="5">
        <f t="shared" si="559"/>
        <v>2.9004535362181061E-2</v>
      </c>
      <c r="CF476" s="5">
        <f t="shared" si="560"/>
        <v>7.6355709086138424E-2</v>
      </c>
      <c r="CH476" s="11">
        <f t="shared" si="589"/>
        <v>1.4117965928748477E-2</v>
      </c>
      <c r="CI476" s="11">
        <f t="shared" si="590"/>
        <v>-4.8478193283008064E-4</v>
      </c>
      <c r="CK476" s="11">
        <f t="shared" si="591"/>
        <v>9.7066312514120234E-3</v>
      </c>
      <c r="CL476" s="11">
        <f t="shared" si="592"/>
        <v>-3.2650117017575253E-3</v>
      </c>
      <c r="CN476" s="16">
        <f t="shared" si="561"/>
        <v>14.556164383561509</v>
      </c>
      <c r="CO476" s="16">
        <f t="shared" si="562"/>
        <v>-0.49982876712329016</v>
      </c>
      <c r="CP476" s="11"/>
      <c r="CQ476" s="16">
        <f t="shared" si="563"/>
        <v>10.802117061021818</v>
      </c>
      <c r="CR476" s="16">
        <f t="shared" si="564"/>
        <v>-3.6334993773314181</v>
      </c>
      <c r="CT476" s="106">
        <v>1071</v>
      </c>
      <c r="CU476" s="104">
        <v>1091.353846153846</v>
      </c>
      <c r="CV476" s="104">
        <v>1034.5555555555561</v>
      </c>
      <c r="CW476" s="104">
        <v>1006.928571428571</v>
      </c>
      <c r="CX476" s="104">
        <v>973.73333333333301</v>
      </c>
      <c r="CY476" s="104">
        <v>1067.8547008547009</v>
      </c>
      <c r="CZ476" s="104">
        <v>1063.194444444445</v>
      </c>
      <c r="DA476" s="104">
        <v>1049.7171717171709</v>
      </c>
      <c r="DB476" s="104">
        <v>1066.61538461539</v>
      </c>
      <c r="DC476" s="104">
        <v>1057.140151515151</v>
      </c>
      <c r="DD476" s="104">
        <v>1024.6785714285709</v>
      </c>
      <c r="DE476" s="104">
        <v>999.69047619047603</v>
      </c>
      <c r="DF476" s="104">
        <v>966</v>
      </c>
      <c r="DG476" s="104">
        <v>989.86111111111097</v>
      </c>
      <c r="DH476" s="104">
        <v>967.33766233766198</v>
      </c>
      <c r="DI476" s="104">
        <v>945.11666666666599</v>
      </c>
      <c r="DJ476" s="104">
        <v>869.78571428571399</v>
      </c>
      <c r="DK476" s="104">
        <v>909.77777777777806</v>
      </c>
      <c r="DL476" s="104">
        <v>949.07500000000005</v>
      </c>
      <c r="DM476" s="104">
        <v>930.18571428571408</v>
      </c>
      <c r="DN476" s="104">
        <v>957.84615384615392</v>
      </c>
      <c r="DO476" s="104">
        <v>905.57575757575705</v>
      </c>
      <c r="DP476" s="104">
        <v>894.25555555555604</v>
      </c>
      <c r="DR476" s="4">
        <f t="shared" si="593"/>
        <v>11.0061065208</v>
      </c>
      <c r="DS476" s="39">
        <v>10.285163884359999</v>
      </c>
      <c r="DT476" s="39">
        <v>10.435772123869999</v>
      </c>
      <c r="DU476" s="39">
        <v>11.586008376000001</v>
      </c>
      <c r="DV476" s="39">
        <v>10.476336983200001</v>
      </c>
      <c r="DW476" s="39">
        <v>12.600792092609998</v>
      </c>
      <c r="DX476" s="39">
        <v>11.718526396160001</v>
      </c>
      <c r="DY476" s="39">
        <v>12.885793484199999</v>
      </c>
      <c r="DZ476" s="39">
        <v>11.605507531520001</v>
      </c>
      <c r="EA476" s="39">
        <v>13.364316478499999</v>
      </c>
      <c r="EB476" s="39">
        <v>13.414454455040001</v>
      </c>
      <c r="EC476" s="39">
        <v>12.554282315339998</v>
      </c>
      <c r="ED476" s="39">
        <v>15.069223341709996</v>
      </c>
      <c r="EE476" s="39">
        <v>16.78132195541</v>
      </c>
      <c r="EF476" s="39">
        <v>16.898017683060001</v>
      </c>
      <c r="EG476" s="39">
        <v>14.64204477645</v>
      </c>
      <c r="EH476" s="39">
        <v>13.640522990609998</v>
      </c>
      <c r="EI476" s="39">
        <v>14.686351131539999</v>
      </c>
      <c r="EJ476" s="39">
        <v>14.717891997119999</v>
      </c>
      <c r="EK476" s="39">
        <v>13.006273275629999</v>
      </c>
      <c r="EL476" s="39">
        <v>14.038091783729998</v>
      </c>
      <c r="EM476" s="39">
        <v>13.865868498600001</v>
      </c>
      <c r="EN476" s="39">
        <v>13.189116582399999</v>
      </c>
      <c r="EP476" s="111">
        <v>45777</v>
      </c>
      <c r="EQ476" s="114">
        <f t="shared" si="618"/>
        <v>0.67123287671232879</v>
      </c>
      <c r="ER476" s="114"/>
      <c r="ES476" s="4">
        <f t="shared" si="594"/>
        <v>744</v>
      </c>
      <c r="ET476" s="4">
        <f t="shared" si="595"/>
        <v>-1230.8</v>
      </c>
      <c r="EU476" s="4"/>
      <c r="EV476" s="4">
        <f t="shared" si="565"/>
        <v>727.5</v>
      </c>
      <c r="EW476" s="4">
        <f t="shared" si="566"/>
        <v>-274.11111111111097</v>
      </c>
      <c r="EX476" s="4">
        <f t="shared" si="567"/>
        <v>-186.83333333333297</v>
      </c>
      <c r="EY476" s="4"/>
      <c r="EZ476" s="4">
        <f t="shared" si="568"/>
        <v>923.44444444444389</v>
      </c>
      <c r="FA476" s="4">
        <f t="shared" si="569"/>
        <v>910.72727272727298</v>
      </c>
      <c r="FB476" s="4">
        <f t="shared" si="570"/>
        <v>919.76923076923094</v>
      </c>
      <c r="FC476" s="4"/>
      <c r="FD476" s="4">
        <f t="shared" si="596"/>
        <v>979.142857142857</v>
      </c>
      <c r="FE476" s="4">
        <f t="shared" si="597"/>
        <v>975.75</v>
      </c>
      <c r="FF476" s="4">
        <f t="shared" si="598"/>
        <v>968.3</v>
      </c>
      <c r="FH476" s="16">
        <f t="shared" si="599"/>
        <v>-581.55068493150691</v>
      </c>
      <c r="FI476" s="16">
        <f t="shared" si="572"/>
        <v>-530.05525114155228</v>
      </c>
      <c r="FJ476" s="16"/>
      <c r="FK476" s="16">
        <f t="shared" si="600"/>
        <v>859.02435312024318</v>
      </c>
      <c r="FL476" s="16">
        <f t="shared" si="601"/>
        <v>521.19136571191382</v>
      </c>
      <c r="FM476" s="16">
        <f t="shared" si="602"/>
        <v>555.95468914647029</v>
      </c>
      <c r="FN476" s="16"/>
      <c r="FO476" s="16">
        <f t="shared" si="603"/>
        <v>960.83105022831023</v>
      </c>
      <c r="FP476" s="16">
        <f t="shared" si="604"/>
        <v>954.37266500622673</v>
      </c>
      <c r="FQ476" s="16">
        <f t="shared" si="605"/>
        <v>952.34467860906216</v>
      </c>
      <c r="FS476" s="4">
        <f t="shared" si="573"/>
        <v>1038</v>
      </c>
      <c r="FT476" s="4">
        <f t="shared" si="574"/>
        <v>1078.8</v>
      </c>
      <c r="FU476" s="4"/>
      <c r="FV476" s="4">
        <f t="shared" si="575"/>
        <v>960.06666666666695</v>
      </c>
      <c r="FW476" s="4">
        <f t="shared" si="576"/>
        <v>964.73333333333301</v>
      </c>
      <c r="FX476" s="4">
        <f t="shared" si="577"/>
        <v>963.625</v>
      </c>
      <c r="FY476" s="4"/>
      <c r="FZ476" s="4">
        <f t="shared" si="578"/>
        <v>1065.8</v>
      </c>
      <c r="GA476" s="4">
        <f t="shared" si="579"/>
        <v>1085.2</v>
      </c>
      <c r="GB476" s="4">
        <f t="shared" si="580"/>
        <v>1063.3125</v>
      </c>
      <c r="GC476" s="4"/>
      <c r="GD476" s="4">
        <f t="shared" si="581"/>
        <v>1135.9090909090901</v>
      </c>
      <c r="GE476" s="4">
        <f t="shared" si="582"/>
        <v>1142.5</v>
      </c>
      <c r="GF476" s="4">
        <f t="shared" si="583"/>
        <v>1131.7142857142899</v>
      </c>
      <c r="GH476" s="16">
        <f t="shared" si="606"/>
        <v>1065.3863013698628</v>
      </c>
      <c r="GI476" s="16">
        <f t="shared" si="584"/>
        <v>1001.4907534246576</v>
      </c>
      <c r="GJ476" s="16"/>
      <c r="GK476" s="16">
        <f t="shared" si="607"/>
        <v>1031.0383561643837</v>
      </c>
      <c r="GL476" s="16">
        <f t="shared" si="608"/>
        <v>1045.5945205479452</v>
      </c>
      <c r="GM476" s="16">
        <f t="shared" si="609"/>
        <v>1030.5385273972604</v>
      </c>
      <c r="GN476" s="16"/>
      <c r="GO476" s="16">
        <f t="shared" si="585"/>
        <v>1112.8595267745945</v>
      </c>
      <c r="GP476" s="16">
        <f t="shared" si="586"/>
        <v>1123.6616438356164</v>
      </c>
      <c r="GQ476" s="16">
        <f t="shared" si="610"/>
        <v>1109.2260273972631</v>
      </c>
    </row>
    <row r="477" spans="2:199" ht="14.45" customHeight="1" x14ac:dyDescent="0.25">
      <c r="B477" s="28" t="s">
        <v>459</v>
      </c>
      <c r="C477" s="28" t="s">
        <v>905</v>
      </c>
      <c r="D477" s="23" t="str">
        <f>IFERROR(IF(MATCH($B477,Compounders!$A:$A,0),"yes"),"")</f>
        <v>yes</v>
      </c>
      <c r="F477" s="66"/>
      <c r="G477" s="66"/>
      <c r="H477" s="66"/>
      <c r="I477" s="66"/>
      <c r="J477" s="121" t="str">
        <f t="shared" si="587"/>
        <v>yes</v>
      </c>
      <c r="K477" s="70">
        <f t="shared" si="611"/>
        <v>6</v>
      </c>
      <c r="L477" s="70">
        <f t="shared" si="612"/>
        <v>48</v>
      </c>
      <c r="M477" s="70">
        <f t="shared" si="613"/>
        <v>7</v>
      </c>
      <c r="N477" s="70">
        <f t="shared" si="614"/>
        <v>11</v>
      </c>
      <c r="O477" s="66"/>
      <c r="P477" s="83"/>
      <c r="Q477" s="70">
        <f t="shared" si="627"/>
        <v>5</v>
      </c>
      <c r="R477" s="70">
        <f t="shared" si="627"/>
        <v>4</v>
      </c>
      <c r="S477" s="70">
        <f t="shared" si="627"/>
        <v>5</v>
      </c>
      <c r="T477" s="70">
        <f t="shared" si="627"/>
        <v>5</v>
      </c>
      <c r="U477" s="70">
        <f t="shared" si="627"/>
        <v>5</v>
      </c>
      <c r="V477" s="70">
        <f t="shared" si="627"/>
        <v>8</v>
      </c>
      <c r="W477" s="70">
        <f t="shared" si="627"/>
        <v>10</v>
      </c>
      <c r="X477" s="70">
        <f t="shared" si="627"/>
        <v>4</v>
      </c>
      <c r="Y477" s="70">
        <f t="shared" si="627"/>
        <v>2</v>
      </c>
      <c r="AA477" s="39">
        <v>10.969091331750001</v>
      </c>
      <c r="AB477" s="39">
        <v>9.7950894784699987</v>
      </c>
      <c r="AC477" s="40">
        <v>11.663574267150002</v>
      </c>
      <c r="AE477" s="4">
        <f t="shared" si="554"/>
        <v>0.69448293540000172</v>
      </c>
      <c r="AF477" s="4">
        <f t="shared" si="555"/>
        <v>1.8684847886800036</v>
      </c>
      <c r="AH477" s="11">
        <f t="shared" si="556"/>
        <v>6.3312713368501417E-2</v>
      </c>
      <c r="AI477" s="11">
        <f t="shared" si="557"/>
        <v>0.19075729658080287</v>
      </c>
      <c r="AK477" s="3">
        <v>270.38499999999999</v>
      </c>
      <c r="AL477" s="7">
        <v>241.20099999999999</v>
      </c>
      <c r="AM477" s="7"/>
      <c r="AN477" s="3">
        <v>410.4</v>
      </c>
      <c r="AO477" s="3">
        <v>294.625</v>
      </c>
      <c r="AP477" s="7">
        <v>322.125</v>
      </c>
      <c r="AQ477" s="113"/>
      <c r="AR477" s="3">
        <v>433.28571428571399</v>
      </c>
      <c r="AS477" s="3">
        <v>409.11111111111097</v>
      </c>
      <c r="AT477" s="7">
        <v>401.625</v>
      </c>
      <c r="AU477" s="7"/>
      <c r="AV477" s="3">
        <v>509</v>
      </c>
      <c r="AW477" s="3">
        <v>505</v>
      </c>
      <c r="AX477" s="7">
        <v>488.33333333333303</v>
      </c>
      <c r="AY477" s="113"/>
      <c r="AZ477" s="3">
        <v>601.20000000000005</v>
      </c>
      <c r="BA477" s="7">
        <v>589.97069999999997</v>
      </c>
      <c r="BB477" s="7"/>
      <c r="BC477" s="3">
        <v>600.78947368421098</v>
      </c>
      <c r="BD477" s="3">
        <v>604.77777777777806</v>
      </c>
      <c r="BE477" s="7">
        <v>592.93333333333305</v>
      </c>
      <c r="BF477" s="113"/>
      <c r="BG477" s="3">
        <v>655.6</v>
      </c>
      <c r="BH477" s="3">
        <v>663.77777777777806</v>
      </c>
      <c r="BI477" s="7">
        <v>651.9375</v>
      </c>
      <c r="BJ477" s="113"/>
      <c r="BK477" s="3">
        <v>714.77777777777806</v>
      </c>
      <c r="BL477" s="3">
        <v>725.461538461538</v>
      </c>
      <c r="BM477" s="7">
        <v>710.33333333333303</v>
      </c>
      <c r="BO477" s="2">
        <f t="shared" si="619"/>
        <v>601.10770438356167</v>
      </c>
      <c r="BP477" s="2">
        <f t="shared" si="620"/>
        <v>589.99505041095881</v>
      </c>
      <c r="BQ477" s="2"/>
      <c r="BR477" s="2">
        <f t="shared" si="621"/>
        <v>601.23997116077908</v>
      </c>
      <c r="BS477" s="2">
        <f t="shared" si="622"/>
        <v>605.26270928462736</v>
      </c>
      <c r="BT477" s="2">
        <f t="shared" si="623"/>
        <v>593.41829908675777</v>
      </c>
      <c r="BU477" s="2"/>
      <c r="BV477" s="2">
        <f t="shared" si="624"/>
        <v>656.08639269406399</v>
      </c>
      <c r="BW477" s="2">
        <f t="shared" si="625"/>
        <v>664.2847675916172</v>
      </c>
      <c r="BX477" s="2">
        <f t="shared" si="626"/>
        <v>652.41746575342461</v>
      </c>
      <c r="BZ477" s="16">
        <f t="shared" si="615"/>
        <v>-11.112653972602857</v>
      </c>
      <c r="CA477" s="16">
        <f t="shared" si="616"/>
        <v>3.4232486757989591</v>
      </c>
      <c r="CB477" s="16">
        <f t="shared" si="617"/>
        <v>58.999166666666838</v>
      </c>
      <c r="CD477" s="5">
        <f t="shared" si="558"/>
        <v>-1.8486959810303794E-2</v>
      </c>
      <c r="CE477" s="5">
        <f t="shared" si="559"/>
        <v>5.8021650747994702E-3</v>
      </c>
      <c r="CF477" s="5">
        <f t="shared" si="560"/>
        <v>9.9422560371771107E-2</v>
      </c>
      <c r="CH477" s="11">
        <f t="shared" si="589"/>
        <v>6.6907363395714015E-3</v>
      </c>
      <c r="CI477" s="11">
        <f t="shared" si="590"/>
        <v>-1.3009234996336771E-2</v>
      </c>
      <c r="CK477" s="11">
        <f t="shared" si="591"/>
        <v>1.2495877050411774E-2</v>
      </c>
      <c r="CL477" s="11">
        <f t="shared" si="592"/>
        <v>-5.5921399704295105E-3</v>
      </c>
      <c r="CN477" s="16">
        <f t="shared" si="561"/>
        <v>4.0227381238482849</v>
      </c>
      <c r="CO477" s="16">
        <f t="shared" si="562"/>
        <v>-7.8216720740213077</v>
      </c>
      <c r="CP477" s="11"/>
      <c r="CQ477" s="16">
        <f t="shared" si="563"/>
        <v>8.198374897553208</v>
      </c>
      <c r="CR477" s="16">
        <f t="shared" si="564"/>
        <v>-3.6689269406393805</v>
      </c>
      <c r="CT477" s="106">
        <v>616.06349206349205</v>
      </c>
      <c r="CU477" s="104">
        <v>604.77777777777806</v>
      </c>
      <c r="CV477" s="104">
        <v>601.24434389140299</v>
      </c>
      <c r="CW477" s="104">
        <v>593.35294117647095</v>
      </c>
      <c r="CX477" s="104">
        <v>600.98930481283401</v>
      </c>
      <c r="CY477" s="104">
        <v>594.68421052631606</v>
      </c>
      <c r="CZ477" s="104">
        <v>608.560784313726</v>
      </c>
      <c r="DA477" s="104">
        <v>613.65240641711205</v>
      </c>
      <c r="DB477" s="104">
        <v>587.31190476190397</v>
      </c>
      <c r="DC477" s="104">
        <v>575.3125</v>
      </c>
      <c r="DD477" s="104">
        <v>552.51282051281999</v>
      </c>
      <c r="DE477" s="104">
        <v>649.108766233766</v>
      </c>
      <c r="DF477" s="104">
        <v>650.80769230769204</v>
      </c>
      <c r="DG477" s="104">
        <v>645.41666666666697</v>
      </c>
      <c r="DH477" s="104">
        <v>691.55303030303003</v>
      </c>
      <c r="DI477" s="104">
        <v>754.15</v>
      </c>
      <c r="DJ477" s="104">
        <v>821.111111111112</v>
      </c>
      <c r="DK477" s="104">
        <v>881.7</v>
      </c>
      <c r="DL477" s="104">
        <v>840.4</v>
      </c>
      <c r="DM477" s="104">
        <v>700.04166666666697</v>
      </c>
      <c r="DN477" s="104">
        <v>804.33636363636401</v>
      </c>
      <c r="DO477" s="104">
        <v>978.33333333333303</v>
      </c>
      <c r="DP477" s="104">
        <v>1005.6623376623371</v>
      </c>
      <c r="DR477" s="4">
        <f t="shared" si="593"/>
        <v>11.663574267150002</v>
      </c>
      <c r="DS477" s="39">
        <v>9.7950894784699987</v>
      </c>
      <c r="DT477" s="39">
        <v>10.969091331750001</v>
      </c>
      <c r="DU477" s="39">
        <v>10.173761637000002</v>
      </c>
      <c r="DV477" s="39">
        <v>11.400353515199999</v>
      </c>
      <c r="DW477" s="39">
        <v>12.7115828588</v>
      </c>
      <c r="DX477" s="39">
        <v>13.583176403449999</v>
      </c>
      <c r="DY477" s="39">
        <v>15.756264447</v>
      </c>
      <c r="DZ477" s="39">
        <v>12.938989036260001</v>
      </c>
      <c r="EA477" s="39">
        <v>12.970106205</v>
      </c>
      <c r="EB477" s="39">
        <v>13.489650651279998</v>
      </c>
      <c r="EC477" s="39">
        <v>13.741717932</v>
      </c>
      <c r="ED477" s="39">
        <v>14.901136627580001</v>
      </c>
      <c r="EE477" s="39">
        <v>16.845661121099997</v>
      </c>
      <c r="EF477" s="39">
        <v>17.712018302400001</v>
      </c>
      <c r="EG477" s="39">
        <v>15.188527181519998</v>
      </c>
      <c r="EH477" s="39">
        <v>17.940835830059999</v>
      </c>
      <c r="EI477" s="39">
        <v>22.009416165880001</v>
      </c>
      <c r="EJ477" s="39">
        <v>25.373810603519999</v>
      </c>
      <c r="EK477" s="39">
        <v>19.428260880210001</v>
      </c>
      <c r="EL477" s="39">
        <v>17.307998331749999</v>
      </c>
      <c r="EM477" s="39">
        <v>14.37640755226</v>
      </c>
      <c r="EN477" s="39">
        <v>16.068338597499999</v>
      </c>
      <c r="EP477" s="111">
        <v>46019</v>
      </c>
      <c r="EQ477" s="114">
        <f t="shared" si="618"/>
        <v>8.21917808219178E-3</v>
      </c>
      <c r="ER477" s="114"/>
      <c r="ES477" s="4">
        <f t="shared" si="594"/>
        <v>270.38499999999999</v>
      </c>
      <c r="ET477" s="4">
        <f t="shared" si="595"/>
        <v>241.20099999999999</v>
      </c>
      <c r="EU477" s="4"/>
      <c r="EV477" s="4">
        <f t="shared" si="565"/>
        <v>410.4</v>
      </c>
      <c r="EW477" s="4">
        <f t="shared" si="566"/>
        <v>294.625</v>
      </c>
      <c r="EX477" s="4">
        <f t="shared" si="567"/>
        <v>322.125</v>
      </c>
      <c r="EY477" s="4"/>
      <c r="EZ477" s="4">
        <f t="shared" si="568"/>
        <v>433.28571428571399</v>
      </c>
      <c r="FA477" s="4">
        <f t="shared" si="569"/>
        <v>409.11111111111097</v>
      </c>
      <c r="FB477" s="4">
        <f t="shared" si="570"/>
        <v>401.625</v>
      </c>
      <c r="FC477" s="4"/>
      <c r="FD477" s="4">
        <f t="shared" si="596"/>
        <v>509</v>
      </c>
      <c r="FE477" s="4">
        <f t="shared" si="597"/>
        <v>505</v>
      </c>
      <c r="FF477" s="4">
        <f t="shared" si="598"/>
        <v>488.33333333333303</v>
      </c>
      <c r="FH477" s="16">
        <f t="shared" si="599"/>
        <v>270.14513150684934</v>
      </c>
      <c r="FI477" s="16">
        <f t="shared" si="572"/>
        <v>241.86612876712331</v>
      </c>
      <c r="FJ477" s="16"/>
      <c r="FK477" s="16">
        <f t="shared" si="600"/>
        <v>410.58810176125246</v>
      </c>
      <c r="FL477" s="16">
        <f t="shared" si="601"/>
        <v>295.56598173515982</v>
      </c>
      <c r="FM477" s="16">
        <f t="shared" si="602"/>
        <v>322.77842465753423</v>
      </c>
      <c r="FN477" s="16"/>
      <c r="FO477" s="16">
        <f t="shared" si="603"/>
        <v>433.9080234833657</v>
      </c>
      <c r="FP477" s="16">
        <f t="shared" si="604"/>
        <v>409.89923896499226</v>
      </c>
      <c r="FQ477" s="16">
        <f t="shared" si="605"/>
        <v>402.33767123287669</v>
      </c>
      <c r="FS477" s="4">
        <f t="shared" si="573"/>
        <v>601.20000000000005</v>
      </c>
      <c r="FT477" s="4">
        <f t="shared" si="574"/>
        <v>589.97069999999997</v>
      </c>
      <c r="FU477" s="4"/>
      <c r="FV477" s="4">
        <f t="shared" si="575"/>
        <v>600.78947368421098</v>
      </c>
      <c r="FW477" s="4">
        <f t="shared" si="576"/>
        <v>604.77777777777806</v>
      </c>
      <c r="FX477" s="4">
        <f t="shared" si="577"/>
        <v>592.93333333333305</v>
      </c>
      <c r="FY477" s="4"/>
      <c r="FZ477" s="4">
        <f t="shared" si="578"/>
        <v>655.6</v>
      </c>
      <c r="GA477" s="4">
        <f t="shared" si="579"/>
        <v>663.77777777777806</v>
      </c>
      <c r="GB477" s="4">
        <f t="shared" si="580"/>
        <v>651.9375</v>
      </c>
      <c r="GC477" s="4"/>
      <c r="GD477" s="4">
        <f t="shared" si="581"/>
        <v>714.77777777777806</v>
      </c>
      <c r="GE477" s="4">
        <f t="shared" si="582"/>
        <v>725.461538461538</v>
      </c>
      <c r="GF477" s="4">
        <f t="shared" si="583"/>
        <v>710.33333333333303</v>
      </c>
      <c r="GH477" s="16">
        <f t="shared" si="606"/>
        <v>601.10770438356167</v>
      </c>
      <c r="GI477" s="16">
        <f t="shared" si="584"/>
        <v>589.99505041095881</v>
      </c>
      <c r="GJ477" s="16"/>
      <c r="GK477" s="16">
        <f t="shared" si="607"/>
        <v>601.23997116077908</v>
      </c>
      <c r="GL477" s="16">
        <f t="shared" si="608"/>
        <v>605.26270928462736</v>
      </c>
      <c r="GM477" s="16">
        <f t="shared" si="609"/>
        <v>593.41829908675777</v>
      </c>
      <c r="GN477" s="16"/>
      <c r="GO477" s="16">
        <f t="shared" si="585"/>
        <v>656.08639269406399</v>
      </c>
      <c r="GP477" s="16">
        <f t="shared" si="586"/>
        <v>664.2847675916172</v>
      </c>
      <c r="GQ477" s="16">
        <f t="shared" si="610"/>
        <v>652.41746575342461</v>
      </c>
    </row>
    <row r="478" spans="2:199" ht="14.45" customHeight="1" x14ac:dyDescent="0.25">
      <c r="B478" s="28" t="s">
        <v>403</v>
      </c>
      <c r="C478" s="28" t="s">
        <v>906</v>
      </c>
      <c r="D478" s="23" t="str">
        <f>IFERROR(IF(MATCH($B478,Compounders!$A:$A,0),"yes"),"")</f>
        <v/>
      </c>
      <c r="F478" s="66"/>
      <c r="G478" s="66"/>
      <c r="H478" s="66"/>
      <c r="I478" s="66"/>
      <c r="J478" s="121" t="str">
        <f t="shared" si="587"/>
        <v>yes</v>
      </c>
      <c r="K478" s="70">
        <f t="shared" si="611"/>
        <v>6</v>
      </c>
      <c r="L478" s="70">
        <f t="shared" si="612"/>
        <v>48</v>
      </c>
      <c r="M478" s="70">
        <f t="shared" si="613"/>
        <v>7</v>
      </c>
      <c r="N478" s="70">
        <f t="shared" si="614"/>
        <v>11</v>
      </c>
      <c r="O478" s="66"/>
      <c r="P478" s="83"/>
      <c r="Q478" s="70">
        <f t="shared" si="627"/>
        <v>5</v>
      </c>
      <c r="R478" s="70">
        <f t="shared" si="627"/>
        <v>4</v>
      </c>
      <c r="S478" s="70">
        <f t="shared" si="627"/>
        <v>5</v>
      </c>
      <c r="T478" s="70">
        <f t="shared" si="627"/>
        <v>5</v>
      </c>
      <c r="U478" s="70">
        <f t="shared" si="627"/>
        <v>5</v>
      </c>
      <c r="V478" s="70">
        <f t="shared" si="627"/>
        <v>8</v>
      </c>
      <c r="W478" s="70">
        <f t="shared" si="627"/>
        <v>10</v>
      </c>
      <c r="X478" s="70">
        <f t="shared" si="627"/>
        <v>4</v>
      </c>
      <c r="Y478" s="70">
        <f t="shared" si="627"/>
        <v>2</v>
      </c>
      <c r="AA478" s="39">
        <v>11.20376171925</v>
      </c>
      <c r="AB478" s="39">
        <v>12.27734945325</v>
      </c>
      <c r="AC478" s="40">
        <v>12.529591318649999</v>
      </c>
      <c r="AE478" s="4">
        <f t="shared" si="554"/>
        <v>1.3258295993999987</v>
      </c>
      <c r="AF478" s="4">
        <f t="shared" si="555"/>
        <v>0.25224186539999849</v>
      </c>
      <c r="AH478" s="11">
        <f t="shared" si="556"/>
        <v>0.1183378969156399</v>
      </c>
      <c r="AI478" s="11">
        <f t="shared" si="557"/>
        <v>2.0545303068914889E-2</v>
      </c>
      <c r="AK478" s="3">
        <v>421.36200000000002</v>
      </c>
      <c r="AL478" s="7">
        <v>410.351</v>
      </c>
      <c r="AM478" s="7"/>
      <c r="AN478" s="3">
        <v>573.25</v>
      </c>
      <c r="AO478" s="3">
        <v>569.5</v>
      </c>
      <c r="AP478" s="7">
        <v>600.6</v>
      </c>
      <c r="AQ478" s="113"/>
      <c r="AR478" s="3">
        <v>635</v>
      </c>
      <c r="AS478" s="3">
        <v>626.6</v>
      </c>
      <c r="AT478" s="7">
        <v>676.2</v>
      </c>
      <c r="AU478" s="7"/>
      <c r="AV478" s="3">
        <v>649.20000000000005</v>
      </c>
      <c r="AW478" s="3">
        <v>694.2</v>
      </c>
      <c r="AX478" s="7">
        <v>743</v>
      </c>
      <c r="AY478" s="113"/>
      <c r="AZ478" s="3">
        <v>699.67899999999997</v>
      </c>
      <c r="BA478" s="7">
        <v>762.98299999999995</v>
      </c>
      <c r="BB478" s="7"/>
      <c r="BC478" s="3">
        <v>781.125</v>
      </c>
      <c r="BD478" s="3">
        <v>804.13333333333298</v>
      </c>
      <c r="BE478" s="7">
        <v>807.2</v>
      </c>
      <c r="BF478" s="113"/>
      <c r="BG478" s="3">
        <v>838.06666666666695</v>
      </c>
      <c r="BH478" s="3">
        <v>860.06666666666695</v>
      </c>
      <c r="BI478" s="7">
        <v>861.06666666666695</v>
      </c>
      <c r="BJ478" s="113"/>
      <c r="BK478" s="3">
        <v>915.8</v>
      </c>
      <c r="BL478" s="3">
        <v>930.2</v>
      </c>
      <c r="BM478" s="7">
        <v>930.90909090909099</v>
      </c>
      <c r="BO478" s="2">
        <f t="shared" si="619"/>
        <v>699.67899999999997</v>
      </c>
      <c r="BP478" s="2">
        <f t="shared" si="620"/>
        <v>762.98299999999995</v>
      </c>
      <c r="BQ478" s="2"/>
      <c r="BR478" s="2">
        <f t="shared" si="621"/>
        <v>781.125</v>
      </c>
      <c r="BS478" s="2">
        <f t="shared" si="622"/>
        <v>804.13333333333298</v>
      </c>
      <c r="BT478" s="2">
        <f t="shared" si="623"/>
        <v>807.2</v>
      </c>
      <c r="BU478" s="2"/>
      <c r="BV478" s="2">
        <f t="shared" si="624"/>
        <v>838.06666666666695</v>
      </c>
      <c r="BW478" s="2">
        <f t="shared" si="625"/>
        <v>860.06666666666695</v>
      </c>
      <c r="BX478" s="2">
        <f t="shared" si="626"/>
        <v>861.06666666666695</v>
      </c>
      <c r="BZ478" s="16">
        <f t="shared" si="615"/>
        <v>63.303999999999974</v>
      </c>
      <c r="CA478" s="16">
        <f t="shared" si="616"/>
        <v>44.217000000000098</v>
      </c>
      <c r="CB478" s="16">
        <f t="shared" si="617"/>
        <v>53.866666666666902</v>
      </c>
      <c r="CD478" s="5">
        <f t="shared" si="558"/>
        <v>9.0475775319825091E-2</v>
      </c>
      <c r="CE478" s="5">
        <f t="shared" si="559"/>
        <v>5.7952798424080409E-2</v>
      </c>
      <c r="CF478" s="5">
        <f t="shared" si="560"/>
        <v>6.6732738685167048E-2</v>
      </c>
      <c r="CH478" s="11">
        <f t="shared" si="589"/>
        <v>2.9455379527390635E-2</v>
      </c>
      <c r="CI478" s="11">
        <f t="shared" si="590"/>
        <v>3.3381341014562471E-2</v>
      </c>
      <c r="CK478" s="11">
        <f t="shared" si="591"/>
        <v>2.6250894916872047E-2</v>
      </c>
      <c r="CL478" s="11">
        <f t="shared" si="592"/>
        <v>2.7444117413093716E-2</v>
      </c>
      <c r="CN478" s="16">
        <f t="shared" si="561"/>
        <v>23.008333333332985</v>
      </c>
      <c r="CO478" s="16">
        <f t="shared" si="562"/>
        <v>26.075000000000045</v>
      </c>
      <c r="CP478" s="11"/>
      <c r="CQ478" s="16">
        <f t="shared" si="563"/>
        <v>22</v>
      </c>
      <c r="CR478" s="16">
        <f t="shared" si="564"/>
        <v>23</v>
      </c>
      <c r="CT478" s="106">
        <v>808.33333333333303</v>
      </c>
      <c r="CU478" s="104">
        <v>804.13333333333298</v>
      </c>
      <c r="CV478" s="104">
        <v>782.63333333333298</v>
      </c>
      <c r="CW478" s="104">
        <v>761.07142857142901</v>
      </c>
      <c r="CX478" s="104">
        <v>767.99999999999909</v>
      </c>
      <c r="CY478" s="104">
        <v>740.25</v>
      </c>
      <c r="CZ478" s="104">
        <v>729.405303030303</v>
      </c>
      <c r="DA478" s="104">
        <v>733.48333333333301</v>
      </c>
      <c r="DB478" s="104">
        <v>735.89696969696899</v>
      </c>
      <c r="DC478" s="104">
        <v>700.07692307692298</v>
      </c>
      <c r="DD478" s="104">
        <v>675.41666666666697</v>
      </c>
      <c r="DE478" s="104">
        <v>726.91666666666697</v>
      </c>
      <c r="DF478" s="104">
        <v>659.968253968255</v>
      </c>
      <c r="DG478" s="104">
        <v>615.41666666666697</v>
      </c>
      <c r="DH478" s="104">
        <v>567.71428571428601</v>
      </c>
      <c r="DI478" s="104">
        <v>758.0650793650791</v>
      </c>
      <c r="DJ478" s="104">
        <v>818.125</v>
      </c>
      <c r="DK478" s="104">
        <v>988.6</v>
      </c>
      <c r="DL478" s="104">
        <v>990.54166666666697</v>
      </c>
      <c r="DM478" s="104">
        <v>935.17499999999995</v>
      </c>
      <c r="DN478" s="104">
        <v>859.49230769230712</v>
      </c>
      <c r="DO478" s="104">
        <v>720.28571428571399</v>
      </c>
      <c r="DP478" s="104">
        <v>627.18055555555497</v>
      </c>
      <c r="DR478" s="4">
        <f t="shared" si="593"/>
        <v>12.529591318649999</v>
      </c>
      <c r="DS478" s="39">
        <v>12.27734945325</v>
      </c>
      <c r="DT478" s="39">
        <v>11.20376171925</v>
      </c>
      <c r="DU478" s="39">
        <v>9.0767430009599988</v>
      </c>
      <c r="DV478" s="39">
        <v>13.723554946530001</v>
      </c>
      <c r="DW478" s="39">
        <v>11.630192547220002</v>
      </c>
      <c r="DX478" s="39">
        <v>15.565909540599998</v>
      </c>
      <c r="DY478" s="39">
        <v>18.996957570799999</v>
      </c>
      <c r="DZ478" s="39">
        <v>18.175257692410003</v>
      </c>
      <c r="EA478" s="39">
        <v>24.628146965440003</v>
      </c>
      <c r="EB478" s="39">
        <v>20.985417235999996</v>
      </c>
      <c r="EC478" s="39">
        <v>23.367270505280004</v>
      </c>
      <c r="ED478" s="39">
        <v>27.059454551639998</v>
      </c>
      <c r="EE478" s="39">
        <v>25.641445159920004</v>
      </c>
      <c r="EF478" s="39">
        <v>16.473894825900004</v>
      </c>
      <c r="EG478" s="39">
        <v>16.176986195350004</v>
      </c>
      <c r="EH478" s="39">
        <v>18.650908808489998</v>
      </c>
      <c r="EI478" s="39">
        <v>34.354835384000005</v>
      </c>
      <c r="EJ478" s="39">
        <v>51.82065988542</v>
      </c>
      <c r="EK478" s="39">
        <v>52.57665105849</v>
      </c>
      <c r="EL478" s="39">
        <v>48.352447324999993</v>
      </c>
      <c r="EM478" s="39">
        <v>42.854293345049996</v>
      </c>
      <c r="EN478" s="39">
        <v>42.136072476960003</v>
      </c>
      <c r="EP478" s="111">
        <v>46022</v>
      </c>
      <c r="EQ478" s="114">
        <f t="shared" si="618"/>
        <v>0</v>
      </c>
      <c r="ER478" s="114"/>
      <c r="ES478" s="4">
        <f t="shared" si="594"/>
        <v>421.36200000000002</v>
      </c>
      <c r="ET478" s="4">
        <f t="shared" si="595"/>
        <v>410.351</v>
      </c>
      <c r="EU478" s="4"/>
      <c r="EV478" s="4">
        <f t="shared" si="565"/>
        <v>573.25</v>
      </c>
      <c r="EW478" s="4">
        <f t="shared" si="566"/>
        <v>569.5</v>
      </c>
      <c r="EX478" s="4">
        <f t="shared" si="567"/>
        <v>600.6</v>
      </c>
      <c r="EY478" s="4"/>
      <c r="EZ478" s="4">
        <f t="shared" si="568"/>
        <v>635</v>
      </c>
      <c r="FA478" s="4">
        <f t="shared" si="569"/>
        <v>626.6</v>
      </c>
      <c r="FB478" s="4">
        <f t="shared" si="570"/>
        <v>676.2</v>
      </c>
      <c r="FC478" s="4"/>
      <c r="FD478" s="4">
        <f t="shared" si="596"/>
        <v>649.20000000000005</v>
      </c>
      <c r="FE478" s="4">
        <f t="shared" si="597"/>
        <v>694.2</v>
      </c>
      <c r="FF478" s="4">
        <f t="shared" si="598"/>
        <v>743</v>
      </c>
      <c r="FH478" s="16">
        <f t="shared" si="599"/>
        <v>421.36200000000002</v>
      </c>
      <c r="FI478" s="16">
        <f t="shared" si="572"/>
        <v>410.351</v>
      </c>
      <c r="FJ478" s="16"/>
      <c r="FK478" s="16">
        <f t="shared" si="600"/>
        <v>573.25</v>
      </c>
      <c r="FL478" s="16">
        <f t="shared" si="601"/>
        <v>569.5</v>
      </c>
      <c r="FM478" s="16">
        <f t="shared" si="602"/>
        <v>600.6</v>
      </c>
      <c r="FN478" s="16"/>
      <c r="FO478" s="16">
        <f t="shared" si="603"/>
        <v>635</v>
      </c>
      <c r="FP478" s="16">
        <f t="shared" si="604"/>
        <v>626.6</v>
      </c>
      <c r="FQ478" s="16">
        <f t="shared" si="605"/>
        <v>676.2</v>
      </c>
      <c r="FS478" s="4">
        <f t="shared" si="573"/>
        <v>699.67899999999997</v>
      </c>
      <c r="FT478" s="4">
        <f t="shared" si="574"/>
        <v>762.98299999999995</v>
      </c>
      <c r="FU478" s="4"/>
      <c r="FV478" s="4">
        <f t="shared" si="575"/>
        <v>781.125</v>
      </c>
      <c r="FW478" s="4">
        <f t="shared" si="576"/>
        <v>804.13333333333298</v>
      </c>
      <c r="FX478" s="4">
        <f t="shared" si="577"/>
        <v>807.2</v>
      </c>
      <c r="FY478" s="4"/>
      <c r="FZ478" s="4">
        <f t="shared" si="578"/>
        <v>838.06666666666695</v>
      </c>
      <c r="GA478" s="4">
        <f t="shared" si="579"/>
        <v>860.06666666666695</v>
      </c>
      <c r="GB478" s="4">
        <f t="shared" si="580"/>
        <v>861.06666666666695</v>
      </c>
      <c r="GC478" s="4"/>
      <c r="GD478" s="4">
        <f t="shared" si="581"/>
        <v>915.8</v>
      </c>
      <c r="GE478" s="4">
        <f t="shared" si="582"/>
        <v>930.2</v>
      </c>
      <c r="GF478" s="4">
        <f t="shared" si="583"/>
        <v>930.90909090909099</v>
      </c>
      <c r="GH478" s="16">
        <f t="shared" si="606"/>
        <v>699.67899999999997</v>
      </c>
      <c r="GI478" s="16">
        <f t="shared" si="584"/>
        <v>762.98299999999995</v>
      </c>
      <c r="GJ478" s="16"/>
      <c r="GK478" s="16">
        <f t="shared" si="607"/>
        <v>781.125</v>
      </c>
      <c r="GL478" s="16">
        <f t="shared" si="608"/>
        <v>804.13333333333298</v>
      </c>
      <c r="GM478" s="16">
        <f t="shared" si="609"/>
        <v>807.2</v>
      </c>
      <c r="GN478" s="16"/>
      <c r="GO478" s="16">
        <f t="shared" si="585"/>
        <v>838.06666666666695</v>
      </c>
      <c r="GP478" s="16">
        <f t="shared" si="586"/>
        <v>860.06666666666695</v>
      </c>
      <c r="GQ478" s="16">
        <f t="shared" si="610"/>
        <v>861.06666666666695</v>
      </c>
    </row>
    <row r="479" spans="2:199" ht="14.45" customHeight="1" x14ac:dyDescent="0.25">
      <c r="B479" s="28" t="s">
        <v>463</v>
      </c>
      <c r="C479" s="28" t="s">
        <v>1063</v>
      </c>
      <c r="D479" s="23" t="str">
        <f>IFERROR(IF(MATCH($B479,Compounders!$A:$A,0),"yes"),"")</f>
        <v/>
      </c>
      <c r="F479" s="66"/>
      <c r="G479" s="66"/>
      <c r="H479" s="66"/>
      <c r="I479" s="66"/>
      <c r="J479" s="121" t="str">
        <f t="shared" si="587"/>
        <v>yes</v>
      </c>
      <c r="K479" s="70">
        <f t="shared" si="611"/>
        <v>6</v>
      </c>
      <c r="L479" s="70">
        <f t="shared" si="612"/>
        <v>48</v>
      </c>
      <c r="M479" s="70">
        <f t="shared" si="613"/>
        <v>7</v>
      </c>
      <c r="N479" s="70">
        <f t="shared" si="614"/>
        <v>11</v>
      </c>
      <c r="O479" s="66"/>
      <c r="P479" s="83"/>
      <c r="Q479" s="70">
        <f t="shared" si="627"/>
        <v>5</v>
      </c>
      <c r="R479" s="70">
        <f t="shared" si="627"/>
        <v>4</v>
      </c>
      <c r="S479" s="70">
        <f t="shared" si="627"/>
        <v>5</v>
      </c>
      <c r="T479" s="70">
        <f t="shared" si="627"/>
        <v>5</v>
      </c>
      <c r="U479" s="70">
        <f t="shared" si="627"/>
        <v>5</v>
      </c>
      <c r="V479" s="70">
        <f t="shared" si="627"/>
        <v>8</v>
      </c>
      <c r="W479" s="70">
        <f t="shared" si="627"/>
        <v>10</v>
      </c>
      <c r="X479" s="70">
        <f t="shared" si="627"/>
        <v>4</v>
      </c>
      <c r="Y479" s="70">
        <f t="shared" si="627"/>
        <v>2</v>
      </c>
      <c r="AA479" s="39">
        <v>10.211814336960002</v>
      </c>
      <c r="AB479" s="39">
        <v>10.047179168070002</v>
      </c>
      <c r="AC479" s="40">
        <v>10.46202364971</v>
      </c>
      <c r="AE479" s="4">
        <f t="shared" si="554"/>
        <v>0.25020931274999825</v>
      </c>
      <c r="AF479" s="4">
        <f t="shared" si="555"/>
        <v>0.41484448163999765</v>
      </c>
      <c r="AH479" s="11">
        <f t="shared" si="556"/>
        <v>2.4501944952564081E-2</v>
      </c>
      <c r="AI479" s="11">
        <f t="shared" si="557"/>
        <v>4.1289647044254529E-2</v>
      </c>
      <c r="AK479" s="3">
        <v>1679</v>
      </c>
      <c r="AL479" s="7">
        <v>900</v>
      </c>
      <c r="AM479" s="7"/>
      <c r="AN479" s="3">
        <v>1438</v>
      </c>
      <c r="AO479" s="3">
        <v>1408.8571428571402</v>
      </c>
      <c r="AP479" s="7">
        <v>1886.3333333333298</v>
      </c>
      <c r="AQ479" s="113"/>
      <c r="AR479" s="3">
        <v>1554.3333333333298</v>
      </c>
      <c r="AS479" s="3">
        <v>1677</v>
      </c>
      <c r="AT479" s="7">
        <v>2038.6666666666702</v>
      </c>
      <c r="AU479" s="7"/>
      <c r="AV479" s="3">
        <v>1817</v>
      </c>
      <c r="AW479" s="3">
        <v>1808.5</v>
      </c>
      <c r="AX479" s="7">
        <v>2075</v>
      </c>
      <c r="AY479" s="113"/>
      <c r="AZ479" s="3">
        <v>1614</v>
      </c>
      <c r="BA479" s="7">
        <v>1547</v>
      </c>
      <c r="BB479" s="7"/>
      <c r="BC479" s="3">
        <v>1617.6666666666702</v>
      </c>
      <c r="BD479" s="3">
        <v>1666.9090909090901</v>
      </c>
      <c r="BE479" s="7">
        <v>1651.8888888888901</v>
      </c>
      <c r="BF479" s="113"/>
      <c r="BG479" s="3">
        <v>1713</v>
      </c>
      <c r="BH479" s="3">
        <v>1708.7777777777801</v>
      </c>
      <c r="BI479" s="7">
        <v>1741.375</v>
      </c>
      <c r="BJ479" s="113"/>
      <c r="BK479" s="3">
        <v>2018.3333333333298</v>
      </c>
      <c r="BL479" s="3">
        <v>1800</v>
      </c>
      <c r="BM479" s="7">
        <v>1829.57142857143</v>
      </c>
      <c r="BO479" s="2">
        <f t="shared" si="619"/>
        <v>1614</v>
      </c>
      <c r="BP479" s="2">
        <f t="shared" si="620"/>
        <v>1547</v>
      </c>
      <c r="BQ479" s="2"/>
      <c r="BR479" s="2">
        <f t="shared" si="621"/>
        <v>1617.6666666666702</v>
      </c>
      <c r="BS479" s="2">
        <f t="shared" si="622"/>
        <v>1666.9090909090901</v>
      </c>
      <c r="BT479" s="2">
        <f t="shared" si="623"/>
        <v>1651.8888888888901</v>
      </c>
      <c r="BU479" s="2"/>
      <c r="BV479" s="2">
        <f t="shared" si="624"/>
        <v>1713</v>
      </c>
      <c r="BW479" s="2">
        <f t="shared" si="625"/>
        <v>1708.7777777777801</v>
      </c>
      <c r="BX479" s="2">
        <f t="shared" si="626"/>
        <v>1741.375</v>
      </c>
      <c r="BZ479" s="16">
        <f t="shared" si="615"/>
        <v>-67</v>
      </c>
      <c r="CA479" s="16">
        <f t="shared" si="616"/>
        <v>104.88888888889005</v>
      </c>
      <c r="CB479" s="16">
        <f t="shared" si="617"/>
        <v>89.486111111109949</v>
      </c>
      <c r="CD479" s="5">
        <f t="shared" si="558"/>
        <v>-4.1511771995043412E-2</v>
      </c>
      <c r="CE479" s="5">
        <f t="shared" si="559"/>
        <v>6.7801479566186096E-2</v>
      </c>
      <c r="CF479" s="5">
        <f t="shared" si="560"/>
        <v>5.4171991659379026E-2</v>
      </c>
      <c r="CH479" s="11">
        <f t="shared" si="589"/>
        <v>3.0440402375285336E-2</v>
      </c>
      <c r="CI479" s="11">
        <f t="shared" si="590"/>
        <v>2.1155299127685767E-2</v>
      </c>
      <c r="CK479" s="11">
        <f t="shared" si="591"/>
        <v>-2.4648115716403574E-3</v>
      </c>
      <c r="CL479" s="11">
        <f t="shared" si="592"/>
        <v>1.6564506713368399E-2</v>
      </c>
      <c r="CN479" s="16">
        <f t="shared" si="561"/>
        <v>49.242424242419929</v>
      </c>
      <c r="CO479" s="16">
        <f t="shared" si="562"/>
        <v>34.222222222219898</v>
      </c>
      <c r="CP479" s="11"/>
      <c r="CQ479" s="16">
        <f t="shared" si="563"/>
        <v>-4.222222222219898</v>
      </c>
      <c r="CR479" s="16">
        <f t="shared" si="564"/>
        <v>28.375</v>
      </c>
      <c r="CT479" s="106">
        <v>1654.333333333333</v>
      </c>
      <c r="CU479" s="104">
        <v>1666.9090909090901</v>
      </c>
      <c r="CV479" s="104">
        <v>1699.6666666666661</v>
      </c>
      <c r="CW479" s="104">
        <v>1903</v>
      </c>
      <c r="CX479" s="104">
        <v>1663.571428571428</v>
      </c>
      <c r="CY479" s="104">
        <v>1518.6666666666702</v>
      </c>
      <c r="CZ479" s="104">
        <v>1429.4666666666669</v>
      </c>
      <c r="DA479" s="104">
        <v>1550.333333333333</v>
      </c>
      <c r="DB479" s="104">
        <v>1503.666666666667</v>
      </c>
      <c r="DC479" s="104">
        <v>1362.8333333333298</v>
      </c>
      <c r="DD479" s="104">
        <v>1413</v>
      </c>
      <c r="DE479" s="104">
        <v>1325.0000000000009</v>
      </c>
      <c r="DF479" s="104">
        <v>1512.7</v>
      </c>
      <c r="DG479" s="104">
        <v>1267.75</v>
      </c>
      <c r="DH479" s="104">
        <v>1426.25</v>
      </c>
      <c r="DI479" s="104">
        <v>1553</v>
      </c>
      <c r="DJ479" s="104">
        <v>1320.1666666666661</v>
      </c>
      <c r="DK479" s="104">
        <v>1130.875</v>
      </c>
      <c r="DL479" s="104">
        <v>1174.25</v>
      </c>
      <c r="DM479" s="104">
        <v>1151.75</v>
      </c>
      <c r="DN479" s="104">
        <v>1113.6666666666661</v>
      </c>
      <c r="DO479" s="104">
        <v>1037</v>
      </c>
      <c r="DP479" s="104">
        <v>1038.666666666667</v>
      </c>
      <c r="DR479" s="4">
        <f t="shared" si="593"/>
        <v>10.46202364971</v>
      </c>
      <c r="DS479" s="39">
        <v>10.047179168070002</v>
      </c>
      <c r="DT479" s="39">
        <v>10.211814336960002</v>
      </c>
      <c r="DU479" s="39">
        <v>9.3705722622400014</v>
      </c>
      <c r="DV479" s="39">
        <v>7.4894280137999996</v>
      </c>
      <c r="DW479" s="39">
        <v>8.8418047937399979</v>
      </c>
      <c r="DX479" s="39">
        <v>9.1509180434099999</v>
      </c>
      <c r="DY479" s="39">
        <v>14.261141738839997</v>
      </c>
      <c r="DZ479" s="39">
        <v>12.486412987789999</v>
      </c>
      <c r="EA479" s="39">
        <v>12.735447398190001</v>
      </c>
      <c r="EB479" s="39">
        <v>12.89035892375</v>
      </c>
      <c r="EC479" s="39">
        <v>10.178361332</v>
      </c>
      <c r="ED479" s="39">
        <v>13.875329392680003</v>
      </c>
      <c r="EE479" s="39">
        <v>16.11026368672</v>
      </c>
      <c r="EF479" s="39">
        <v>19.210235615280002</v>
      </c>
      <c r="EG479" s="39">
        <v>15.095299631200001</v>
      </c>
      <c r="EH479" s="39">
        <v>14.031731141450003</v>
      </c>
      <c r="EI479" s="39">
        <v>17.17207700366</v>
      </c>
      <c r="EJ479" s="39">
        <v>16.2011460447</v>
      </c>
      <c r="EK479" s="39">
        <v>15.212992841369999</v>
      </c>
      <c r="EL479" s="39">
        <v>17.369328697380002</v>
      </c>
      <c r="EM479" s="39">
        <v>18.180179717279998</v>
      </c>
      <c r="EN479" s="39">
        <v>15.630581978000002</v>
      </c>
      <c r="EP479" s="111">
        <v>46022</v>
      </c>
      <c r="EQ479" s="114">
        <f t="shared" si="618"/>
        <v>0</v>
      </c>
      <c r="ER479" s="114"/>
      <c r="ES479" s="4">
        <f t="shared" si="594"/>
        <v>1679</v>
      </c>
      <c r="ET479" s="4">
        <f t="shared" si="595"/>
        <v>900</v>
      </c>
      <c r="EU479" s="4"/>
      <c r="EV479" s="4">
        <f t="shared" si="565"/>
        <v>1438</v>
      </c>
      <c r="EW479" s="4">
        <f t="shared" si="566"/>
        <v>1408.8571428571402</v>
      </c>
      <c r="EX479" s="4">
        <f t="shared" si="567"/>
        <v>1886.3333333333298</v>
      </c>
      <c r="EY479" s="4"/>
      <c r="EZ479" s="4">
        <f t="shared" si="568"/>
        <v>1554.3333333333298</v>
      </c>
      <c r="FA479" s="4">
        <f t="shared" si="569"/>
        <v>1677</v>
      </c>
      <c r="FB479" s="4">
        <f t="shared" si="570"/>
        <v>2038.6666666666702</v>
      </c>
      <c r="FC479" s="4"/>
      <c r="FD479" s="4">
        <f t="shared" si="596"/>
        <v>1817</v>
      </c>
      <c r="FE479" s="4">
        <f t="shared" si="597"/>
        <v>1808.5</v>
      </c>
      <c r="FF479" s="4">
        <f t="shared" si="598"/>
        <v>2075</v>
      </c>
      <c r="FH479" s="16">
        <f t="shared" si="599"/>
        <v>1679</v>
      </c>
      <c r="FI479" s="16">
        <f t="shared" si="572"/>
        <v>900</v>
      </c>
      <c r="FJ479" s="16"/>
      <c r="FK479" s="16">
        <f t="shared" si="600"/>
        <v>1438</v>
      </c>
      <c r="FL479" s="16">
        <f t="shared" si="601"/>
        <v>1408.8571428571402</v>
      </c>
      <c r="FM479" s="16">
        <f t="shared" si="602"/>
        <v>1886.3333333333298</v>
      </c>
      <c r="FN479" s="16"/>
      <c r="FO479" s="16">
        <f t="shared" si="603"/>
        <v>1554.3333333333298</v>
      </c>
      <c r="FP479" s="16">
        <f t="shared" si="604"/>
        <v>1677</v>
      </c>
      <c r="FQ479" s="16">
        <f t="shared" si="605"/>
        <v>2038.6666666666702</v>
      </c>
      <c r="FS479" s="4">
        <f t="shared" si="573"/>
        <v>1614</v>
      </c>
      <c r="FT479" s="4">
        <f t="shared" si="574"/>
        <v>1547</v>
      </c>
      <c r="FU479" s="4"/>
      <c r="FV479" s="4">
        <f t="shared" si="575"/>
        <v>1617.6666666666702</v>
      </c>
      <c r="FW479" s="4">
        <f t="shared" si="576"/>
        <v>1666.9090909090901</v>
      </c>
      <c r="FX479" s="4">
        <f t="shared" si="577"/>
        <v>1651.8888888888901</v>
      </c>
      <c r="FY479" s="4"/>
      <c r="FZ479" s="4">
        <f t="shared" si="578"/>
        <v>1713</v>
      </c>
      <c r="GA479" s="4">
        <f t="shared" si="579"/>
        <v>1708.7777777777801</v>
      </c>
      <c r="GB479" s="4">
        <f t="shared" si="580"/>
        <v>1741.375</v>
      </c>
      <c r="GC479" s="4"/>
      <c r="GD479" s="4">
        <f t="shared" si="581"/>
        <v>2018.3333333333298</v>
      </c>
      <c r="GE479" s="4">
        <f t="shared" si="582"/>
        <v>1800</v>
      </c>
      <c r="GF479" s="4">
        <f t="shared" si="583"/>
        <v>1829.57142857143</v>
      </c>
      <c r="GH479" s="16">
        <f t="shared" si="606"/>
        <v>1614</v>
      </c>
      <c r="GI479" s="16">
        <f t="shared" si="584"/>
        <v>1547</v>
      </c>
      <c r="GJ479" s="16"/>
      <c r="GK479" s="16">
        <f t="shared" si="607"/>
        <v>1617.6666666666702</v>
      </c>
      <c r="GL479" s="16">
        <f t="shared" si="608"/>
        <v>1666.9090909090901</v>
      </c>
      <c r="GM479" s="16">
        <f t="shared" si="609"/>
        <v>1651.8888888888901</v>
      </c>
      <c r="GN479" s="16"/>
      <c r="GO479" s="16">
        <f t="shared" si="585"/>
        <v>1713</v>
      </c>
      <c r="GP479" s="16">
        <f t="shared" si="586"/>
        <v>1708.7777777777801</v>
      </c>
      <c r="GQ479" s="16">
        <f t="shared" si="610"/>
        <v>1741.375</v>
      </c>
    </row>
    <row r="480" spans="2:199" ht="14.45" customHeight="1" x14ac:dyDescent="0.25">
      <c r="B480" s="28" t="s">
        <v>358</v>
      </c>
      <c r="C480" s="28" t="s">
        <v>907</v>
      </c>
      <c r="D480" s="23" t="str">
        <f>IFERROR(IF(MATCH($B480,Compounders!$A:$A,0),"yes"),"")</f>
        <v>yes</v>
      </c>
      <c r="F480" s="66"/>
      <c r="G480" s="66"/>
      <c r="H480" s="66"/>
      <c r="I480" s="66"/>
      <c r="J480" s="121" t="str">
        <f t="shared" si="587"/>
        <v>yes</v>
      </c>
      <c r="K480" s="70">
        <f t="shared" si="611"/>
        <v>6</v>
      </c>
      <c r="L480" s="70">
        <f t="shared" si="612"/>
        <v>48</v>
      </c>
      <c r="M480" s="70">
        <f t="shared" si="613"/>
        <v>7</v>
      </c>
      <c r="N480" s="70">
        <f t="shared" si="614"/>
        <v>11</v>
      </c>
      <c r="O480" s="66"/>
      <c r="P480" s="83"/>
      <c r="Q480" s="70">
        <f t="shared" si="627"/>
        <v>5</v>
      </c>
      <c r="R480" s="70">
        <f t="shared" si="627"/>
        <v>4</v>
      </c>
      <c r="S480" s="70">
        <f t="shared" si="627"/>
        <v>5</v>
      </c>
      <c r="T480" s="70">
        <f t="shared" si="627"/>
        <v>5</v>
      </c>
      <c r="U480" s="70">
        <f t="shared" si="627"/>
        <v>5</v>
      </c>
      <c r="V480" s="70">
        <f t="shared" si="627"/>
        <v>8</v>
      </c>
      <c r="W480" s="70">
        <f t="shared" si="627"/>
        <v>10</v>
      </c>
      <c r="X480" s="70">
        <f t="shared" si="627"/>
        <v>4</v>
      </c>
      <c r="Y480" s="70">
        <f t="shared" si="627"/>
        <v>2</v>
      </c>
      <c r="AA480" s="39">
        <v>19.995402287520001</v>
      </c>
      <c r="AB480" s="39">
        <v>14.771864744320002</v>
      </c>
      <c r="AC480" s="40">
        <v>10.039221849559999</v>
      </c>
      <c r="AE480" s="4">
        <f t="shared" si="554"/>
        <v>-9.9561804379600023</v>
      </c>
      <c r="AF480" s="4">
        <f t="shared" si="555"/>
        <v>-4.7326428947600032</v>
      </c>
      <c r="AH480" s="11">
        <f t="shared" si="556"/>
        <v>-0.49792348734959369</v>
      </c>
      <c r="AI480" s="11">
        <f t="shared" si="557"/>
        <v>-0.32038222503897307</v>
      </c>
      <c r="AK480" s="3">
        <v>418.3</v>
      </c>
      <c r="AL480" s="7">
        <v>247.1</v>
      </c>
      <c r="AM480" s="7"/>
      <c r="AN480" s="3">
        <v>429.80952380952402</v>
      </c>
      <c r="AO480" s="3">
        <v>443.58823529411796</v>
      </c>
      <c r="AP480" s="7">
        <v>435.55</v>
      </c>
      <c r="AQ480" s="113"/>
      <c r="AR480" s="3">
        <v>549.35</v>
      </c>
      <c r="AS480" s="3">
        <v>569.94117647058795</v>
      </c>
      <c r="AT480" s="7">
        <v>565.5</v>
      </c>
      <c r="AU480" s="7"/>
      <c r="AV480" s="3">
        <v>695.5</v>
      </c>
      <c r="AW480" s="3">
        <v>724.5</v>
      </c>
      <c r="AX480" s="7">
        <v>708.86666666666702</v>
      </c>
      <c r="AY480" s="113"/>
      <c r="AZ480" s="3">
        <v>230.4</v>
      </c>
      <c r="BA480" s="7">
        <v>357.4</v>
      </c>
      <c r="BB480" s="7"/>
      <c r="BC480" s="3">
        <v>436.038461538462</v>
      </c>
      <c r="BD480" s="3">
        <v>443.56521739130403</v>
      </c>
      <c r="BE480" s="7">
        <v>452.41666666666697</v>
      </c>
      <c r="BF480" s="113"/>
      <c r="BG480" s="3">
        <v>556.08333333333303</v>
      </c>
      <c r="BH480" s="3">
        <v>568.13043478260897</v>
      </c>
      <c r="BI480" s="7">
        <v>568.91999999999996</v>
      </c>
      <c r="BJ480" s="113"/>
      <c r="BK480" s="3">
        <v>697.86666666666702</v>
      </c>
      <c r="BL480" s="3">
        <v>718.5625</v>
      </c>
      <c r="BM480" s="7">
        <v>714.73684210526301</v>
      </c>
      <c r="BO480" s="2">
        <f t="shared" si="619"/>
        <v>230.4</v>
      </c>
      <c r="BP480" s="2">
        <f t="shared" si="620"/>
        <v>357.4</v>
      </c>
      <c r="BQ480" s="2"/>
      <c r="BR480" s="2">
        <f t="shared" si="621"/>
        <v>436.038461538462</v>
      </c>
      <c r="BS480" s="2">
        <f t="shared" si="622"/>
        <v>443.56521739130403</v>
      </c>
      <c r="BT480" s="2">
        <f t="shared" si="623"/>
        <v>452.41666666666697</v>
      </c>
      <c r="BU480" s="2"/>
      <c r="BV480" s="2">
        <f t="shared" si="624"/>
        <v>556.08333333333303</v>
      </c>
      <c r="BW480" s="2">
        <f t="shared" si="625"/>
        <v>568.13043478260897</v>
      </c>
      <c r="BX480" s="2">
        <f t="shared" si="626"/>
        <v>568.91999999999996</v>
      </c>
      <c r="BZ480" s="16">
        <f t="shared" si="615"/>
        <v>126.99999999999997</v>
      </c>
      <c r="CA480" s="16">
        <f t="shared" si="616"/>
        <v>95.016666666666993</v>
      </c>
      <c r="CB480" s="16">
        <f t="shared" si="617"/>
        <v>116.50333333333299</v>
      </c>
      <c r="CD480" s="5">
        <f t="shared" si="558"/>
        <v>0.55121527777777768</v>
      </c>
      <c r="CE480" s="5">
        <f t="shared" si="559"/>
        <v>0.26585525088602968</v>
      </c>
      <c r="CF480" s="5">
        <f t="shared" si="560"/>
        <v>0.25751335420887722</v>
      </c>
      <c r="CH480" s="11">
        <f t="shared" si="589"/>
        <v>1.726167876633089E-2</v>
      </c>
      <c r="CI480" s="11">
        <f t="shared" si="590"/>
        <v>3.7561377201493329E-2</v>
      </c>
      <c r="CK480" s="11">
        <f t="shared" si="591"/>
        <v>2.1664201617160428E-2</v>
      </c>
      <c r="CL480" s="11">
        <f t="shared" si="592"/>
        <v>2.308407013337388E-2</v>
      </c>
      <c r="CN480" s="16">
        <f t="shared" si="561"/>
        <v>7.5267558528420295</v>
      </c>
      <c r="CO480" s="16">
        <f t="shared" si="562"/>
        <v>16.378205128204968</v>
      </c>
      <c r="CP480" s="11"/>
      <c r="CQ480" s="16">
        <f t="shared" si="563"/>
        <v>12.047101449275942</v>
      </c>
      <c r="CR480" s="16">
        <f t="shared" si="564"/>
        <v>12.836666666666929</v>
      </c>
      <c r="CT480" s="106">
        <v>469.90454545454605</v>
      </c>
      <c r="CU480" s="104">
        <v>443.56521739130403</v>
      </c>
      <c r="CV480" s="104">
        <v>400.1288329519453</v>
      </c>
      <c r="CW480" s="104">
        <v>352.83499999999998</v>
      </c>
      <c r="CX480" s="104">
        <v>318.75911764705876</v>
      </c>
      <c r="CY480" s="104">
        <v>312.86956521739103</v>
      </c>
      <c r="CZ480" s="104">
        <v>275.03221153846152</v>
      </c>
      <c r="DA480" s="104">
        <v>251.5514170040484</v>
      </c>
      <c r="DB480" s="104">
        <v>228.49230769230772</v>
      </c>
      <c r="DC480" s="104">
        <v>220.71428571428601</v>
      </c>
      <c r="DD480" s="104">
        <v>167.42264957265002</v>
      </c>
      <c r="DE480" s="104">
        <v>143.2888235294117</v>
      </c>
      <c r="DF480" s="104">
        <v>118.34642579642498</v>
      </c>
      <c r="DG480" s="104">
        <v>91.3</v>
      </c>
      <c r="DH480" s="104">
        <v>51.009402597402001</v>
      </c>
      <c r="DI480" s="104">
        <v>66.255494505493999</v>
      </c>
      <c r="DJ480" s="104">
        <v>92.188333333333304</v>
      </c>
      <c r="DK480" s="104">
        <v>88.984999999999999</v>
      </c>
      <c r="DL480" s="104">
        <v>80.283939393940003</v>
      </c>
      <c r="DM480" s="104">
        <v>83.373923444975986</v>
      </c>
      <c r="DN480" s="104">
        <v>63.916666666666003</v>
      </c>
      <c r="DO480" s="104">
        <v>62.424999999999997</v>
      </c>
      <c r="DP480" s="104">
        <v>44.003682352940999</v>
      </c>
      <c r="DR480" s="4">
        <f t="shared" si="593"/>
        <v>10.039221849559999</v>
      </c>
      <c r="DS480" s="39">
        <v>14.771864744320002</v>
      </c>
      <c r="DT480" s="39">
        <v>19.995402287520001</v>
      </c>
      <c r="DU480" s="39">
        <v>21.732287330549998</v>
      </c>
      <c r="DV480" s="39">
        <v>22.110393308140001</v>
      </c>
      <c r="DW480" s="39">
        <v>18.442077171440001</v>
      </c>
      <c r="DX480" s="39">
        <v>18.312696409250002</v>
      </c>
      <c r="DY480" s="39">
        <v>16.319378435499999</v>
      </c>
      <c r="DZ480" s="39">
        <v>14.133973319800001</v>
      </c>
      <c r="EA480" s="39">
        <v>11.985270121999999</v>
      </c>
      <c r="EB480" s="39">
        <v>15.151196770619999</v>
      </c>
      <c r="EC480" s="39">
        <v>11.135770109819999</v>
      </c>
      <c r="ED480" s="39">
        <v>20.096095045520002</v>
      </c>
      <c r="EE480" s="39">
        <v>22.181198292720001</v>
      </c>
      <c r="EF480" s="39">
        <v>20.445003676169993</v>
      </c>
      <c r="EG480" s="39">
        <v>15.9211862988</v>
      </c>
      <c r="EH480" s="39">
        <v>15.1076945142</v>
      </c>
      <c r="EI480" s="39">
        <v>18.4388817918</v>
      </c>
      <c r="EJ480" s="39">
        <v>18.350125786019998</v>
      </c>
      <c r="EK480" s="39">
        <v>19.576019785870002</v>
      </c>
      <c r="EL480" s="39">
        <v>18.192118641419999</v>
      </c>
      <c r="EM480" s="39">
        <v>17.241678138080001</v>
      </c>
      <c r="EN480" s="39">
        <v>16.85314166373</v>
      </c>
      <c r="EP480" s="111">
        <v>46022</v>
      </c>
      <c r="EQ480" s="114">
        <f t="shared" si="618"/>
        <v>0</v>
      </c>
      <c r="ER480" s="114"/>
      <c r="ES480" s="4">
        <f t="shared" si="594"/>
        <v>418.3</v>
      </c>
      <c r="ET480" s="4">
        <f t="shared" si="595"/>
        <v>247.1</v>
      </c>
      <c r="EU480" s="4"/>
      <c r="EV480" s="4">
        <f t="shared" si="565"/>
        <v>429.80952380952402</v>
      </c>
      <c r="EW480" s="4">
        <f t="shared" si="566"/>
        <v>443.58823529411796</v>
      </c>
      <c r="EX480" s="4">
        <f t="shared" si="567"/>
        <v>435.55</v>
      </c>
      <c r="EY480" s="4"/>
      <c r="EZ480" s="4">
        <f t="shared" si="568"/>
        <v>549.35</v>
      </c>
      <c r="FA480" s="4">
        <f t="shared" si="569"/>
        <v>569.94117647058795</v>
      </c>
      <c r="FB480" s="4">
        <f t="shared" si="570"/>
        <v>565.5</v>
      </c>
      <c r="FC480" s="4"/>
      <c r="FD480" s="4">
        <f t="shared" si="596"/>
        <v>695.5</v>
      </c>
      <c r="FE480" s="4">
        <f t="shared" si="597"/>
        <v>724.5</v>
      </c>
      <c r="FF480" s="4">
        <f t="shared" si="598"/>
        <v>708.86666666666702</v>
      </c>
      <c r="FH480" s="16">
        <f t="shared" si="599"/>
        <v>418.3</v>
      </c>
      <c r="FI480" s="16">
        <f t="shared" si="572"/>
        <v>247.1</v>
      </c>
      <c r="FJ480" s="16"/>
      <c r="FK480" s="16">
        <f t="shared" si="600"/>
        <v>429.80952380952402</v>
      </c>
      <c r="FL480" s="16">
        <f t="shared" si="601"/>
        <v>443.58823529411796</v>
      </c>
      <c r="FM480" s="16">
        <f t="shared" si="602"/>
        <v>435.55</v>
      </c>
      <c r="FN480" s="16"/>
      <c r="FO480" s="16">
        <f t="shared" si="603"/>
        <v>549.35</v>
      </c>
      <c r="FP480" s="16">
        <f t="shared" si="604"/>
        <v>569.94117647058795</v>
      </c>
      <c r="FQ480" s="16">
        <f t="shared" si="605"/>
        <v>565.5</v>
      </c>
      <c r="FS480" s="4">
        <f t="shared" si="573"/>
        <v>230.4</v>
      </c>
      <c r="FT480" s="4">
        <f t="shared" si="574"/>
        <v>357.4</v>
      </c>
      <c r="FU480" s="4"/>
      <c r="FV480" s="4">
        <f t="shared" si="575"/>
        <v>436.038461538462</v>
      </c>
      <c r="FW480" s="4">
        <f t="shared" si="576"/>
        <v>443.56521739130403</v>
      </c>
      <c r="FX480" s="4">
        <f t="shared" si="577"/>
        <v>452.41666666666697</v>
      </c>
      <c r="FY480" s="4"/>
      <c r="FZ480" s="4">
        <f t="shared" si="578"/>
        <v>556.08333333333303</v>
      </c>
      <c r="GA480" s="4">
        <f t="shared" si="579"/>
        <v>568.13043478260897</v>
      </c>
      <c r="GB480" s="4">
        <f t="shared" si="580"/>
        <v>568.91999999999996</v>
      </c>
      <c r="GC480" s="4"/>
      <c r="GD480" s="4">
        <f t="shared" si="581"/>
        <v>697.86666666666702</v>
      </c>
      <c r="GE480" s="4">
        <f t="shared" si="582"/>
        <v>718.5625</v>
      </c>
      <c r="GF480" s="4">
        <f t="shared" si="583"/>
        <v>714.73684210526301</v>
      </c>
      <c r="GH480" s="16">
        <f t="shared" si="606"/>
        <v>230.4</v>
      </c>
      <c r="GI480" s="16">
        <f t="shared" si="584"/>
        <v>357.4</v>
      </c>
      <c r="GJ480" s="16"/>
      <c r="GK480" s="16">
        <f t="shared" si="607"/>
        <v>436.038461538462</v>
      </c>
      <c r="GL480" s="16">
        <f t="shared" si="608"/>
        <v>443.56521739130403</v>
      </c>
      <c r="GM480" s="16">
        <f t="shared" si="609"/>
        <v>452.41666666666697</v>
      </c>
      <c r="GN480" s="16"/>
      <c r="GO480" s="16">
        <f t="shared" si="585"/>
        <v>556.08333333333303</v>
      </c>
      <c r="GP480" s="16">
        <f t="shared" si="586"/>
        <v>568.13043478260897</v>
      </c>
      <c r="GQ480" s="16">
        <f t="shared" si="610"/>
        <v>568.91999999999996</v>
      </c>
    </row>
    <row r="481" spans="2:199" ht="14.45" customHeight="1" x14ac:dyDescent="0.25">
      <c r="B481" s="28" t="s">
        <v>436</v>
      </c>
      <c r="C481" s="28" t="s">
        <v>908</v>
      </c>
      <c r="D481" s="23" t="str">
        <f>IFERROR(IF(MATCH($B481,Compounders!$A:$A,0),"yes"),"")</f>
        <v/>
      </c>
      <c r="F481" s="66"/>
      <c r="G481" s="66"/>
      <c r="H481" s="66"/>
      <c r="I481" s="66"/>
      <c r="J481" s="121" t="str">
        <f t="shared" si="587"/>
        <v>yes</v>
      </c>
      <c r="K481" s="70">
        <f t="shared" si="611"/>
        <v>6</v>
      </c>
      <c r="L481" s="70">
        <f t="shared" si="612"/>
        <v>48</v>
      </c>
      <c r="M481" s="70">
        <f t="shared" si="613"/>
        <v>7</v>
      </c>
      <c r="N481" s="70">
        <f t="shared" si="614"/>
        <v>11</v>
      </c>
      <c r="O481" s="66"/>
      <c r="P481" s="83"/>
      <c r="Q481" s="70">
        <f t="shared" si="627"/>
        <v>5</v>
      </c>
      <c r="R481" s="70">
        <f t="shared" si="627"/>
        <v>4</v>
      </c>
      <c r="S481" s="70">
        <f t="shared" si="627"/>
        <v>5</v>
      </c>
      <c r="T481" s="70">
        <f t="shared" si="627"/>
        <v>5</v>
      </c>
      <c r="U481" s="70">
        <f t="shared" si="627"/>
        <v>5</v>
      </c>
      <c r="V481" s="70">
        <f t="shared" si="627"/>
        <v>8</v>
      </c>
      <c r="W481" s="70">
        <f t="shared" si="627"/>
        <v>10</v>
      </c>
      <c r="X481" s="70">
        <f t="shared" si="627"/>
        <v>4</v>
      </c>
      <c r="Y481" s="70">
        <f t="shared" si="627"/>
        <v>2</v>
      </c>
      <c r="AA481" s="39">
        <v>9.8236064335499993</v>
      </c>
      <c r="AB481" s="39">
        <v>8.6730422352000005</v>
      </c>
      <c r="AC481" s="40">
        <v>9.6952222129200027</v>
      </c>
      <c r="AE481" s="4">
        <f t="shared" si="554"/>
        <v>-0.12838422062999655</v>
      </c>
      <c r="AF481" s="4">
        <f t="shared" si="555"/>
        <v>1.0221799777200022</v>
      </c>
      <c r="AH481" s="11">
        <f t="shared" si="556"/>
        <v>-1.3068949931822726E-2</v>
      </c>
      <c r="AI481" s="11">
        <f t="shared" si="557"/>
        <v>0.1178571428571431</v>
      </c>
      <c r="AK481" s="3">
        <v>-649</v>
      </c>
      <c r="AL481" s="7">
        <v>-957</v>
      </c>
      <c r="AM481" s="7"/>
      <c r="AN481" s="3">
        <v>815.5</v>
      </c>
      <c r="AO481" s="3">
        <v>319</v>
      </c>
      <c r="AP481" s="7">
        <v>483</v>
      </c>
      <c r="AQ481" s="113"/>
      <c r="AR481" s="3">
        <v>925</v>
      </c>
      <c r="AS481" s="3">
        <v>559.25</v>
      </c>
      <c r="AT481" s="7">
        <v>644.66666666666697</v>
      </c>
      <c r="AU481" s="7"/>
      <c r="AV481" s="3">
        <v>1045.3333333333301</v>
      </c>
      <c r="AW481" s="3">
        <v>438</v>
      </c>
      <c r="AX481" s="7">
        <v>571.5</v>
      </c>
      <c r="AY481" s="113"/>
      <c r="AZ481" s="3">
        <v>1483</v>
      </c>
      <c r="BA481" s="7">
        <v>1136</v>
      </c>
      <c r="BB481" s="7"/>
      <c r="BC481" s="3">
        <v>1141.8333333333298</v>
      </c>
      <c r="BD481" s="3">
        <v>989.16666666666697</v>
      </c>
      <c r="BE481" s="7">
        <v>991.83333333333303</v>
      </c>
      <c r="BF481" s="113"/>
      <c r="BG481" s="3">
        <v>1248.1818181818198</v>
      </c>
      <c r="BH481" s="3">
        <v>1041.4166666666699</v>
      </c>
      <c r="BI481" s="7">
        <v>1029.0833333333301</v>
      </c>
      <c r="BJ481" s="113"/>
      <c r="BK481" s="3">
        <v>1310.6666666666702</v>
      </c>
      <c r="BL481" s="3">
        <v>1165.5</v>
      </c>
      <c r="BM481" s="7">
        <v>1121</v>
      </c>
      <c r="BO481" s="2">
        <f t="shared" si="619"/>
        <v>1483</v>
      </c>
      <c r="BP481" s="2">
        <f t="shared" si="620"/>
        <v>1136</v>
      </c>
      <c r="BQ481" s="2"/>
      <c r="BR481" s="2">
        <f t="shared" si="621"/>
        <v>1141.8333333333298</v>
      </c>
      <c r="BS481" s="2">
        <f t="shared" si="622"/>
        <v>989.16666666666697</v>
      </c>
      <c r="BT481" s="2">
        <f t="shared" si="623"/>
        <v>991.83333333333303</v>
      </c>
      <c r="BU481" s="2"/>
      <c r="BV481" s="2">
        <f t="shared" si="624"/>
        <v>1248.1818181818198</v>
      </c>
      <c r="BW481" s="2">
        <f t="shared" si="625"/>
        <v>1041.4166666666699</v>
      </c>
      <c r="BX481" s="2">
        <f t="shared" si="626"/>
        <v>1029.0833333333301</v>
      </c>
      <c r="BZ481" s="16">
        <f t="shared" si="615"/>
        <v>-347</v>
      </c>
      <c r="CA481" s="16">
        <f t="shared" si="616"/>
        <v>-144.16666666666697</v>
      </c>
      <c r="CB481" s="16">
        <f t="shared" si="617"/>
        <v>37.249999999997044</v>
      </c>
      <c r="CD481" s="5">
        <f t="shared" si="558"/>
        <v>-0.23398516520566415</v>
      </c>
      <c r="CE481" s="5">
        <f t="shared" si="559"/>
        <v>-0.12690727699530546</v>
      </c>
      <c r="CF481" s="5">
        <f t="shared" si="560"/>
        <v>3.7556713157449462E-2</v>
      </c>
      <c r="CH481" s="11">
        <f t="shared" si="589"/>
        <v>-0.13370310903517446</v>
      </c>
      <c r="CI481" s="11">
        <f t="shared" si="590"/>
        <v>-0.13136768354984441</v>
      </c>
      <c r="CK481" s="11">
        <f t="shared" si="591"/>
        <v>-0.16565307113376881</v>
      </c>
      <c r="CL481" s="11">
        <f t="shared" si="592"/>
        <v>-0.17553411022093113</v>
      </c>
      <c r="CN481" s="16">
        <f t="shared" si="561"/>
        <v>-152.66666666666288</v>
      </c>
      <c r="CO481" s="16">
        <f t="shared" si="562"/>
        <v>-149.99999999999682</v>
      </c>
      <c r="CP481" s="11"/>
      <c r="CQ481" s="16">
        <f t="shared" si="563"/>
        <v>-206.76515151514991</v>
      </c>
      <c r="CR481" s="16">
        <f t="shared" si="564"/>
        <v>-219.09848484848976</v>
      </c>
      <c r="CT481" s="106">
        <v>1021.866666666667</v>
      </c>
      <c r="CU481" s="104">
        <v>989.16666666666697</v>
      </c>
      <c r="CV481" s="104">
        <v>1107.9107142857151</v>
      </c>
      <c r="CW481" s="104">
        <v>1281.090909090909</v>
      </c>
      <c r="CX481" s="104">
        <v>1308.041666666667</v>
      </c>
      <c r="CY481" s="104">
        <v>1281</v>
      </c>
      <c r="CZ481" s="104">
        <v>1306.160714285714</v>
      </c>
      <c r="DA481" s="104">
        <v>1600.0987012987021</v>
      </c>
      <c r="DB481" s="104">
        <v>1520.681818181818</v>
      </c>
      <c r="DC481" s="104">
        <v>1476.6923076923101</v>
      </c>
      <c r="DD481" s="104">
        <v>1504.2738095238099</v>
      </c>
      <c r="DE481" s="104">
        <v>1487.56993006993</v>
      </c>
      <c r="DF481" s="104">
        <v>1530.3562271062269</v>
      </c>
      <c r="DG481" s="104">
        <v>1443.3571428571402</v>
      </c>
      <c r="DH481" s="104">
        <v>1774.9740259740261</v>
      </c>
      <c r="DI481" s="104">
        <v>1838.1787878787889</v>
      </c>
      <c r="DJ481" s="104">
        <v>2136.0606060606069</v>
      </c>
      <c r="DK481" s="104">
        <v>2188.1428571428601</v>
      </c>
      <c r="DL481" s="104">
        <v>1987.466666666666</v>
      </c>
      <c r="DM481" s="104">
        <v>1918.2083333333339</v>
      </c>
      <c r="DN481" s="104">
        <v>1863.599999999999</v>
      </c>
      <c r="DO481" s="104">
        <v>1736.75</v>
      </c>
      <c r="DP481" s="104">
        <v>1657.9749999999999</v>
      </c>
      <c r="DR481" s="4">
        <f t="shared" si="593"/>
        <v>9.6952222129200027</v>
      </c>
      <c r="DS481" s="39">
        <v>8.6730422352000005</v>
      </c>
      <c r="DT481" s="39">
        <v>9.8236064335499993</v>
      </c>
      <c r="DU481" s="39">
        <v>11.695151558970002</v>
      </c>
      <c r="DV481" s="39">
        <v>15.53892758444</v>
      </c>
      <c r="DW481" s="39">
        <v>17.55739077918</v>
      </c>
      <c r="DX481" s="39">
        <v>14.888733861959999</v>
      </c>
      <c r="DY481" s="39">
        <v>19.371443699819999</v>
      </c>
      <c r="DZ481" s="39">
        <v>17.045457355500002</v>
      </c>
      <c r="EA481" s="39">
        <v>21.711919999999999</v>
      </c>
      <c r="EB481" s="39">
        <v>19.613126857939999</v>
      </c>
      <c r="EC481" s="39">
        <v>19.111718170980005</v>
      </c>
      <c r="ED481" s="39">
        <v>23.03163485068</v>
      </c>
      <c r="EE481" s="39">
        <v>20.50401908568</v>
      </c>
      <c r="EF481" s="39">
        <v>25.69503508623</v>
      </c>
      <c r="EG481" s="39">
        <v>27.124473486920003</v>
      </c>
      <c r="EH481" s="39">
        <v>32.341646987940003</v>
      </c>
      <c r="EI481" s="39">
        <v>39.017895379999999</v>
      </c>
      <c r="EJ481" s="39">
        <v>42.97952497544</v>
      </c>
      <c r="EK481" s="39">
        <v>40.207781809650001</v>
      </c>
      <c r="EL481" s="39">
        <v>40.479585436500003</v>
      </c>
      <c r="EM481" s="39">
        <v>42.656810479999997</v>
      </c>
      <c r="EN481" s="39">
        <v>40.988068255519998</v>
      </c>
      <c r="EP481" s="111">
        <v>46022</v>
      </c>
      <c r="EQ481" s="114">
        <f t="shared" si="618"/>
        <v>0</v>
      </c>
      <c r="ER481" s="114"/>
      <c r="ES481" s="4">
        <f t="shared" si="594"/>
        <v>-649</v>
      </c>
      <c r="ET481" s="4">
        <f t="shared" si="595"/>
        <v>-957</v>
      </c>
      <c r="EU481" s="4"/>
      <c r="EV481" s="4">
        <f t="shared" si="565"/>
        <v>815.5</v>
      </c>
      <c r="EW481" s="4">
        <f t="shared" si="566"/>
        <v>319</v>
      </c>
      <c r="EX481" s="4">
        <f t="shared" si="567"/>
        <v>483</v>
      </c>
      <c r="EY481" s="4"/>
      <c r="EZ481" s="4">
        <f t="shared" si="568"/>
        <v>925</v>
      </c>
      <c r="FA481" s="4">
        <f t="shared" si="569"/>
        <v>559.25</v>
      </c>
      <c r="FB481" s="4">
        <f t="shared" si="570"/>
        <v>644.66666666666697</v>
      </c>
      <c r="FC481" s="4"/>
      <c r="FD481" s="4">
        <f t="shared" si="596"/>
        <v>1045.3333333333301</v>
      </c>
      <c r="FE481" s="4">
        <f t="shared" si="597"/>
        <v>438</v>
      </c>
      <c r="FF481" s="4">
        <f t="shared" si="598"/>
        <v>571.5</v>
      </c>
      <c r="FH481" s="16">
        <f t="shared" si="599"/>
        <v>-649</v>
      </c>
      <c r="FI481" s="16">
        <f t="shared" si="572"/>
        <v>-957</v>
      </c>
      <c r="FJ481" s="16"/>
      <c r="FK481" s="16">
        <f t="shared" si="600"/>
        <v>815.5</v>
      </c>
      <c r="FL481" s="16">
        <f t="shared" si="601"/>
        <v>319</v>
      </c>
      <c r="FM481" s="16">
        <f t="shared" si="602"/>
        <v>483</v>
      </c>
      <c r="FN481" s="16"/>
      <c r="FO481" s="16">
        <f t="shared" si="603"/>
        <v>925</v>
      </c>
      <c r="FP481" s="16">
        <f t="shared" si="604"/>
        <v>559.25</v>
      </c>
      <c r="FQ481" s="16">
        <f t="shared" si="605"/>
        <v>644.66666666666697</v>
      </c>
      <c r="FS481" s="4">
        <f t="shared" si="573"/>
        <v>1483</v>
      </c>
      <c r="FT481" s="4">
        <f t="shared" si="574"/>
        <v>1136</v>
      </c>
      <c r="FU481" s="4"/>
      <c r="FV481" s="4">
        <f t="shared" si="575"/>
        <v>1141.8333333333298</v>
      </c>
      <c r="FW481" s="4">
        <f t="shared" si="576"/>
        <v>989.16666666666697</v>
      </c>
      <c r="FX481" s="4">
        <f t="shared" si="577"/>
        <v>991.83333333333303</v>
      </c>
      <c r="FY481" s="4"/>
      <c r="FZ481" s="4">
        <f t="shared" si="578"/>
        <v>1248.1818181818198</v>
      </c>
      <c r="GA481" s="4">
        <f t="shared" si="579"/>
        <v>1041.4166666666699</v>
      </c>
      <c r="GB481" s="4">
        <f t="shared" si="580"/>
        <v>1029.0833333333301</v>
      </c>
      <c r="GC481" s="4"/>
      <c r="GD481" s="4">
        <f t="shared" si="581"/>
        <v>1310.6666666666702</v>
      </c>
      <c r="GE481" s="4">
        <f t="shared" si="582"/>
        <v>1165.5</v>
      </c>
      <c r="GF481" s="4">
        <f t="shared" si="583"/>
        <v>1121</v>
      </c>
      <c r="GH481" s="16">
        <f t="shared" si="606"/>
        <v>1483</v>
      </c>
      <c r="GI481" s="16">
        <f t="shared" si="584"/>
        <v>1136</v>
      </c>
      <c r="GJ481" s="16"/>
      <c r="GK481" s="16">
        <f t="shared" si="607"/>
        <v>1141.8333333333298</v>
      </c>
      <c r="GL481" s="16">
        <f t="shared" si="608"/>
        <v>989.16666666666697</v>
      </c>
      <c r="GM481" s="16">
        <f t="shared" si="609"/>
        <v>991.83333333333303</v>
      </c>
      <c r="GN481" s="16"/>
      <c r="GO481" s="16">
        <f t="shared" si="585"/>
        <v>1248.1818181818198</v>
      </c>
      <c r="GP481" s="16">
        <f t="shared" si="586"/>
        <v>1041.4166666666699</v>
      </c>
      <c r="GQ481" s="16">
        <f t="shared" si="610"/>
        <v>1029.0833333333301</v>
      </c>
    </row>
    <row r="482" spans="2:199" ht="14.45" customHeight="1" x14ac:dyDescent="0.25">
      <c r="B482" s="28" t="s">
        <v>484</v>
      </c>
      <c r="C482" s="28" t="s">
        <v>909</v>
      </c>
      <c r="D482" s="23" t="str">
        <f>IFERROR(IF(MATCH($B482,Compounders!$A:$A,0),"yes"),"")</f>
        <v/>
      </c>
      <c r="F482" s="66"/>
      <c r="G482" s="66"/>
      <c r="H482" s="66"/>
      <c r="I482" s="66"/>
      <c r="J482" s="121" t="str">
        <f t="shared" si="587"/>
        <v>yes</v>
      </c>
      <c r="K482" s="70">
        <f t="shared" si="611"/>
        <v>6</v>
      </c>
      <c r="L482" s="70">
        <f t="shared" si="612"/>
        <v>48</v>
      </c>
      <c r="M482" s="70">
        <f t="shared" si="613"/>
        <v>7</v>
      </c>
      <c r="N482" s="70">
        <f t="shared" si="614"/>
        <v>11</v>
      </c>
      <c r="O482" s="66"/>
      <c r="P482" s="83"/>
      <c r="Q482" s="70">
        <f t="shared" si="627"/>
        <v>5</v>
      </c>
      <c r="R482" s="70">
        <f t="shared" si="627"/>
        <v>4</v>
      </c>
      <c r="S482" s="70">
        <f t="shared" si="627"/>
        <v>5</v>
      </c>
      <c r="T482" s="70">
        <f t="shared" si="627"/>
        <v>5</v>
      </c>
      <c r="U482" s="70">
        <f t="shared" si="627"/>
        <v>5</v>
      </c>
      <c r="V482" s="70">
        <f t="shared" si="627"/>
        <v>8</v>
      </c>
      <c r="W482" s="70">
        <f t="shared" si="627"/>
        <v>10</v>
      </c>
      <c r="X482" s="70">
        <f t="shared" si="627"/>
        <v>4</v>
      </c>
      <c r="Y482" s="70">
        <f t="shared" si="627"/>
        <v>2</v>
      </c>
      <c r="AA482" s="39">
        <v>15.3341071625</v>
      </c>
      <c r="AB482" s="39">
        <v>14.425239664170002</v>
      </c>
      <c r="AC482" s="40">
        <v>15.020785348199999</v>
      </c>
      <c r="AE482" s="4">
        <f t="shared" si="554"/>
        <v>-0.31332181430000183</v>
      </c>
      <c r="AF482" s="4">
        <f t="shared" si="555"/>
        <v>0.59554568402999664</v>
      </c>
      <c r="AH482" s="11">
        <f t="shared" si="556"/>
        <v>-2.0433000172728644E-2</v>
      </c>
      <c r="AI482" s="11">
        <f t="shared" si="557"/>
        <v>4.1284976741789325E-2</v>
      </c>
      <c r="AK482" s="3">
        <v>266</v>
      </c>
      <c r="AL482" s="7">
        <v>1180</v>
      </c>
      <c r="AM482" s="7"/>
      <c r="AN482" s="3">
        <v>555.42857142857099</v>
      </c>
      <c r="AO482" s="3">
        <v>531.28571428571399</v>
      </c>
      <c r="AP482" s="7">
        <v>529.28571428571399</v>
      </c>
      <c r="AQ482" s="113"/>
      <c r="AR482" s="3">
        <v>664</v>
      </c>
      <c r="AS482" s="3">
        <v>663.28571428571399</v>
      </c>
      <c r="AT482" s="7">
        <v>689.857142857143</v>
      </c>
      <c r="AU482" s="7"/>
      <c r="AV482" s="3">
        <v>722.5</v>
      </c>
      <c r="AW482" s="3">
        <v>734.33333333333303</v>
      </c>
      <c r="AX482" s="7">
        <v>782</v>
      </c>
      <c r="AY482" s="113"/>
      <c r="AZ482" s="3">
        <v>403</v>
      </c>
      <c r="BA482" s="7">
        <v>510</v>
      </c>
      <c r="BB482" s="7"/>
      <c r="BC482" s="3">
        <v>571.54545454545496</v>
      </c>
      <c r="BD482" s="3">
        <v>582.18181818181802</v>
      </c>
      <c r="BE482" s="7">
        <v>578.44444444444389</v>
      </c>
      <c r="BF482" s="113"/>
      <c r="BG482" s="3">
        <v>670.54545454545496</v>
      </c>
      <c r="BH482" s="3">
        <v>678.81818181818198</v>
      </c>
      <c r="BI482" s="7">
        <v>689</v>
      </c>
      <c r="BJ482" s="113"/>
      <c r="BK482" s="3">
        <v>741</v>
      </c>
      <c r="BL482" s="3">
        <v>754.9</v>
      </c>
      <c r="BM482" s="7">
        <v>776.9</v>
      </c>
      <c r="BO482" s="2">
        <f t="shared" si="619"/>
        <v>456.93972602739723</v>
      </c>
      <c r="BP482" s="2">
        <f t="shared" si="620"/>
        <v>544.50350076103473</v>
      </c>
      <c r="BQ482" s="2"/>
      <c r="BR482" s="2">
        <f t="shared" si="621"/>
        <v>621.45230386052344</v>
      </c>
      <c r="BS482" s="2">
        <f t="shared" si="622"/>
        <v>630.89713574097141</v>
      </c>
      <c r="BT482" s="2">
        <f t="shared" si="623"/>
        <v>634.17656012176531</v>
      </c>
      <c r="BU482" s="2"/>
      <c r="BV482" s="2">
        <f t="shared" si="624"/>
        <v>706.06226650062285</v>
      </c>
      <c r="BW482" s="2">
        <f t="shared" si="625"/>
        <v>717.17175591531759</v>
      </c>
      <c r="BX482" s="2">
        <f t="shared" si="626"/>
        <v>733.31123287671232</v>
      </c>
      <c r="BZ482" s="16">
        <f t="shared" si="615"/>
        <v>87.563774733637501</v>
      </c>
      <c r="CA482" s="16">
        <f t="shared" si="616"/>
        <v>89.673059360730576</v>
      </c>
      <c r="CB482" s="16">
        <f t="shared" si="617"/>
        <v>99.134672754947019</v>
      </c>
      <c r="CD482" s="5">
        <f t="shared" si="558"/>
        <v>0.19163090829267793</v>
      </c>
      <c r="CE482" s="5">
        <f t="shared" si="559"/>
        <v>0.16468775542378977</v>
      </c>
      <c r="CF482" s="5">
        <f t="shared" si="560"/>
        <v>0.15632030413724629</v>
      </c>
      <c r="CH482" s="11">
        <f t="shared" si="589"/>
        <v>1.5197999624067204E-2</v>
      </c>
      <c r="CI482" s="11">
        <f t="shared" si="590"/>
        <v>2.0475032729297959E-2</v>
      </c>
      <c r="CK482" s="11">
        <f t="shared" si="591"/>
        <v>1.5734432983871782E-2</v>
      </c>
      <c r="CL482" s="11">
        <f t="shared" si="592"/>
        <v>3.8592865911303287E-2</v>
      </c>
      <c r="CN482" s="16">
        <f t="shared" si="561"/>
        <v>9.4448318804479641</v>
      </c>
      <c r="CO482" s="16">
        <f t="shared" si="562"/>
        <v>12.724256261241862</v>
      </c>
      <c r="CP482" s="11"/>
      <c r="CQ482" s="16">
        <f t="shared" si="563"/>
        <v>11.109489414694735</v>
      </c>
      <c r="CR482" s="16">
        <f t="shared" si="564"/>
        <v>27.24896637608947</v>
      </c>
      <c r="CT482" s="106">
        <v>633</v>
      </c>
      <c r="CU482" s="104">
        <v>628.22</v>
      </c>
      <c r="CV482" s="104">
        <v>559.21333333333303</v>
      </c>
      <c r="CW482" s="104">
        <v>580.538461538462</v>
      </c>
      <c r="CX482" s="104">
        <v>556.82666666666694</v>
      </c>
      <c r="CY482" s="104">
        <v>581.23714285714289</v>
      </c>
      <c r="CZ482" s="104">
        <v>496.933333333333</v>
      </c>
      <c r="DA482" s="104">
        <v>464.2</v>
      </c>
      <c r="DB482" s="104">
        <v>420.25</v>
      </c>
      <c r="DC482" s="104">
        <v>441.15833333333302</v>
      </c>
      <c r="DD482" s="104">
        <v>419.95833333333303</v>
      </c>
      <c r="DE482" s="104">
        <v>407.11111111111097</v>
      </c>
      <c r="DF482" s="104">
        <v>400.1</v>
      </c>
      <c r="DG482" s="104">
        <v>335.83333333333303</v>
      </c>
      <c r="DH482" s="104">
        <v>445.808333333333</v>
      </c>
      <c r="DI482" s="104">
        <v>536.33333333333303</v>
      </c>
      <c r="DJ482" s="104">
        <v>584.15374999999995</v>
      </c>
      <c r="DK482" s="104">
        <v>552.91999999999996</v>
      </c>
      <c r="DL482" s="104">
        <v>528.15833333333296</v>
      </c>
      <c r="DM482" s="104">
        <v>434.42857142857099</v>
      </c>
      <c r="DN482" s="104">
        <v>417.91666666666697</v>
      </c>
      <c r="DO482" s="104">
        <v>350.45</v>
      </c>
      <c r="DP482" s="104">
        <v>221.35</v>
      </c>
      <c r="DR482" s="4">
        <f t="shared" si="593"/>
        <v>15.020785348199999</v>
      </c>
      <c r="DS482" s="39">
        <v>14.425239664170002</v>
      </c>
      <c r="DT482" s="39">
        <v>15.3341071625</v>
      </c>
      <c r="DU482" s="39">
        <v>18.06727906966</v>
      </c>
      <c r="DV482" s="39">
        <v>17.691957776129996</v>
      </c>
      <c r="DW482" s="39">
        <v>16.040941146529999</v>
      </c>
      <c r="DX482" s="39">
        <v>16.209811410079997</v>
      </c>
      <c r="DY482" s="39">
        <v>15.41973080016</v>
      </c>
      <c r="DZ482" s="39">
        <v>15.868196062880001</v>
      </c>
      <c r="EA482" s="39">
        <v>15.120062852619998</v>
      </c>
      <c r="EB482" s="39">
        <v>14.267855372149999</v>
      </c>
      <c r="EC482" s="39">
        <v>11.61811748073</v>
      </c>
      <c r="ED482" s="39">
        <v>11.224893625460002</v>
      </c>
      <c r="EE482" s="39">
        <v>9.9716226428199999</v>
      </c>
      <c r="EF482" s="39">
        <v>10.522812219560002</v>
      </c>
      <c r="EG482" s="39">
        <v>8.8459886622500008</v>
      </c>
      <c r="EH482" s="39">
        <v>9.1870085595699997</v>
      </c>
      <c r="EI482" s="39">
        <v>13.127697436889999</v>
      </c>
      <c r="EJ482" s="39">
        <v>13.260353316419998</v>
      </c>
      <c r="EK482" s="39">
        <v>13.842629941110001</v>
      </c>
      <c r="EL482" s="39">
        <v>14.94174403709</v>
      </c>
      <c r="EM482" s="39">
        <v>14.628817572240001</v>
      </c>
      <c r="EN482" s="39">
        <v>10.572893985339999</v>
      </c>
      <c r="EP482" s="111">
        <v>45838</v>
      </c>
      <c r="EQ482" s="114">
        <f t="shared" si="618"/>
        <v>0.50410958904109593</v>
      </c>
      <c r="ER482" s="114"/>
      <c r="ES482" s="4">
        <f t="shared" si="594"/>
        <v>266</v>
      </c>
      <c r="ET482" s="4">
        <f t="shared" si="595"/>
        <v>1180</v>
      </c>
      <c r="EU482" s="4"/>
      <c r="EV482" s="4">
        <f t="shared" si="565"/>
        <v>555.42857142857099</v>
      </c>
      <c r="EW482" s="4">
        <f t="shared" si="566"/>
        <v>531.28571428571399</v>
      </c>
      <c r="EX482" s="4">
        <f t="shared" si="567"/>
        <v>529.28571428571399</v>
      </c>
      <c r="EY482" s="4"/>
      <c r="EZ482" s="4">
        <f t="shared" si="568"/>
        <v>664</v>
      </c>
      <c r="FA482" s="4">
        <f t="shared" si="569"/>
        <v>663.28571428571399</v>
      </c>
      <c r="FB482" s="4">
        <f t="shared" si="570"/>
        <v>689.857142857143</v>
      </c>
      <c r="FC482" s="4"/>
      <c r="FD482" s="4">
        <f t="shared" si="596"/>
        <v>722.5</v>
      </c>
      <c r="FE482" s="4">
        <f t="shared" si="597"/>
        <v>734.33333333333303</v>
      </c>
      <c r="FF482" s="4">
        <f t="shared" si="598"/>
        <v>782</v>
      </c>
      <c r="FH482" s="16">
        <f t="shared" si="599"/>
        <v>726.75616438356167</v>
      </c>
      <c r="FI482" s="16">
        <f t="shared" si="572"/>
        <v>851.96868884540095</v>
      </c>
      <c r="FJ482" s="16"/>
      <c r="FK482" s="16">
        <f t="shared" si="600"/>
        <v>610.16046966731869</v>
      </c>
      <c r="FL482" s="16">
        <f t="shared" si="601"/>
        <v>597.82818003913872</v>
      </c>
      <c r="FM482" s="16">
        <f t="shared" si="602"/>
        <v>610.23131115459876</v>
      </c>
      <c r="FN482" s="16"/>
      <c r="FO482" s="16">
        <f t="shared" si="603"/>
        <v>693.49041095890414</v>
      </c>
      <c r="FP482" s="16">
        <f t="shared" si="604"/>
        <v>699.10150032615752</v>
      </c>
      <c r="FQ482" s="16">
        <f t="shared" si="605"/>
        <v>736.30724070450106</v>
      </c>
      <c r="FS482" s="4">
        <f t="shared" si="573"/>
        <v>403</v>
      </c>
      <c r="FT482" s="4">
        <f t="shared" si="574"/>
        <v>510</v>
      </c>
      <c r="FU482" s="4"/>
      <c r="FV482" s="4">
        <f t="shared" si="575"/>
        <v>571.54545454545496</v>
      </c>
      <c r="FW482" s="4">
        <f t="shared" si="576"/>
        <v>582.18181818181802</v>
      </c>
      <c r="FX482" s="4">
        <f t="shared" si="577"/>
        <v>578.44444444444389</v>
      </c>
      <c r="FY482" s="4"/>
      <c r="FZ482" s="4">
        <f t="shared" si="578"/>
        <v>670.54545454545496</v>
      </c>
      <c r="GA482" s="4">
        <f t="shared" si="579"/>
        <v>678.81818181818198</v>
      </c>
      <c r="GB482" s="4">
        <f t="shared" si="580"/>
        <v>689</v>
      </c>
      <c r="GC482" s="4"/>
      <c r="GD482" s="4">
        <f t="shared" si="581"/>
        <v>741</v>
      </c>
      <c r="GE482" s="4">
        <f t="shared" si="582"/>
        <v>754.9</v>
      </c>
      <c r="GF482" s="4">
        <f t="shared" si="583"/>
        <v>776.9</v>
      </c>
      <c r="GH482" s="16">
        <f t="shared" si="606"/>
        <v>456.93972602739723</v>
      </c>
      <c r="GI482" s="16">
        <f t="shared" si="584"/>
        <v>544.50350076103473</v>
      </c>
      <c r="GJ482" s="16"/>
      <c r="GK482" s="16">
        <f t="shared" si="607"/>
        <v>621.45230386052344</v>
      </c>
      <c r="GL482" s="16">
        <f t="shared" si="608"/>
        <v>630.89713574097141</v>
      </c>
      <c r="GM482" s="16">
        <f t="shared" si="609"/>
        <v>634.17656012176531</v>
      </c>
      <c r="GN482" s="16"/>
      <c r="GO482" s="16">
        <f t="shared" si="585"/>
        <v>706.06226650062285</v>
      </c>
      <c r="GP482" s="16">
        <f t="shared" si="586"/>
        <v>717.17175591531759</v>
      </c>
      <c r="GQ482" s="16">
        <f t="shared" si="610"/>
        <v>733.31123287671232</v>
      </c>
    </row>
    <row r="483" spans="2:199" ht="14.45" customHeight="1" x14ac:dyDescent="0.25">
      <c r="B483" s="28" t="s">
        <v>480</v>
      </c>
      <c r="C483" s="28" t="s">
        <v>910</v>
      </c>
      <c r="D483" s="23" t="str">
        <f>IFERROR(IF(MATCH($B483,Compounders!$A:$A,0),"yes"),"")</f>
        <v/>
      </c>
      <c r="F483" s="66"/>
      <c r="G483" s="66"/>
      <c r="H483" s="66"/>
      <c r="I483" s="66"/>
      <c r="J483" s="121" t="str">
        <f t="shared" si="587"/>
        <v>yes</v>
      </c>
      <c r="K483" s="70">
        <f t="shared" si="611"/>
        <v>6</v>
      </c>
      <c r="L483" s="70">
        <f t="shared" si="612"/>
        <v>48</v>
      </c>
      <c r="M483" s="70">
        <f t="shared" si="613"/>
        <v>7</v>
      </c>
      <c r="N483" s="70">
        <f t="shared" si="614"/>
        <v>11</v>
      </c>
      <c r="O483" s="66"/>
      <c r="P483" s="83"/>
      <c r="Q483" s="70">
        <f t="shared" si="627"/>
        <v>5</v>
      </c>
      <c r="R483" s="70">
        <f t="shared" si="627"/>
        <v>4</v>
      </c>
      <c r="S483" s="70">
        <f t="shared" si="627"/>
        <v>5</v>
      </c>
      <c r="T483" s="70">
        <f t="shared" si="627"/>
        <v>5</v>
      </c>
      <c r="U483" s="70">
        <f t="shared" si="627"/>
        <v>5</v>
      </c>
      <c r="V483" s="70">
        <f t="shared" si="627"/>
        <v>8</v>
      </c>
      <c r="W483" s="70">
        <f t="shared" si="627"/>
        <v>10</v>
      </c>
      <c r="X483" s="70">
        <f t="shared" si="627"/>
        <v>4</v>
      </c>
      <c r="Y483" s="70">
        <f t="shared" si="627"/>
        <v>2</v>
      </c>
      <c r="AA483" s="39">
        <v>12.456023177970001</v>
      </c>
      <c r="AB483" s="39">
        <v>12.300432641760002</v>
      </c>
      <c r="AC483" s="40">
        <v>16.119144765240002</v>
      </c>
      <c r="AE483" s="4">
        <f t="shared" si="554"/>
        <v>3.66312158727</v>
      </c>
      <c r="AF483" s="4">
        <f t="shared" si="555"/>
        <v>3.8187121234799992</v>
      </c>
      <c r="AH483" s="11">
        <f t="shared" si="556"/>
        <v>0.29408435862167304</v>
      </c>
      <c r="AI483" s="11">
        <f t="shared" si="557"/>
        <v>0.31045348035283427</v>
      </c>
      <c r="AK483" s="3">
        <v>464.8</v>
      </c>
      <c r="AL483" s="7">
        <v>524.9</v>
      </c>
      <c r="AM483" s="7"/>
      <c r="AN483" s="3">
        <v>1183.0833333333298</v>
      </c>
      <c r="AO483" s="3">
        <v>1261</v>
      </c>
      <c r="AP483" s="7">
        <v>1324.3636363636401</v>
      </c>
      <c r="AQ483" s="113"/>
      <c r="AR483" s="3">
        <v>1304.54545454545</v>
      </c>
      <c r="AS483" s="3">
        <v>1395.8181818181802</v>
      </c>
      <c r="AT483" s="7">
        <v>1433.54545454545</v>
      </c>
      <c r="AU483" s="7"/>
      <c r="AV483" s="3">
        <v>1316.6666666666702</v>
      </c>
      <c r="AW483" s="3">
        <v>1611.42857142857</v>
      </c>
      <c r="AX483" s="7">
        <v>1602.3333333333298</v>
      </c>
      <c r="AY483" s="113"/>
      <c r="AZ483" s="3">
        <v>1276.7</v>
      </c>
      <c r="BA483" s="7">
        <v>1195.8</v>
      </c>
      <c r="BB483" s="7"/>
      <c r="BC483" s="3">
        <v>1253.3333333333298</v>
      </c>
      <c r="BD483" s="3">
        <v>1385.54545454545</v>
      </c>
      <c r="BE483" s="7">
        <v>1413.3636363636401</v>
      </c>
      <c r="BF483" s="113"/>
      <c r="BG483" s="3">
        <v>1391.54545454545</v>
      </c>
      <c r="BH483" s="3">
        <v>1511.54545454545</v>
      </c>
      <c r="BI483" s="7">
        <v>1513</v>
      </c>
      <c r="BJ483" s="113"/>
      <c r="BK483" s="3">
        <v>1481</v>
      </c>
      <c r="BL483" s="3">
        <v>1591.42857142857</v>
      </c>
      <c r="BM483" s="7">
        <v>1668.3333333333298</v>
      </c>
      <c r="BO483" s="2">
        <f t="shared" si="619"/>
        <v>1256.3087671232877</v>
      </c>
      <c r="BP483" s="2">
        <f t="shared" si="620"/>
        <v>1250.6379576587804</v>
      </c>
      <c r="BQ483" s="2"/>
      <c r="BR483" s="2">
        <f t="shared" si="621"/>
        <v>1288.1703611456999</v>
      </c>
      <c r="BS483" s="2">
        <f t="shared" si="622"/>
        <v>1417.3043586550389</v>
      </c>
      <c r="BT483" s="2">
        <f t="shared" si="623"/>
        <v>1438.4774595267772</v>
      </c>
      <c r="BU483" s="2"/>
      <c r="BV483" s="2">
        <f t="shared" si="624"/>
        <v>1414.0929016189255</v>
      </c>
      <c r="BW483" s="2">
        <f t="shared" si="625"/>
        <v>1531.6803771570858</v>
      </c>
      <c r="BX483" s="2">
        <f t="shared" si="626"/>
        <v>1552.1525114155243</v>
      </c>
      <c r="BZ483" s="16">
        <f t="shared" si="615"/>
        <v>-5.6708094645073288</v>
      </c>
      <c r="CA483" s="16">
        <f t="shared" si="616"/>
        <v>187.83950186799689</v>
      </c>
      <c r="CB483" s="16">
        <f t="shared" si="617"/>
        <v>113.67505188874702</v>
      </c>
      <c r="CD483" s="5">
        <f t="shared" si="558"/>
        <v>-4.5138660279291365E-3</v>
      </c>
      <c r="CE483" s="5">
        <f t="shared" si="559"/>
        <v>0.15019494708095715</v>
      </c>
      <c r="CF483" s="5">
        <f t="shared" si="560"/>
        <v>7.9024562488551719E-2</v>
      </c>
      <c r="CH483" s="11">
        <f t="shared" si="589"/>
        <v>0.10024605549415622</v>
      </c>
      <c r="CI483" s="11">
        <f t="shared" si="590"/>
        <v>0.11668262437539245</v>
      </c>
      <c r="CK483" s="11">
        <f t="shared" si="591"/>
        <v>8.3153996037700351E-2</v>
      </c>
      <c r="CL483" s="11">
        <f t="shared" si="592"/>
        <v>9.7631216194170145E-2</v>
      </c>
      <c r="CN483" s="16">
        <f t="shared" si="561"/>
        <v>129.133997509339</v>
      </c>
      <c r="CO483" s="16">
        <f t="shared" si="562"/>
        <v>150.30709838107737</v>
      </c>
      <c r="CP483" s="11"/>
      <c r="CQ483" s="16">
        <f t="shared" si="563"/>
        <v>117.58747553816033</v>
      </c>
      <c r="CR483" s="16">
        <f t="shared" si="564"/>
        <v>138.05960979659881</v>
      </c>
      <c r="CT483" s="106">
        <v>1422.875</v>
      </c>
      <c r="CU483" s="104">
        <v>1313.6819444444438</v>
      </c>
      <c r="CV483" s="104">
        <v>1253.3333333333298</v>
      </c>
      <c r="CW483" s="104">
        <v>1221.6666666666661</v>
      </c>
      <c r="CX483" s="104">
        <v>1096.2222222222222</v>
      </c>
      <c r="CY483" s="104">
        <v>1072.8888888888901</v>
      </c>
      <c r="CZ483" s="104">
        <v>1246.2857142857101</v>
      </c>
      <c r="DA483" s="104">
        <v>1316.454545454545</v>
      </c>
      <c r="DB483" s="104">
        <v>1336.214285714286</v>
      </c>
      <c r="DC483" s="104">
        <v>1356.333333333333</v>
      </c>
      <c r="DD483" s="104">
        <v>1212.3076923076899</v>
      </c>
      <c r="DE483" s="104">
        <v>1292.1454545454549</v>
      </c>
      <c r="DF483" s="104">
        <v>1222.8</v>
      </c>
      <c r="DG483" s="104">
        <v>1240.530303030303</v>
      </c>
      <c r="DH483" s="104">
        <v>1207.75</v>
      </c>
      <c r="DI483" s="104">
        <v>1464.875</v>
      </c>
      <c r="DJ483" s="104">
        <v>1612.4583333333339</v>
      </c>
      <c r="DK483" s="104">
        <v>1795.2638888888891</v>
      </c>
      <c r="DL483" s="104">
        <v>1732.6363636363599</v>
      </c>
      <c r="DM483" s="104">
        <v>1747.833333333333</v>
      </c>
      <c r="DN483" s="104">
        <v>1652.1904761904759</v>
      </c>
      <c r="DO483" s="104">
        <v>1569.3222222222219</v>
      </c>
      <c r="DP483" s="104">
        <v>1351.0769230769201</v>
      </c>
      <c r="DR483" s="4">
        <f t="shared" si="593"/>
        <v>16.119144765240002</v>
      </c>
      <c r="DS483" s="39">
        <v>12.300432641760002</v>
      </c>
      <c r="DT483" s="39">
        <v>12.456023177970001</v>
      </c>
      <c r="DU483" s="39">
        <v>12.00899133675</v>
      </c>
      <c r="DV483" s="39">
        <v>12.53368288575</v>
      </c>
      <c r="DW483" s="39">
        <v>10.11391105725</v>
      </c>
      <c r="DX483" s="39">
        <v>10.631611255479998</v>
      </c>
      <c r="DY483" s="39">
        <v>10.5384183645</v>
      </c>
      <c r="DZ483" s="39">
        <v>11.758140599700003</v>
      </c>
      <c r="EA483" s="39">
        <v>14.801543215529998</v>
      </c>
      <c r="EB483" s="39">
        <v>14.73366882915</v>
      </c>
      <c r="EC483" s="39">
        <v>12.264874815600001</v>
      </c>
      <c r="ED483" s="39">
        <v>13.378061600970002</v>
      </c>
      <c r="EE483" s="39">
        <v>13.479640398180003</v>
      </c>
      <c r="EF483" s="39">
        <v>13.19680741176</v>
      </c>
      <c r="EG483" s="39">
        <v>10.724645028719999</v>
      </c>
      <c r="EH483" s="39">
        <v>11.653231866569998</v>
      </c>
      <c r="EI483" s="39">
        <v>14.019312857120001</v>
      </c>
      <c r="EJ483" s="39">
        <v>16.805117865509999</v>
      </c>
      <c r="EK483" s="39">
        <v>14.944826348479999</v>
      </c>
      <c r="EL483" s="39">
        <v>16.133282725139999</v>
      </c>
      <c r="EM483" s="39">
        <v>14.959951059200002</v>
      </c>
      <c r="EN483" s="39">
        <v>12.642394743509998</v>
      </c>
      <c r="EP483" s="111">
        <v>45930</v>
      </c>
      <c r="EQ483" s="114">
        <f t="shared" si="618"/>
        <v>0.25205479452054796</v>
      </c>
      <c r="ER483" s="114"/>
      <c r="ES483" s="4">
        <f t="shared" si="594"/>
        <v>464.8</v>
      </c>
      <c r="ET483" s="4">
        <f t="shared" si="595"/>
        <v>524.9</v>
      </c>
      <c r="EU483" s="4"/>
      <c r="EV483" s="4">
        <f t="shared" si="565"/>
        <v>1183.0833333333298</v>
      </c>
      <c r="EW483" s="4">
        <f t="shared" si="566"/>
        <v>1261</v>
      </c>
      <c r="EX483" s="4">
        <f t="shared" si="567"/>
        <v>1324.3636363636401</v>
      </c>
      <c r="EY483" s="4"/>
      <c r="EZ483" s="4">
        <f t="shared" si="568"/>
        <v>1304.54545454545</v>
      </c>
      <c r="FA483" s="4">
        <f t="shared" si="569"/>
        <v>1395.8181818181802</v>
      </c>
      <c r="FB483" s="4">
        <f t="shared" si="570"/>
        <v>1433.54545454545</v>
      </c>
      <c r="FC483" s="4"/>
      <c r="FD483" s="4">
        <f t="shared" si="596"/>
        <v>1316.6666666666702</v>
      </c>
      <c r="FE483" s="4">
        <f t="shared" si="597"/>
        <v>1611.42857142857</v>
      </c>
      <c r="FF483" s="4">
        <f t="shared" si="598"/>
        <v>1602.3333333333298</v>
      </c>
      <c r="FH483" s="16">
        <f t="shared" si="599"/>
        <v>479.9484931506849</v>
      </c>
      <c r="FI483" s="16">
        <f t="shared" si="572"/>
        <v>726.4086425902874</v>
      </c>
      <c r="FJ483" s="16"/>
      <c r="FK483" s="16">
        <f t="shared" si="600"/>
        <v>1213.6984433374805</v>
      </c>
      <c r="FL483" s="16">
        <f t="shared" si="601"/>
        <v>1294.9815691158153</v>
      </c>
      <c r="FM483" s="16">
        <f t="shared" si="602"/>
        <v>1351.883437110836</v>
      </c>
      <c r="FN483" s="16"/>
      <c r="FO483" s="16">
        <f t="shared" si="603"/>
        <v>1307.6006641760041</v>
      </c>
      <c r="FP483" s="16">
        <f t="shared" si="604"/>
        <v>1450.1638142679221</v>
      </c>
      <c r="FQ483" s="16">
        <f t="shared" si="605"/>
        <v>1476.0892486508881</v>
      </c>
      <c r="FS483" s="4">
        <f t="shared" si="573"/>
        <v>1276.7</v>
      </c>
      <c r="FT483" s="4">
        <f t="shared" si="574"/>
        <v>1195.8</v>
      </c>
      <c r="FU483" s="4"/>
      <c r="FV483" s="4">
        <f t="shared" si="575"/>
        <v>1253.3333333333298</v>
      </c>
      <c r="FW483" s="4">
        <f t="shared" si="576"/>
        <v>1385.54545454545</v>
      </c>
      <c r="FX483" s="4">
        <f t="shared" si="577"/>
        <v>1413.3636363636401</v>
      </c>
      <c r="FY483" s="4"/>
      <c r="FZ483" s="4">
        <f t="shared" si="578"/>
        <v>1391.54545454545</v>
      </c>
      <c r="GA483" s="4">
        <f t="shared" si="579"/>
        <v>1511.54545454545</v>
      </c>
      <c r="GB483" s="4">
        <f t="shared" si="580"/>
        <v>1513</v>
      </c>
      <c r="GC483" s="4"/>
      <c r="GD483" s="4">
        <f t="shared" si="581"/>
        <v>1481</v>
      </c>
      <c r="GE483" s="4">
        <f t="shared" si="582"/>
        <v>1591.42857142857</v>
      </c>
      <c r="GF483" s="4">
        <f t="shared" si="583"/>
        <v>1668.3333333333298</v>
      </c>
      <c r="GH483" s="16">
        <f t="shared" si="606"/>
        <v>1256.3087671232877</v>
      </c>
      <c r="GI483" s="16">
        <f t="shared" si="584"/>
        <v>1250.6379576587804</v>
      </c>
      <c r="GJ483" s="16"/>
      <c r="GK483" s="16">
        <f t="shared" si="607"/>
        <v>1288.1703611456999</v>
      </c>
      <c r="GL483" s="16">
        <f t="shared" si="608"/>
        <v>1417.3043586550389</v>
      </c>
      <c r="GM483" s="16">
        <f t="shared" si="609"/>
        <v>1438.4774595267772</v>
      </c>
      <c r="GN483" s="16"/>
      <c r="GO483" s="16">
        <f t="shared" si="585"/>
        <v>1414.0929016189255</v>
      </c>
      <c r="GP483" s="16">
        <f t="shared" si="586"/>
        <v>1531.6803771570858</v>
      </c>
      <c r="GQ483" s="16">
        <f t="shared" si="610"/>
        <v>1552.1525114155243</v>
      </c>
    </row>
    <row r="484" spans="2:199" ht="14.45" customHeight="1" x14ac:dyDescent="0.25">
      <c r="B484" s="28" t="s">
        <v>445</v>
      </c>
      <c r="C484" s="28" t="s">
        <v>911</v>
      </c>
      <c r="D484" s="23" t="str">
        <f>IFERROR(IF(MATCH($B484,Compounders!$A:$A,0),"yes"),"")</f>
        <v/>
      </c>
      <c r="F484" s="66"/>
      <c r="G484" s="66"/>
      <c r="H484" s="66"/>
      <c r="I484" s="66"/>
      <c r="J484" s="121" t="str">
        <f t="shared" si="587"/>
        <v>yes</v>
      </c>
      <c r="K484" s="70">
        <f t="shared" si="611"/>
        <v>6</v>
      </c>
      <c r="L484" s="70">
        <f t="shared" si="612"/>
        <v>48</v>
      </c>
      <c r="M484" s="70">
        <f t="shared" si="613"/>
        <v>7</v>
      </c>
      <c r="N484" s="70">
        <f t="shared" si="614"/>
        <v>11</v>
      </c>
      <c r="O484" s="66"/>
      <c r="P484" s="83"/>
      <c r="Q484" s="70">
        <f t="shared" si="627"/>
        <v>5</v>
      </c>
      <c r="R484" s="70">
        <f t="shared" si="627"/>
        <v>4</v>
      </c>
      <c r="S484" s="70">
        <f t="shared" si="627"/>
        <v>5</v>
      </c>
      <c r="T484" s="70">
        <f t="shared" si="627"/>
        <v>5</v>
      </c>
      <c r="U484" s="70">
        <f t="shared" si="627"/>
        <v>5</v>
      </c>
      <c r="V484" s="70">
        <f t="shared" si="627"/>
        <v>8</v>
      </c>
      <c r="W484" s="70">
        <f t="shared" si="627"/>
        <v>10</v>
      </c>
      <c r="X484" s="70">
        <f t="shared" si="627"/>
        <v>4</v>
      </c>
      <c r="Y484" s="70">
        <f t="shared" si="627"/>
        <v>2</v>
      </c>
      <c r="AA484" s="39">
        <v>13.20737904736</v>
      </c>
      <c r="AB484" s="39">
        <v>11.405330838719999</v>
      </c>
      <c r="AC484" s="40">
        <v>9.6856423295999985</v>
      </c>
      <c r="AE484" s="4">
        <f t="shared" si="554"/>
        <v>-3.5217367177600014</v>
      </c>
      <c r="AF484" s="4">
        <f t="shared" si="555"/>
        <v>-1.7196885091200009</v>
      </c>
      <c r="AH484" s="11">
        <f t="shared" si="556"/>
        <v>-0.26664917430865709</v>
      </c>
      <c r="AI484" s="11">
        <f t="shared" si="557"/>
        <v>-0.15077936216298293</v>
      </c>
      <c r="AK484" s="3">
        <v>381.81599999999997</v>
      </c>
      <c r="AL484" s="7">
        <v>455.74799999999999</v>
      </c>
      <c r="AM484" s="7"/>
      <c r="AN484" s="3">
        <v>472.6</v>
      </c>
      <c r="AO484" s="3">
        <v>483.5</v>
      </c>
      <c r="AP484" s="7">
        <v>494.230769230769</v>
      </c>
      <c r="AQ484" s="113"/>
      <c r="AR484" s="3">
        <v>507.66666666666697</v>
      </c>
      <c r="AS484" s="3">
        <v>511.46666666666698</v>
      </c>
      <c r="AT484" s="7">
        <v>518.25</v>
      </c>
      <c r="AU484" s="7"/>
      <c r="AV484" s="3">
        <v>545</v>
      </c>
      <c r="AW484" s="3">
        <v>546.25</v>
      </c>
      <c r="AX484" s="7">
        <v>556.4</v>
      </c>
      <c r="AY484" s="113"/>
      <c r="AZ484" s="3">
        <v>387.86</v>
      </c>
      <c r="BA484" s="7">
        <v>434.72500000000002</v>
      </c>
      <c r="BB484" s="7"/>
      <c r="BC484" s="3">
        <v>465.76470588235298</v>
      </c>
      <c r="BD484" s="3">
        <v>472.22222222222194</v>
      </c>
      <c r="BE484" s="7">
        <v>479.4</v>
      </c>
      <c r="BF484" s="113"/>
      <c r="BG484" s="3">
        <v>500.82352941176498</v>
      </c>
      <c r="BH484" s="3">
        <v>508.76470588235298</v>
      </c>
      <c r="BI484" s="7">
        <v>508.42857142857099</v>
      </c>
      <c r="BJ484" s="113"/>
      <c r="BK484" s="3">
        <v>534.5</v>
      </c>
      <c r="BL484" s="3">
        <v>544.70000000000005</v>
      </c>
      <c r="BM484" s="7">
        <v>546.66666666666697</v>
      </c>
      <c r="BO484" s="2">
        <f t="shared" si="619"/>
        <v>411.485095890411</v>
      </c>
      <c r="BP484" s="2">
        <f t="shared" si="620"/>
        <v>457.24609589041097</v>
      </c>
      <c r="BQ484" s="2"/>
      <c r="BR484" s="2">
        <f t="shared" si="621"/>
        <v>483.43819500402913</v>
      </c>
      <c r="BS484" s="2">
        <f t="shared" si="622"/>
        <v>490.64363864267159</v>
      </c>
      <c r="BT484" s="2">
        <f t="shared" si="623"/>
        <v>494.033581213307</v>
      </c>
      <c r="BU484" s="2"/>
      <c r="BV484" s="2">
        <f t="shared" si="624"/>
        <v>517.80016116035472</v>
      </c>
      <c r="BW484" s="2">
        <f t="shared" si="625"/>
        <v>526.88003223207102</v>
      </c>
      <c r="BX484" s="2">
        <f t="shared" si="626"/>
        <v>527.70476190476188</v>
      </c>
      <c r="BZ484" s="16">
        <f t="shared" si="615"/>
        <v>45.760999999999967</v>
      </c>
      <c r="CA484" s="16">
        <f t="shared" si="616"/>
        <v>36.787485322896032</v>
      </c>
      <c r="CB484" s="16">
        <f t="shared" si="617"/>
        <v>33.671180691454879</v>
      </c>
      <c r="CD484" s="5">
        <f t="shared" si="558"/>
        <v>0.11120937418396148</v>
      </c>
      <c r="CE484" s="5">
        <f t="shared" si="559"/>
        <v>8.0454454731337943E-2</v>
      </c>
      <c r="CF484" s="5">
        <f t="shared" si="560"/>
        <v>6.8155651704406628E-2</v>
      </c>
      <c r="CH484" s="11">
        <f t="shared" si="589"/>
        <v>1.4904580798756228E-2</v>
      </c>
      <c r="CI484" s="11">
        <f t="shared" si="590"/>
        <v>2.1916733759916429E-2</v>
      </c>
      <c r="CK484" s="11">
        <f t="shared" si="591"/>
        <v>1.7535473630152953E-2</v>
      </c>
      <c r="CL484" s="11">
        <f t="shared" si="592"/>
        <v>1.912823032386024E-2</v>
      </c>
      <c r="CN484" s="16">
        <f t="shared" si="561"/>
        <v>7.2054436386424641</v>
      </c>
      <c r="CO484" s="16">
        <f t="shared" si="562"/>
        <v>10.595386209277876</v>
      </c>
      <c r="CP484" s="11"/>
      <c r="CQ484" s="16">
        <f t="shared" si="563"/>
        <v>9.0798710717162976</v>
      </c>
      <c r="CR484" s="16">
        <f t="shared" si="564"/>
        <v>9.904600744407162</v>
      </c>
      <c r="CT484" s="106">
        <v>496.18181818181898</v>
      </c>
      <c r="CU484" s="104">
        <v>485.01648351648396</v>
      </c>
      <c r="CV484" s="104">
        <v>471.47087912088</v>
      </c>
      <c r="CW484" s="104">
        <v>463.3125</v>
      </c>
      <c r="CX484" s="104">
        <v>456.67142857142903</v>
      </c>
      <c r="CY484" s="104">
        <v>439.73839285714297</v>
      </c>
      <c r="CZ484" s="104">
        <v>432.06848484848433</v>
      </c>
      <c r="DA484" s="104">
        <v>421.70588235294099</v>
      </c>
      <c r="DB484" s="104">
        <v>410.3461538461537</v>
      </c>
      <c r="DC484" s="104">
        <v>396.90761904761939</v>
      </c>
      <c r="DD484" s="104">
        <v>380.13636363636363</v>
      </c>
      <c r="DE484" s="104">
        <v>364.46666666666698</v>
      </c>
      <c r="DF484" s="104">
        <v>378.13708333333369</v>
      </c>
      <c r="DG484" s="104">
        <v>367.35054945054935</v>
      </c>
      <c r="DH484" s="104">
        <v>371.08974358974353</v>
      </c>
      <c r="DI484" s="104">
        <v>371.07142857142901</v>
      </c>
      <c r="DJ484" s="104">
        <v>368.03525641025641</v>
      </c>
      <c r="DK484" s="104">
        <v>361.76464646464694</v>
      </c>
      <c r="DL484" s="104">
        <v>351.99166666666662</v>
      </c>
      <c r="DM484" s="104">
        <v>339.72727272727298</v>
      </c>
      <c r="DN484" s="104">
        <v>329.26923076923077</v>
      </c>
      <c r="DO484" s="104">
        <v>313.92386363636365</v>
      </c>
      <c r="DP484" s="104">
        <v>301.25990259740252</v>
      </c>
      <c r="DR484" s="4">
        <f t="shared" si="593"/>
        <v>9.6856423295999985</v>
      </c>
      <c r="DS484" s="39">
        <v>11.405330838719999</v>
      </c>
      <c r="DT484" s="39">
        <v>13.20737904736</v>
      </c>
      <c r="DU484" s="39">
        <v>10.822027938140002</v>
      </c>
      <c r="DV484" s="39">
        <v>13.119256197619997</v>
      </c>
      <c r="DW484" s="39">
        <v>13.311114724600001</v>
      </c>
      <c r="DX484" s="39">
        <v>12.789769672500002</v>
      </c>
      <c r="DY484" s="39">
        <v>12.87283673676</v>
      </c>
      <c r="DZ484" s="39">
        <v>12.102862316520001</v>
      </c>
      <c r="EA484" s="39">
        <v>12.659301698939998</v>
      </c>
      <c r="EB484" s="39">
        <v>11.900856488820001</v>
      </c>
      <c r="EC484" s="39">
        <v>11.023415699340001</v>
      </c>
      <c r="ED484" s="39">
        <v>12.19422478565</v>
      </c>
      <c r="EE484" s="39">
        <v>11.001162373440003</v>
      </c>
      <c r="EF484" s="39">
        <v>12.807002457480001</v>
      </c>
      <c r="EG484" s="39">
        <v>13.287992809190003</v>
      </c>
      <c r="EH484" s="39">
        <v>13.116582496140001</v>
      </c>
      <c r="EI484" s="39">
        <v>14.350172752650002</v>
      </c>
      <c r="EJ484" s="39">
        <v>12.36411193368</v>
      </c>
      <c r="EK484" s="39">
        <v>12.142736675939998</v>
      </c>
      <c r="EL484" s="39">
        <v>12.145998941119998</v>
      </c>
      <c r="EM484" s="39">
        <v>11.542443252679998</v>
      </c>
      <c r="EN484" s="39">
        <v>12.362456378300001</v>
      </c>
      <c r="EP484" s="111">
        <v>45838</v>
      </c>
      <c r="EQ484" s="114">
        <f t="shared" si="618"/>
        <v>0.50410958904109593</v>
      </c>
      <c r="ER484" s="114"/>
      <c r="ES484" s="4">
        <f t="shared" si="594"/>
        <v>381.81599999999997</v>
      </c>
      <c r="ET484" s="4">
        <f t="shared" si="595"/>
        <v>455.74799999999999</v>
      </c>
      <c r="EU484" s="4"/>
      <c r="EV484" s="4">
        <f t="shared" si="565"/>
        <v>472.6</v>
      </c>
      <c r="EW484" s="4">
        <f t="shared" si="566"/>
        <v>483.5</v>
      </c>
      <c r="EX484" s="4">
        <f t="shared" si="567"/>
        <v>494.230769230769</v>
      </c>
      <c r="EY484" s="4"/>
      <c r="EZ484" s="4">
        <f t="shared" si="568"/>
        <v>507.66666666666697</v>
      </c>
      <c r="FA484" s="4">
        <f t="shared" si="569"/>
        <v>511.46666666666698</v>
      </c>
      <c r="FB484" s="4">
        <f t="shared" si="570"/>
        <v>518.25</v>
      </c>
      <c r="FC484" s="4"/>
      <c r="FD484" s="4">
        <f t="shared" si="596"/>
        <v>545</v>
      </c>
      <c r="FE484" s="4">
        <f t="shared" si="597"/>
        <v>546.25</v>
      </c>
      <c r="FF484" s="4">
        <f t="shared" si="598"/>
        <v>556.4</v>
      </c>
      <c r="FH484" s="16">
        <f t="shared" si="599"/>
        <v>419.08583013698626</v>
      </c>
      <c r="FI484" s="16">
        <f t="shared" si="572"/>
        <v>475.14753298208632</v>
      </c>
      <c r="FJ484" s="16"/>
      <c r="FK484" s="16">
        <f t="shared" si="600"/>
        <v>490.27744292237458</v>
      </c>
      <c r="FL484" s="16">
        <f t="shared" si="601"/>
        <v>497.59826484018282</v>
      </c>
      <c r="FM484" s="16">
        <f t="shared" si="602"/>
        <v>506.3390937829293</v>
      </c>
      <c r="FN484" s="16"/>
      <c r="FO484" s="16">
        <f t="shared" si="603"/>
        <v>526.48675799086777</v>
      </c>
      <c r="FP484" s="16">
        <f t="shared" si="604"/>
        <v>529.00127853881293</v>
      </c>
      <c r="FQ484" s="16">
        <f t="shared" si="605"/>
        <v>537.48178082191771</v>
      </c>
      <c r="FS484" s="4">
        <f t="shared" si="573"/>
        <v>387.86</v>
      </c>
      <c r="FT484" s="4">
        <f t="shared" si="574"/>
        <v>434.72500000000002</v>
      </c>
      <c r="FU484" s="4"/>
      <c r="FV484" s="4">
        <f t="shared" si="575"/>
        <v>465.76470588235298</v>
      </c>
      <c r="FW484" s="4">
        <f t="shared" si="576"/>
        <v>472.22222222222194</v>
      </c>
      <c r="FX484" s="4">
        <f t="shared" si="577"/>
        <v>479.4</v>
      </c>
      <c r="FY484" s="4"/>
      <c r="FZ484" s="4">
        <f t="shared" si="578"/>
        <v>500.82352941176498</v>
      </c>
      <c r="GA484" s="4">
        <f t="shared" si="579"/>
        <v>508.76470588235298</v>
      </c>
      <c r="GB484" s="4">
        <f t="shared" si="580"/>
        <v>508.42857142857099</v>
      </c>
      <c r="GC484" s="4"/>
      <c r="GD484" s="4">
        <f t="shared" si="581"/>
        <v>534.5</v>
      </c>
      <c r="GE484" s="4">
        <f t="shared" si="582"/>
        <v>544.70000000000005</v>
      </c>
      <c r="GF484" s="4">
        <f t="shared" si="583"/>
        <v>546.66666666666697</v>
      </c>
      <c r="GH484" s="16">
        <f t="shared" si="606"/>
        <v>411.485095890411</v>
      </c>
      <c r="GI484" s="16">
        <f t="shared" si="584"/>
        <v>457.24609589041097</v>
      </c>
      <c r="GJ484" s="16"/>
      <c r="GK484" s="16">
        <f t="shared" si="607"/>
        <v>483.43819500402913</v>
      </c>
      <c r="GL484" s="16">
        <f t="shared" si="608"/>
        <v>490.64363864267159</v>
      </c>
      <c r="GM484" s="16">
        <f t="shared" si="609"/>
        <v>494.033581213307</v>
      </c>
      <c r="GN484" s="16"/>
      <c r="GO484" s="16">
        <f t="shared" si="585"/>
        <v>517.80016116035472</v>
      </c>
      <c r="GP484" s="16">
        <f t="shared" si="586"/>
        <v>526.88003223207102</v>
      </c>
      <c r="GQ484" s="16">
        <f t="shared" si="610"/>
        <v>527.70476190476188</v>
      </c>
    </row>
    <row r="485" spans="2:199" ht="14.45" customHeight="1" x14ac:dyDescent="0.25">
      <c r="B485" s="28" t="s">
        <v>153</v>
      </c>
      <c r="C485" s="28" t="s">
        <v>912</v>
      </c>
      <c r="D485" s="23" t="str">
        <f>IFERROR(IF(MATCH($B485,Compounders!$A:$A,0),"yes"),"")</f>
        <v/>
      </c>
      <c r="F485" s="66"/>
      <c r="G485" s="66"/>
      <c r="H485" s="66"/>
      <c r="I485" s="66"/>
      <c r="J485" s="121" t="str">
        <f t="shared" si="587"/>
        <v>yes</v>
      </c>
      <c r="K485" s="70">
        <f t="shared" si="611"/>
        <v>6</v>
      </c>
      <c r="L485" s="70">
        <f t="shared" si="612"/>
        <v>48</v>
      </c>
      <c r="M485" s="70">
        <f t="shared" si="613"/>
        <v>7</v>
      </c>
      <c r="N485" s="70">
        <f t="shared" si="614"/>
        <v>11</v>
      </c>
      <c r="O485" s="66"/>
      <c r="P485" s="83"/>
      <c r="Q485" s="70">
        <f t="shared" si="627"/>
        <v>5</v>
      </c>
      <c r="R485" s="70">
        <f t="shared" si="627"/>
        <v>4</v>
      </c>
      <c r="S485" s="70">
        <f t="shared" si="627"/>
        <v>5</v>
      </c>
      <c r="T485" s="70">
        <f t="shared" si="627"/>
        <v>5</v>
      </c>
      <c r="U485" s="70">
        <f t="shared" si="627"/>
        <v>5</v>
      </c>
      <c r="V485" s="70">
        <f t="shared" si="627"/>
        <v>8</v>
      </c>
      <c r="W485" s="70">
        <f t="shared" si="627"/>
        <v>10</v>
      </c>
      <c r="X485" s="70">
        <f t="shared" si="627"/>
        <v>4</v>
      </c>
      <c r="Y485" s="70">
        <f t="shared" si="627"/>
        <v>2</v>
      </c>
      <c r="AA485" s="39">
        <v>18.357261151319999</v>
      </c>
      <c r="AB485" s="39">
        <v>10.803715392260001</v>
      </c>
      <c r="AC485" s="40">
        <v>10.135536263160001</v>
      </c>
      <c r="AE485" s="4">
        <f t="shared" si="554"/>
        <v>-8.2217248881599989</v>
      </c>
      <c r="AF485" s="4">
        <f t="shared" si="555"/>
        <v>-0.66817912910000032</v>
      </c>
      <c r="AH485" s="11">
        <f t="shared" si="556"/>
        <v>-0.44787317783343772</v>
      </c>
      <c r="AI485" s="11">
        <f t="shared" si="557"/>
        <v>-6.1847161355129465E-2</v>
      </c>
      <c r="AK485" s="3">
        <v>393.07600000000002</v>
      </c>
      <c r="AL485" s="7">
        <v>443.30399999999997</v>
      </c>
      <c r="AM485" s="7"/>
      <c r="AN485" s="3">
        <v>555.375</v>
      </c>
      <c r="AO485" s="3">
        <v>545</v>
      </c>
      <c r="AP485" s="7">
        <v>470</v>
      </c>
      <c r="AQ485" s="113"/>
      <c r="AR485" s="3">
        <v>696.3846153846149</v>
      </c>
      <c r="AS485" s="3">
        <v>644.15151515151501</v>
      </c>
      <c r="AT485" s="7">
        <v>567.13333333333298</v>
      </c>
      <c r="AU485" s="7"/>
      <c r="AV485" s="3">
        <v>875.33333333333303</v>
      </c>
      <c r="AW485" s="3">
        <v>756.57142857142901</v>
      </c>
      <c r="AX485" s="7">
        <v>640.83333333333303</v>
      </c>
      <c r="AY485" s="113"/>
      <c r="AZ485" s="3">
        <v>832.303</v>
      </c>
      <c r="BA485" s="7">
        <v>873.28399999999999</v>
      </c>
      <c r="BB485" s="7"/>
      <c r="BC485" s="3">
        <v>1011.5</v>
      </c>
      <c r="BD485" s="3">
        <v>1000.125</v>
      </c>
      <c r="BE485" s="7">
        <v>870.32</v>
      </c>
      <c r="BF485" s="113"/>
      <c r="BG485" s="3">
        <v>1193.5789473684199</v>
      </c>
      <c r="BH485" s="3">
        <v>1128.7916666666702</v>
      </c>
      <c r="BI485" s="7">
        <v>986.57692307692298</v>
      </c>
      <c r="BJ485" s="113"/>
      <c r="BK485" s="3">
        <v>1449.6666666666702</v>
      </c>
      <c r="BL485" s="3">
        <v>1277.2666666666701</v>
      </c>
      <c r="BM485" s="7">
        <v>1054.8</v>
      </c>
      <c r="BO485" s="2">
        <f t="shared" si="619"/>
        <v>832.303</v>
      </c>
      <c r="BP485" s="2">
        <f t="shared" si="620"/>
        <v>873.28399999999999</v>
      </c>
      <c r="BQ485" s="2"/>
      <c r="BR485" s="2">
        <f t="shared" si="621"/>
        <v>1011.5</v>
      </c>
      <c r="BS485" s="2">
        <f t="shared" si="622"/>
        <v>1000.125</v>
      </c>
      <c r="BT485" s="2">
        <f t="shared" si="623"/>
        <v>870.32</v>
      </c>
      <c r="BU485" s="2"/>
      <c r="BV485" s="2">
        <f t="shared" si="624"/>
        <v>1193.5789473684199</v>
      </c>
      <c r="BW485" s="2">
        <f t="shared" si="625"/>
        <v>1128.7916666666702</v>
      </c>
      <c r="BX485" s="2">
        <f t="shared" si="626"/>
        <v>986.57692307692298</v>
      </c>
      <c r="BZ485" s="16">
        <f t="shared" si="615"/>
        <v>40.980999999999995</v>
      </c>
      <c r="CA485" s="16">
        <f t="shared" si="616"/>
        <v>-2.9639999999999418</v>
      </c>
      <c r="CB485" s="16">
        <f t="shared" si="617"/>
        <v>116.25692307692293</v>
      </c>
      <c r="CD485" s="5">
        <f t="shared" si="558"/>
        <v>4.9238077959589122E-2</v>
      </c>
      <c r="CE485" s="5">
        <f t="shared" si="559"/>
        <v>-3.3940848567017845E-3</v>
      </c>
      <c r="CF485" s="5">
        <f t="shared" si="560"/>
        <v>0.13357951451985817</v>
      </c>
      <c r="CH485" s="11">
        <f t="shared" si="589"/>
        <v>-1.1245674740484435E-2</v>
      </c>
      <c r="CI485" s="11">
        <f t="shared" si="590"/>
        <v>-0.13957488877904101</v>
      </c>
      <c r="CK485" s="11">
        <f t="shared" si="591"/>
        <v>-5.4279845371428048E-2</v>
      </c>
      <c r="CL485" s="11">
        <f t="shared" si="592"/>
        <v>-0.17342968787099589</v>
      </c>
      <c r="CN485" s="16">
        <f t="shared" si="561"/>
        <v>-11.375</v>
      </c>
      <c r="CO485" s="16">
        <f t="shared" si="562"/>
        <v>-141.17999999999995</v>
      </c>
      <c r="CP485" s="11"/>
      <c r="CQ485" s="16">
        <f t="shared" si="563"/>
        <v>-64.787280701749751</v>
      </c>
      <c r="CR485" s="16">
        <f t="shared" si="564"/>
        <v>-207.00202429149692</v>
      </c>
      <c r="CT485" s="106">
        <v>901.74495238095199</v>
      </c>
      <c r="CU485" s="104">
        <v>1000.125</v>
      </c>
      <c r="CV485" s="104">
        <v>927.27521367521285</v>
      </c>
      <c r="CW485" s="104">
        <v>900.05869565217404</v>
      </c>
      <c r="CX485" s="104">
        <v>860.34642307692297</v>
      </c>
      <c r="CY485" s="104">
        <v>874.5</v>
      </c>
      <c r="CZ485" s="104">
        <v>897.31578947368394</v>
      </c>
      <c r="DA485" s="104">
        <v>827.15779645191412</v>
      </c>
      <c r="DB485" s="104">
        <v>777.22649572649505</v>
      </c>
      <c r="DC485" s="104">
        <v>716.875</v>
      </c>
      <c r="DD485" s="104">
        <v>621.03023809523734</v>
      </c>
      <c r="DE485" s="104">
        <v>589.41999999999996</v>
      </c>
      <c r="DF485" s="104">
        <v>554.79333333333307</v>
      </c>
      <c r="DG485" s="104">
        <v>531</v>
      </c>
      <c r="DH485" s="104">
        <v>509.90000000000038</v>
      </c>
      <c r="DI485" s="104">
        <v>525.27916666666601</v>
      </c>
      <c r="DJ485" s="104">
        <v>494.90666666666698</v>
      </c>
      <c r="DK485" s="104">
        <v>459.230769230769</v>
      </c>
      <c r="DL485" s="104">
        <v>413.52857142857141</v>
      </c>
      <c r="DM485" s="104">
        <v>342.92944444444441</v>
      </c>
      <c r="DN485" s="104">
        <v>285.42590909090899</v>
      </c>
      <c r="DO485" s="104">
        <v>281.60000000000002</v>
      </c>
      <c r="DP485" s="104">
        <v>232.88</v>
      </c>
      <c r="DR485" s="4">
        <f t="shared" si="593"/>
        <v>10.135536263160001</v>
      </c>
      <c r="DS485" s="39">
        <v>10.803715392260001</v>
      </c>
      <c r="DT485" s="39">
        <v>18.357261151319999</v>
      </c>
      <c r="DU485" s="39">
        <v>23.963090009689999</v>
      </c>
      <c r="DV485" s="39">
        <v>35.378669781309995</v>
      </c>
      <c r="DW485" s="39">
        <v>27.145965839040002</v>
      </c>
      <c r="DX485" s="39">
        <v>58.00974199489</v>
      </c>
      <c r="DY485" s="39">
        <v>54.047578100850004</v>
      </c>
      <c r="DZ485" s="39">
        <v>47.773037313110002</v>
      </c>
      <c r="EA485" s="39">
        <v>42.742857766019995</v>
      </c>
      <c r="EB485" s="39">
        <v>35.281773055480002</v>
      </c>
      <c r="EC485" s="39">
        <v>38.309005350750006</v>
      </c>
      <c r="ED485" s="39">
        <v>37.748959239419989</v>
      </c>
      <c r="EE485" s="39">
        <v>29.894311146180002</v>
      </c>
      <c r="EF485" s="39">
        <v>21.944783823410003</v>
      </c>
      <c r="EG485" s="39">
        <v>29.173271860999996</v>
      </c>
      <c r="EH485" s="39">
        <v>20.372187384990003</v>
      </c>
      <c r="EI485" s="39">
        <v>33.574656165</v>
      </c>
      <c r="EJ485" s="39">
        <v>44.045240377279995</v>
      </c>
      <c r="EK485" s="39">
        <v>33.650907474599997</v>
      </c>
      <c r="EL485" s="39">
        <v>33.703572381999997</v>
      </c>
      <c r="EM485" s="39">
        <v>30.875407079159995</v>
      </c>
      <c r="EN485" s="39">
        <v>37.618400295000001</v>
      </c>
      <c r="EP485" s="111">
        <v>46022</v>
      </c>
      <c r="EQ485" s="114">
        <f t="shared" si="618"/>
        <v>0</v>
      </c>
      <c r="ER485" s="114"/>
      <c r="ES485" s="4">
        <f t="shared" si="594"/>
        <v>393.07600000000002</v>
      </c>
      <c r="ET485" s="4">
        <f t="shared" si="595"/>
        <v>443.30399999999997</v>
      </c>
      <c r="EU485" s="4"/>
      <c r="EV485" s="4">
        <f t="shared" si="565"/>
        <v>555.375</v>
      </c>
      <c r="EW485" s="4">
        <f t="shared" si="566"/>
        <v>545</v>
      </c>
      <c r="EX485" s="4">
        <f t="shared" si="567"/>
        <v>470</v>
      </c>
      <c r="EY485" s="4"/>
      <c r="EZ485" s="4">
        <f t="shared" si="568"/>
        <v>696.3846153846149</v>
      </c>
      <c r="FA485" s="4">
        <f t="shared" si="569"/>
        <v>644.15151515151501</v>
      </c>
      <c r="FB485" s="4">
        <f t="shared" si="570"/>
        <v>567.13333333333298</v>
      </c>
      <c r="FC485" s="4"/>
      <c r="FD485" s="4">
        <f t="shared" si="596"/>
        <v>875.33333333333303</v>
      </c>
      <c r="FE485" s="4">
        <f t="shared" si="597"/>
        <v>756.57142857142901</v>
      </c>
      <c r="FF485" s="4">
        <f t="shared" si="598"/>
        <v>640.83333333333303</v>
      </c>
      <c r="FH485" s="16">
        <f t="shared" si="599"/>
        <v>393.07600000000002</v>
      </c>
      <c r="FI485" s="16">
        <f t="shared" si="572"/>
        <v>443.30399999999997</v>
      </c>
      <c r="FJ485" s="16"/>
      <c r="FK485" s="16">
        <f t="shared" si="600"/>
        <v>555.375</v>
      </c>
      <c r="FL485" s="16">
        <f t="shared" si="601"/>
        <v>545</v>
      </c>
      <c r="FM485" s="16">
        <f t="shared" si="602"/>
        <v>470</v>
      </c>
      <c r="FN485" s="16"/>
      <c r="FO485" s="16">
        <f t="shared" si="603"/>
        <v>696.3846153846149</v>
      </c>
      <c r="FP485" s="16">
        <f t="shared" si="604"/>
        <v>644.15151515151501</v>
      </c>
      <c r="FQ485" s="16">
        <f t="shared" si="605"/>
        <v>567.13333333333298</v>
      </c>
      <c r="FS485" s="4">
        <f t="shared" si="573"/>
        <v>832.303</v>
      </c>
      <c r="FT485" s="4">
        <f t="shared" si="574"/>
        <v>873.28399999999999</v>
      </c>
      <c r="FU485" s="4"/>
      <c r="FV485" s="4">
        <f t="shared" si="575"/>
        <v>1011.5</v>
      </c>
      <c r="FW485" s="4">
        <f t="shared" si="576"/>
        <v>1000.125</v>
      </c>
      <c r="FX485" s="4">
        <f t="shared" si="577"/>
        <v>870.32</v>
      </c>
      <c r="FY485" s="4"/>
      <c r="FZ485" s="4">
        <f t="shared" si="578"/>
        <v>1193.5789473684199</v>
      </c>
      <c r="GA485" s="4">
        <f t="shared" si="579"/>
        <v>1128.7916666666702</v>
      </c>
      <c r="GB485" s="4">
        <f t="shared" si="580"/>
        <v>986.57692307692298</v>
      </c>
      <c r="GC485" s="4"/>
      <c r="GD485" s="4">
        <f t="shared" si="581"/>
        <v>1449.6666666666702</v>
      </c>
      <c r="GE485" s="4">
        <f t="shared" si="582"/>
        <v>1277.2666666666701</v>
      </c>
      <c r="GF485" s="4">
        <f t="shared" si="583"/>
        <v>1054.8</v>
      </c>
      <c r="GH485" s="16">
        <f t="shared" si="606"/>
        <v>832.303</v>
      </c>
      <c r="GI485" s="16">
        <f t="shared" si="584"/>
        <v>873.28399999999999</v>
      </c>
      <c r="GJ485" s="16"/>
      <c r="GK485" s="16">
        <f t="shared" si="607"/>
        <v>1011.5</v>
      </c>
      <c r="GL485" s="16">
        <f t="shared" si="608"/>
        <v>1000.125</v>
      </c>
      <c r="GM485" s="16">
        <f t="shared" si="609"/>
        <v>870.32</v>
      </c>
      <c r="GN485" s="16"/>
      <c r="GO485" s="16">
        <f t="shared" si="585"/>
        <v>1193.5789473684199</v>
      </c>
      <c r="GP485" s="16">
        <f t="shared" si="586"/>
        <v>1128.7916666666702</v>
      </c>
      <c r="GQ485" s="16">
        <f t="shared" si="610"/>
        <v>986.57692307692298</v>
      </c>
    </row>
    <row r="486" spans="2:199" ht="14.45" customHeight="1" x14ac:dyDescent="0.25">
      <c r="B486" s="28" t="s">
        <v>315</v>
      </c>
      <c r="C486" s="28" t="s">
        <v>1064</v>
      </c>
      <c r="D486" s="23" t="str">
        <f>IFERROR(IF(MATCH($B486,Compounders!$A:$A,0),"yes"),"")</f>
        <v/>
      </c>
      <c r="F486" s="66"/>
      <c r="G486" s="66"/>
      <c r="H486" s="66"/>
      <c r="I486" s="66"/>
      <c r="J486" s="121" t="str">
        <f t="shared" si="587"/>
        <v>yes</v>
      </c>
      <c r="K486" s="70">
        <f t="shared" si="611"/>
        <v>6</v>
      </c>
      <c r="L486" s="70">
        <f t="shared" si="612"/>
        <v>48</v>
      </c>
      <c r="M486" s="70">
        <f t="shared" si="613"/>
        <v>7</v>
      </c>
      <c r="N486" s="70">
        <f t="shared" si="614"/>
        <v>11</v>
      </c>
      <c r="O486" s="66"/>
      <c r="P486" s="83"/>
      <c r="Q486" s="70">
        <f t="shared" si="627"/>
        <v>5</v>
      </c>
      <c r="R486" s="70">
        <f t="shared" si="627"/>
        <v>4</v>
      </c>
      <c r="S486" s="70">
        <f t="shared" si="627"/>
        <v>5</v>
      </c>
      <c r="T486" s="70">
        <f t="shared" si="627"/>
        <v>5</v>
      </c>
      <c r="U486" s="70">
        <f t="shared" si="627"/>
        <v>5</v>
      </c>
      <c r="V486" s="70">
        <f t="shared" si="627"/>
        <v>8</v>
      </c>
      <c r="W486" s="70">
        <f t="shared" si="627"/>
        <v>10</v>
      </c>
      <c r="X486" s="70">
        <f t="shared" si="627"/>
        <v>4</v>
      </c>
      <c r="Y486" s="70">
        <f t="shared" si="627"/>
        <v>2</v>
      </c>
      <c r="AA486" s="39">
        <v>14.082771386760001</v>
      </c>
      <c r="AB486" s="39">
        <v>12.064564903000003</v>
      </c>
      <c r="AC486" s="40">
        <v>10.3304715846</v>
      </c>
      <c r="AE486" s="4">
        <f t="shared" si="554"/>
        <v>-3.7522998021600014</v>
      </c>
      <c r="AF486" s="4">
        <f t="shared" si="555"/>
        <v>-1.7340933184000029</v>
      </c>
      <c r="AH486" s="11">
        <f t="shared" si="556"/>
        <v>-0.2664461205191293</v>
      </c>
      <c r="AI486" s="11">
        <f t="shared" si="557"/>
        <v>-0.14373442659078395</v>
      </c>
      <c r="AK486" s="3">
        <v>584.16999999999996</v>
      </c>
      <c r="AL486" s="7">
        <v>601.70399999999995</v>
      </c>
      <c r="AM486" s="7"/>
      <c r="AN486" s="3">
        <v>656.23333333333301</v>
      </c>
      <c r="AO486" s="3">
        <v>665.16666666666697</v>
      </c>
      <c r="AP486" s="7">
        <v>641.1</v>
      </c>
      <c r="AQ486" s="113"/>
      <c r="AR486" s="3">
        <v>702.23809523809507</v>
      </c>
      <c r="AS486" s="3">
        <v>707.13333333333298</v>
      </c>
      <c r="AT486" s="7">
        <v>684.20689655172396</v>
      </c>
      <c r="AU486" s="7"/>
      <c r="AV486" s="3">
        <v>756.55555555555611</v>
      </c>
      <c r="AW486" s="3">
        <v>754</v>
      </c>
      <c r="AX486" s="7">
        <v>728.11764705882399</v>
      </c>
      <c r="AY486" s="113"/>
      <c r="AZ486" s="3">
        <v>584.16999999999996</v>
      </c>
      <c r="BA486" s="7">
        <v>601.70399999999995</v>
      </c>
      <c r="BB486" s="7"/>
      <c r="BC486" s="3">
        <v>655.74193548387098</v>
      </c>
      <c r="BD486" s="3">
        <v>665.03225806451599</v>
      </c>
      <c r="BE486" s="7">
        <v>641.12903225806497</v>
      </c>
      <c r="BF486" s="113"/>
      <c r="BG486" s="3">
        <v>700.72727272727298</v>
      </c>
      <c r="BH486" s="3">
        <v>706.70967741935499</v>
      </c>
      <c r="BI486" s="7">
        <v>683.66666666666697</v>
      </c>
      <c r="BJ486" s="113"/>
      <c r="BK486" s="3">
        <v>756.55555555555611</v>
      </c>
      <c r="BL486" s="3">
        <v>752.94444444444389</v>
      </c>
      <c r="BM486" s="7">
        <v>726.5</v>
      </c>
      <c r="BO486" s="2">
        <f t="shared" si="619"/>
        <v>584.31411506849315</v>
      </c>
      <c r="BP486" s="2">
        <f t="shared" si="620"/>
        <v>602.0280413610252</v>
      </c>
      <c r="BQ486" s="2"/>
      <c r="BR486" s="2">
        <f t="shared" si="621"/>
        <v>656.11167798176189</v>
      </c>
      <c r="BS486" s="2">
        <f t="shared" si="622"/>
        <v>665.37481219619963</v>
      </c>
      <c r="BT486" s="2">
        <f t="shared" si="623"/>
        <v>641.47865665046447</v>
      </c>
      <c r="BU486" s="2"/>
      <c r="BV486" s="2">
        <f t="shared" si="624"/>
        <v>701.18613532586164</v>
      </c>
      <c r="BW486" s="2">
        <f t="shared" si="625"/>
        <v>707.08968920312282</v>
      </c>
      <c r="BX486" s="2">
        <f t="shared" si="626"/>
        <v>684.01872146118751</v>
      </c>
      <c r="BZ486" s="16">
        <f t="shared" si="615"/>
        <v>17.713926292532051</v>
      </c>
      <c r="CA486" s="16">
        <f t="shared" si="616"/>
        <v>39.45061528943927</v>
      </c>
      <c r="CB486" s="16">
        <f t="shared" si="617"/>
        <v>42.540064810723038</v>
      </c>
      <c r="CD486" s="5">
        <f t="shared" si="558"/>
        <v>3.0315759684250709E-2</v>
      </c>
      <c r="CE486" s="5">
        <f t="shared" si="559"/>
        <v>6.5529531149831399E-2</v>
      </c>
      <c r="CF486" s="5">
        <f t="shared" si="560"/>
        <v>6.6315635554968555E-2</v>
      </c>
      <c r="CH486" s="11">
        <f t="shared" si="589"/>
        <v>1.4118227925665972E-2</v>
      </c>
      <c r="CI486" s="11">
        <f t="shared" si="590"/>
        <v>-2.2302638136710851E-2</v>
      </c>
      <c r="CK486" s="11">
        <f t="shared" si="591"/>
        <v>8.4193819299032135E-3</v>
      </c>
      <c r="CL486" s="11">
        <f t="shared" si="592"/>
        <v>-2.4483390357819768E-2</v>
      </c>
      <c r="CN486" s="16">
        <f t="shared" si="561"/>
        <v>9.2631342144377413</v>
      </c>
      <c r="CO486" s="16">
        <f t="shared" si="562"/>
        <v>-14.633021331297414</v>
      </c>
      <c r="CP486" s="11"/>
      <c r="CQ486" s="16">
        <f t="shared" si="563"/>
        <v>5.9035538772611744</v>
      </c>
      <c r="CR486" s="16">
        <f t="shared" si="564"/>
        <v>-17.167413864674131</v>
      </c>
      <c r="CT486" s="106">
        <v>654.619029770829</v>
      </c>
      <c r="CU486" s="104">
        <v>665.03225806451599</v>
      </c>
      <c r="CV486" s="104">
        <v>630.07692307692298</v>
      </c>
      <c r="CW486" s="104">
        <v>621.29310344827604</v>
      </c>
      <c r="CX486" s="104">
        <v>607.44849004069499</v>
      </c>
      <c r="CY486" s="104">
        <v>599.31034482758605</v>
      </c>
      <c r="CZ486" s="104">
        <v>590.71396011396007</v>
      </c>
      <c r="DA486" s="104">
        <v>584.75</v>
      </c>
      <c r="DB486" s="104">
        <v>570.06987577639802</v>
      </c>
      <c r="DC486" s="104">
        <v>546.34482758620709</v>
      </c>
      <c r="DD486" s="104">
        <v>528.83485958485903</v>
      </c>
      <c r="DE486" s="104">
        <v>518.57070707070704</v>
      </c>
      <c r="DF486" s="104">
        <v>483.29100529100504</v>
      </c>
      <c r="DG486" s="104">
        <v>457.20689655172401</v>
      </c>
      <c r="DH486" s="104">
        <v>480.57216117216097</v>
      </c>
      <c r="DI486" s="104">
        <v>496.95034595034497</v>
      </c>
      <c r="DJ486" s="104">
        <v>485.230769230769</v>
      </c>
      <c r="DK486" s="104">
        <v>520.22222222222194</v>
      </c>
      <c r="DL486" s="104">
        <v>539.33971291866101</v>
      </c>
      <c r="DM486" s="104">
        <v>540.13988095238096</v>
      </c>
      <c r="DN486" s="104">
        <v>510.38977688977695</v>
      </c>
      <c r="DO486" s="104">
        <v>498.08</v>
      </c>
      <c r="DP486" s="104">
        <v>495.29806763285103</v>
      </c>
      <c r="DR486" s="4">
        <f t="shared" si="593"/>
        <v>10.3304715846</v>
      </c>
      <c r="DS486" s="39">
        <v>12.064564903000003</v>
      </c>
      <c r="DT486" s="39">
        <v>14.082771386760001</v>
      </c>
      <c r="DU486" s="39">
        <v>14.656088684909998</v>
      </c>
      <c r="DV486" s="39">
        <v>15.429209536200002</v>
      </c>
      <c r="DW486" s="39">
        <v>15.757775027999999</v>
      </c>
      <c r="DX486" s="39">
        <v>14.495143085280001</v>
      </c>
      <c r="DY486" s="39">
        <v>15.04335762324</v>
      </c>
      <c r="DZ486" s="39">
        <v>18.009702443610003</v>
      </c>
      <c r="EA486" s="39">
        <v>17.297745804239998</v>
      </c>
      <c r="EB486" s="39">
        <v>14.378987622089999</v>
      </c>
      <c r="EC486" s="39">
        <v>13.293371412159999</v>
      </c>
      <c r="ED486" s="39">
        <v>11.908899719700001</v>
      </c>
      <c r="EE486" s="39">
        <v>11.68345177424</v>
      </c>
      <c r="EF486" s="39">
        <v>12.262344885600001</v>
      </c>
      <c r="EG486" s="39">
        <v>11.131559571</v>
      </c>
      <c r="EH486" s="39">
        <v>14.04712306057</v>
      </c>
      <c r="EI486" s="39">
        <v>14.665918317120001</v>
      </c>
      <c r="EJ486" s="39">
        <v>20.534149864410004</v>
      </c>
      <c r="EK486" s="39">
        <v>17.577984478560001</v>
      </c>
      <c r="EL486" s="39">
        <v>18.113057050569999</v>
      </c>
      <c r="EM486" s="39">
        <v>14.270412356440001</v>
      </c>
      <c r="EN486" s="39">
        <v>15.10828795476</v>
      </c>
      <c r="EP486" s="111">
        <v>46019</v>
      </c>
      <c r="EQ486" s="114">
        <f t="shared" si="618"/>
        <v>8.21917808219178E-3</v>
      </c>
      <c r="ER486" s="114"/>
      <c r="ES486" s="4">
        <f t="shared" si="594"/>
        <v>584.16999999999996</v>
      </c>
      <c r="ET486" s="4">
        <f t="shared" si="595"/>
        <v>601.70399999999995</v>
      </c>
      <c r="EU486" s="4"/>
      <c r="EV486" s="4">
        <f t="shared" si="565"/>
        <v>656.23333333333301</v>
      </c>
      <c r="EW486" s="4">
        <f t="shared" si="566"/>
        <v>665.16666666666697</v>
      </c>
      <c r="EX486" s="4">
        <f t="shared" si="567"/>
        <v>641.1</v>
      </c>
      <c r="EY486" s="4"/>
      <c r="EZ486" s="4">
        <f t="shared" si="568"/>
        <v>702.23809523809507</v>
      </c>
      <c r="FA486" s="4">
        <f t="shared" si="569"/>
        <v>707.13333333333298</v>
      </c>
      <c r="FB486" s="4">
        <f t="shared" si="570"/>
        <v>684.20689655172396</v>
      </c>
      <c r="FC486" s="4"/>
      <c r="FD486" s="4">
        <f t="shared" si="596"/>
        <v>756.55555555555611</v>
      </c>
      <c r="FE486" s="4">
        <f t="shared" si="597"/>
        <v>754</v>
      </c>
      <c r="FF486" s="4">
        <f t="shared" si="598"/>
        <v>728.11764705882399</v>
      </c>
      <c r="FH486" s="16">
        <f t="shared" si="599"/>
        <v>584.31411506849315</v>
      </c>
      <c r="FI486" s="16">
        <f t="shared" si="572"/>
        <v>602.02780273972598</v>
      </c>
      <c r="FJ486" s="16"/>
      <c r="FK486" s="16">
        <f t="shared" si="600"/>
        <v>656.61145466405708</v>
      </c>
      <c r="FL486" s="16">
        <f t="shared" si="601"/>
        <v>665.51159817351629</v>
      </c>
      <c r="FM486" s="16">
        <f t="shared" si="602"/>
        <v>641.45430325932932</v>
      </c>
      <c r="FN486" s="16"/>
      <c r="FO486" s="16">
        <f t="shared" si="603"/>
        <v>702.68454011741665</v>
      </c>
      <c r="FP486" s="16">
        <f t="shared" si="604"/>
        <v>707.51853881278498</v>
      </c>
      <c r="FQ486" s="16">
        <f t="shared" si="605"/>
        <v>684.56780682986459</v>
      </c>
      <c r="FS486" s="4">
        <f t="shared" si="573"/>
        <v>584.16999999999996</v>
      </c>
      <c r="FT486" s="4">
        <f t="shared" si="574"/>
        <v>601.70399999999995</v>
      </c>
      <c r="FU486" s="4"/>
      <c r="FV486" s="4">
        <f t="shared" si="575"/>
        <v>655.74193548387098</v>
      </c>
      <c r="FW486" s="4">
        <f t="shared" si="576"/>
        <v>665.03225806451599</v>
      </c>
      <c r="FX486" s="4">
        <f t="shared" si="577"/>
        <v>641.12903225806497</v>
      </c>
      <c r="FY486" s="4"/>
      <c r="FZ486" s="4">
        <f t="shared" si="578"/>
        <v>700.72727272727298</v>
      </c>
      <c r="GA486" s="4">
        <f t="shared" si="579"/>
        <v>706.70967741935499</v>
      </c>
      <c r="GB486" s="4">
        <f t="shared" si="580"/>
        <v>683.66666666666697</v>
      </c>
      <c r="GC486" s="4"/>
      <c r="GD486" s="4">
        <f t="shared" si="581"/>
        <v>756.55555555555611</v>
      </c>
      <c r="GE486" s="4">
        <f t="shared" si="582"/>
        <v>752.94444444444389</v>
      </c>
      <c r="GF486" s="4">
        <f t="shared" si="583"/>
        <v>726.5</v>
      </c>
      <c r="GH486" s="16">
        <f t="shared" si="606"/>
        <v>584.31411506849315</v>
      </c>
      <c r="GI486" s="16">
        <f t="shared" si="584"/>
        <v>602.0280413610252</v>
      </c>
      <c r="GJ486" s="16"/>
      <c r="GK486" s="16">
        <f t="shared" si="607"/>
        <v>656.11167798176189</v>
      </c>
      <c r="GL486" s="16">
        <f t="shared" si="608"/>
        <v>665.37481219619963</v>
      </c>
      <c r="GM486" s="16">
        <f t="shared" si="609"/>
        <v>641.47865665046447</v>
      </c>
      <c r="GN486" s="16"/>
      <c r="GO486" s="16">
        <f t="shared" si="585"/>
        <v>701.18613532586164</v>
      </c>
      <c r="GP486" s="16">
        <f t="shared" si="586"/>
        <v>707.08968920312282</v>
      </c>
      <c r="GQ486" s="16">
        <f t="shared" si="610"/>
        <v>684.01872146118751</v>
      </c>
    </row>
    <row r="487" spans="2:199" ht="14.45" customHeight="1" x14ac:dyDescent="0.25">
      <c r="B487" s="28" t="s">
        <v>514</v>
      </c>
      <c r="C487" s="28" t="s">
        <v>913</v>
      </c>
      <c r="D487" s="23" t="str">
        <f>IFERROR(IF(MATCH($B487,Compounders!$A:$A,0),"yes"),"")</f>
        <v/>
      </c>
      <c r="F487" s="66"/>
      <c r="G487" s="66"/>
      <c r="H487" s="66"/>
      <c r="I487" s="66"/>
      <c r="J487" s="121" t="str">
        <f t="shared" si="587"/>
        <v>yes</v>
      </c>
      <c r="K487" s="70">
        <f t="shared" si="611"/>
        <v>6</v>
      </c>
      <c r="L487" s="70">
        <f t="shared" si="612"/>
        <v>48</v>
      </c>
      <c r="M487" s="70">
        <f t="shared" si="613"/>
        <v>7</v>
      </c>
      <c r="N487" s="70">
        <f t="shared" si="614"/>
        <v>11</v>
      </c>
      <c r="O487" s="66"/>
      <c r="P487" s="83"/>
      <c r="Q487" s="70">
        <f t="shared" si="627"/>
        <v>5</v>
      </c>
      <c r="R487" s="70">
        <f t="shared" si="627"/>
        <v>4</v>
      </c>
      <c r="S487" s="70">
        <f t="shared" si="627"/>
        <v>5</v>
      </c>
      <c r="T487" s="70">
        <f t="shared" si="627"/>
        <v>5</v>
      </c>
      <c r="U487" s="70">
        <f t="shared" si="627"/>
        <v>5</v>
      </c>
      <c r="V487" s="70">
        <f t="shared" si="627"/>
        <v>8</v>
      </c>
      <c r="W487" s="70">
        <f t="shared" si="627"/>
        <v>10</v>
      </c>
      <c r="X487" s="70">
        <f t="shared" si="627"/>
        <v>4</v>
      </c>
      <c r="Y487" s="70">
        <f t="shared" si="627"/>
        <v>2</v>
      </c>
      <c r="AA487" s="39">
        <v>8.6960191247999994</v>
      </c>
      <c r="AB487" s="39">
        <v>9.1752921027299976</v>
      </c>
      <c r="AC487" s="40">
        <v>10.334739637109999</v>
      </c>
      <c r="AE487" s="4">
        <f t="shared" si="554"/>
        <v>1.6387205123099999</v>
      </c>
      <c r="AF487" s="4">
        <f t="shared" si="555"/>
        <v>1.1594475343800017</v>
      </c>
      <c r="AH487" s="11">
        <f t="shared" si="556"/>
        <v>0.18844490666270119</v>
      </c>
      <c r="AI487" s="11">
        <f t="shared" si="557"/>
        <v>0.12636628037542508</v>
      </c>
      <c r="AK487" s="3">
        <v>287.17599999999999</v>
      </c>
      <c r="AL487" s="7">
        <v>403.04500000000002</v>
      </c>
      <c r="AM487" s="7"/>
      <c r="AN487" s="3">
        <v>267.41666666666703</v>
      </c>
      <c r="AO487" s="3">
        <v>253.222222222222</v>
      </c>
      <c r="AP487" s="7">
        <v>318.25</v>
      </c>
      <c r="AQ487" s="113"/>
      <c r="AR487" s="3">
        <v>288.41666666666697</v>
      </c>
      <c r="AS487" s="3">
        <v>274.88888888888903</v>
      </c>
      <c r="AT487" s="7">
        <v>281.25</v>
      </c>
      <c r="AU487" s="7"/>
      <c r="AV487" s="3">
        <v>300.39999999999998</v>
      </c>
      <c r="AW487" s="3">
        <v>288.39999999999998</v>
      </c>
      <c r="AX487" s="7">
        <v>310.83333333333303</v>
      </c>
      <c r="AY487" s="113"/>
      <c r="AZ487" s="3">
        <v>287.17599999999999</v>
      </c>
      <c r="BA487" s="7">
        <v>403.04500000000002</v>
      </c>
      <c r="BB487" s="7"/>
      <c r="BC487" s="3">
        <v>267.61538461538498</v>
      </c>
      <c r="BD487" s="3">
        <v>256.125</v>
      </c>
      <c r="BE487" s="7">
        <v>309.142857142857</v>
      </c>
      <c r="BF487" s="113"/>
      <c r="BG487" s="3">
        <v>288.92307692307696</v>
      </c>
      <c r="BH487" s="3">
        <v>276.8</v>
      </c>
      <c r="BI487" s="7">
        <v>281</v>
      </c>
      <c r="BJ487" s="113"/>
      <c r="BK487" s="3">
        <v>300.39999999999998</v>
      </c>
      <c r="BL487" s="3">
        <v>295.5</v>
      </c>
      <c r="BM487" s="7">
        <v>307.125</v>
      </c>
      <c r="BO487" s="2">
        <f t="shared" si="619"/>
        <v>287.17599999999999</v>
      </c>
      <c r="BP487" s="2">
        <f t="shared" si="620"/>
        <v>403.04500000000002</v>
      </c>
      <c r="BQ487" s="2"/>
      <c r="BR487" s="2">
        <f t="shared" si="621"/>
        <v>267.61538461538498</v>
      </c>
      <c r="BS487" s="2">
        <f t="shared" si="622"/>
        <v>256.125</v>
      </c>
      <c r="BT487" s="2">
        <f t="shared" si="623"/>
        <v>309.142857142857</v>
      </c>
      <c r="BU487" s="2"/>
      <c r="BV487" s="2">
        <f t="shared" si="624"/>
        <v>288.92307692307696</v>
      </c>
      <c r="BW487" s="2">
        <f t="shared" si="625"/>
        <v>276.8</v>
      </c>
      <c r="BX487" s="2">
        <f t="shared" si="626"/>
        <v>281</v>
      </c>
      <c r="BZ487" s="16">
        <f t="shared" si="615"/>
        <v>115.86900000000003</v>
      </c>
      <c r="CA487" s="16">
        <f t="shared" si="616"/>
        <v>-93.902142857143019</v>
      </c>
      <c r="CB487" s="16">
        <f t="shared" si="617"/>
        <v>-28.142857142856997</v>
      </c>
      <c r="CD487" s="5">
        <f t="shared" si="558"/>
        <v>0.40347731008162246</v>
      </c>
      <c r="CE487" s="5">
        <f t="shared" si="559"/>
        <v>-0.2329817833173542</v>
      </c>
      <c r="CF487" s="5">
        <f t="shared" si="560"/>
        <v>-9.1035120147873849E-2</v>
      </c>
      <c r="CH487" s="11">
        <f t="shared" si="589"/>
        <v>-4.2936188559932309E-2</v>
      </c>
      <c r="CI487" s="11">
        <f t="shared" si="590"/>
        <v>0.15517595368126913</v>
      </c>
      <c r="CK487" s="11">
        <f t="shared" si="591"/>
        <v>-4.195953141640052E-2</v>
      </c>
      <c r="CL487" s="11">
        <f t="shared" si="592"/>
        <v>-2.7422790202343061E-2</v>
      </c>
      <c r="CN487" s="16">
        <f t="shared" si="561"/>
        <v>-11.490384615384983</v>
      </c>
      <c r="CO487" s="16">
        <f t="shared" si="562"/>
        <v>41.527472527472014</v>
      </c>
      <c r="CP487" s="11"/>
      <c r="CQ487" s="16">
        <f t="shared" si="563"/>
        <v>-12.123076923076951</v>
      </c>
      <c r="CR487" s="16">
        <f t="shared" si="564"/>
        <v>-7.9230769230769624</v>
      </c>
      <c r="CT487" s="106">
        <v>260.07222222222219</v>
      </c>
      <c r="CU487" s="104">
        <v>257.81818181818198</v>
      </c>
      <c r="CV487" s="104">
        <v>263.18333333333334</v>
      </c>
      <c r="CW487" s="104">
        <v>270.89780219780221</v>
      </c>
      <c r="CX487" s="104">
        <v>282.08999999999997</v>
      </c>
      <c r="CY487" s="104">
        <v>266.58333333333297</v>
      </c>
      <c r="CZ487" s="104">
        <v>261.21666666666664</v>
      </c>
      <c r="DA487" s="104">
        <v>255.32222222222222</v>
      </c>
      <c r="DB487" s="104">
        <v>244.2712121212119</v>
      </c>
      <c r="DC487" s="104">
        <v>235.91666666666703</v>
      </c>
      <c r="DD487" s="104">
        <v>222.19</v>
      </c>
      <c r="DE487" s="104">
        <v>223.66363636363602</v>
      </c>
      <c r="DF487" s="104">
        <v>220.84038461538501</v>
      </c>
      <c r="DG487" s="104">
        <v>217.66666666666703</v>
      </c>
      <c r="DH487" s="104">
        <v>210.827272727272</v>
      </c>
      <c r="DI487" s="104">
        <v>199.52803030303068</v>
      </c>
      <c r="DJ487" s="104">
        <v>210.75</v>
      </c>
      <c r="DK487" s="104">
        <v>179.9</v>
      </c>
      <c r="DL487" s="104">
        <v>192.78080808080759</v>
      </c>
      <c r="DM487" s="104">
        <v>154.00333333333302</v>
      </c>
      <c r="DN487" s="104">
        <v>120.7325</v>
      </c>
      <c r="DO487" s="104">
        <v>88.457142857142998</v>
      </c>
      <c r="DP487" s="104">
        <v>106.95</v>
      </c>
      <c r="DR487" s="4">
        <f t="shared" si="593"/>
        <v>10.334739637109999</v>
      </c>
      <c r="DS487" s="39">
        <v>9.1752921027299976</v>
      </c>
      <c r="DT487" s="39">
        <v>8.6960191247999994</v>
      </c>
      <c r="DU487" s="39">
        <v>8.7396210224399997</v>
      </c>
      <c r="DV487" s="39">
        <v>8.1939076925999998</v>
      </c>
      <c r="DW487" s="39">
        <v>8.3910063495799996</v>
      </c>
      <c r="DX487" s="39">
        <v>9.5117343534999996</v>
      </c>
      <c r="DY487" s="39">
        <v>9.6195911766199984</v>
      </c>
      <c r="DZ487" s="39">
        <v>8.3578206274200006</v>
      </c>
      <c r="EA487" s="39">
        <v>8.4530122063200004</v>
      </c>
      <c r="EB487" s="39">
        <v>8.4107515941000006</v>
      </c>
      <c r="EC487" s="39">
        <v>7.3884530537999993</v>
      </c>
      <c r="ED487" s="39">
        <v>7.8882449676899986</v>
      </c>
      <c r="EE487" s="39">
        <v>8.0401347793999989</v>
      </c>
      <c r="EF487" s="39">
        <v>8.2054057581600013</v>
      </c>
      <c r="EG487" s="39">
        <v>7.2914455420800008</v>
      </c>
      <c r="EH487" s="39">
        <v>7.6036924372399994</v>
      </c>
      <c r="EI487" s="39">
        <v>9.6053938671600019</v>
      </c>
      <c r="EJ487" s="39">
        <v>10.604263413119998</v>
      </c>
      <c r="EK487" s="39">
        <v>9.1758628386000005</v>
      </c>
      <c r="EL487" s="39">
        <v>9.1111386141500024</v>
      </c>
      <c r="EM487" s="39">
        <v>7.8833209757000011</v>
      </c>
      <c r="EN487" s="39">
        <v>6.4390847270400009</v>
      </c>
      <c r="EP487" s="111">
        <v>46022</v>
      </c>
      <c r="EQ487" s="114">
        <f t="shared" si="618"/>
        <v>0</v>
      </c>
      <c r="ER487" s="114"/>
      <c r="ES487" s="4">
        <f t="shared" si="594"/>
        <v>287.17599999999999</v>
      </c>
      <c r="ET487" s="4">
        <f t="shared" si="595"/>
        <v>403.04500000000002</v>
      </c>
      <c r="EU487" s="4"/>
      <c r="EV487" s="4">
        <f t="shared" si="565"/>
        <v>267.41666666666703</v>
      </c>
      <c r="EW487" s="4">
        <f t="shared" si="566"/>
        <v>253.222222222222</v>
      </c>
      <c r="EX487" s="4">
        <f t="shared" si="567"/>
        <v>318.25</v>
      </c>
      <c r="EY487" s="4"/>
      <c r="EZ487" s="4">
        <f t="shared" si="568"/>
        <v>288.41666666666697</v>
      </c>
      <c r="FA487" s="4">
        <f t="shared" si="569"/>
        <v>274.88888888888903</v>
      </c>
      <c r="FB487" s="4">
        <f t="shared" si="570"/>
        <v>281.25</v>
      </c>
      <c r="FC487" s="4"/>
      <c r="FD487" s="4">
        <f t="shared" si="596"/>
        <v>300.39999999999998</v>
      </c>
      <c r="FE487" s="4">
        <f t="shared" si="597"/>
        <v>288.39999999999998</v>
      </c>
      <c r="FF487" s="4">
        <f t="shared" si="598"/>
        <v>310.83333333333303</v>
      </c>
      <c r="FH487" s="16">
        <f t="shared" si="599"/>
        <v>287.17599999999999</v>
      </c>
      <c r="FI487" s="16">
        <f t="shared" si="572"/>
        <v>403.04500000000002</v>
      </c>
      <c r="FJ487" s="16"/>
      <c r="FK487" s="16">
        <f t="shared" si="600"/>
        <v>267.41666666666703</v>
      </c>
      <c r="FL487" s="16">
        <f t="shared" si="601"/>
        <v>253.222222222222</v>
      </c>
      <c r="FM487" s="16">
        <f t="shared" si="602"/>
        <v>318.25</v>
      </c>
      <c r="FN487" s="16"/>
      <c r="FO487" s="16">
        <f t="shared" si="603"/>
        <v>288.41666666666697</v>
      </c>
      <c r="FP487" s="16">
        <f t="shared" si="604"/>
        <v>274.88888888888903</v>
      </c>
      <c r="FQ487" s="16">
        <f t="shared" si="605"/>
        <v>281.25</v>
      </c>
      <c r="FS487" s="4">
        <f t="shared" si="573"/>
        <v>287.17599999999999</v>
      </c>
      <c r="FT487" s="4">
        <f t="shared" si="574"/>
        <v>403.04500000000002</v>
      </c>
      <c r="FU487" s="4"/>
      <c r="FV487" s="4">
        <f t="shared" si="575"/>
        <v>267.61538461538498</v>
      </c>
      <c r="FW487" s="4">
        <f t="shared" si="576"/>
        <v>256.125</v>
      </c>
      <c r="FX487" s="4">
        <f t="shared" si="577"/>
        <v>309.142857142857</v>
      </c>
      <c r="FY487" s="4"/>
      <c r="FZ487" s="4">
        <f t="shared" si="578"/>
        <v>288.92307692307696</v>
      </c>
      <c r="GA487" s="4">
        <f t="shared" si="579"/>
        <v>276.8</v>
      </c>
      <c r="GB487" s="4">
        <f t="shared" si="580"/>
        <v>281</v>
      </c>
      <c r="GC487" s="4"/>
      <c r="GD487" s="4">
        <f t="shared" si="581"/>
        <v>300.39999999999998</v>
      </c>
      <c r="GE487" s="4">
        <f t="shared" si="582"/>
        <v>295.5</v>
      </c>
      <c r="GF487" s="4">
        <f t="shared" si="583"/>
        <v>307.125</v>
      </c>
      <c r="GH487" s="16">
        <f t="shared" si="606"/>
        <v>287.17599999999999</v>
      </c>
      <c r="GI487" s="16">
        <f t="shared" si="584"/>
        <v>403.04500000000002</v>
      </c>
      <c r="GJ487" s="16"/>
      <c r="GK487" s="16">
        <f t="shared" si="607"/>
        <v>267.61538461538498</v>
      </c>
      <c r="GL487" s="16">
        <f t="shared" si="608"/>
        <v>256.125</v>
      </c>
      <c r="GM487" s="16">
        <f t="shared" si="609"/>
        <v>309.142857142857</v>
      </c>
      <c r="GN487" s="16"/>
      <c r="GO487" s="16">
        <f t="shared" si="585"/>
        <v>288.92307692307696</v>
      </c>
      <c r="GP487" s="16">
        <f t="shared" si="586"/>
        <v>276.8</v>
      </c>
      <c r="GQ487" s="16">
        <f t="shared" si="610"/>
        <v>281</v>
      </c>
    </row>
    <row r="488" spans="2:199" ht="14.45" customHeight="1" x14ac:dyDescent="0.25">
      <c r="B488" s="28" t="s">
        <v>513</v>
      </c>
      <c r="C488" s="28" t="s">
        <v>1065</v>
      </c>
      <c r="D488" s="23" t="str">
        <f>IFERROR(IF(MATCH($B488,Compounders!$A:$A,0),"yes"),"")</f>
        <v/>
      </c>
      <c r="F488" s="66"/>
      <c r="G488" s="66"/>
      <c r="H488" s="66"/>
      <c r="I488" s="66"/>
      <c r="J488" s="121" t="str">
        <f t="shared" si="587"/>
        <v>yes</v>
      </c>
      <c r="K488" s="70">
        <f t="shared" si="611"/>
        <v>6</v>
      </c>
      <c r="L488" s="70">
        <f t="shared" si="612"/>
        <v>48</v>
      </c>
      <c r="M488" s="70">
        <f t="shared" si="613"/>
        <v>7</v>
      </c>
      <c r="N488" s="70">
        <f t="shared" si="614"/>
        <v>11</v>
      </c>
      <c r="O488" s="66"/>
      <c r="P488" s="83"/>
      <c r="Q488" s="70">
        <f t="shared" si="627"/>
        <v>5</v>
      </c>
      <c r="R488" s="70">
        <f t="shared" si="627"/>
        <v>4</v>
      </c>
      <c r="S488" s="70">
        <f t="shared" si="627"/>
        <v>5</v>
      </c>
      <c r="T488" s="70">
        <f t="shared" si="627"/>
        <v>5</v>
      </c>
      <c r="U488" s="70">
        <f t="shared" si="627"/>
        <v>5</v>
      </c>
      <c r="V488" s="70">
        <f t="shared" si="627"/>
        <v>8</v>
      </c>
      <c r="W488" s="70">
        <f t="shared" si="627"/>
        <v>10</v>
      </c>
      <c r="X488" s="70">
        <f t="shared" si="627"/>
        <v>4</v>
      </c>
      <c r="Y488" s="70">
        <f t="shared" si="627"/>
        <v>2</v>
      </c>
      <c r="AA488" s="39">
        <v>10.693466863800001</v>
      </c>
      <c r="AB488" s="39">
        <v>8.2328515355999983</v>
      </c>
      <c r="AC488" s="40">
        <v>9.5702382339100005</v>
      </c>
      <c r="AE488" s="4">
        <f t="shared" si="554"/>
        <v>-1.1232286298900007</v>
      </c>
      <c r="AF488" s="4">
        <f t="shared" si="555"/>
        <v>1.3373866983100022</v>
      </c>
      <c r="AH488" s="11">
        <f t="shared" si="556"/>
        <v>-0.10503877219579782</v>
      </c>
      <c r="AI488" s="11">
        <f t="shared" si="557"/>
        <v>0.16244513732902321</v>
      </c>
      <c r="AK488" s="3">
        <v>14.272</v>
      </c>
      <c r="AL488" s="7">
        <v>276.8</v>
      </c>
      <c r="AM488" s="7"/>
      <c r="AN488" s="3">
        <v>361.58333333333303</v>
      </c>
      <c r="AO488" s="3">
        <v>320.66666666666697</v>
      </c>
      <c r="AP488" s="7">
        <v>371.3</v>
      </c>
      <c r="AQ488" s="113"/>
      <c r="AR488" s="3">
        <v>369</v>
      </c>
      <c r="AS488" s="3">
        <v>367.71428571428601</v>
      </c>
      <c r="AT488" s="7">
        <v>343.6</v>
      </c>
      <c r="AU488" s="7"/>
      <c r="AV488" s="3">
        <v>430</v>
      </c>
      <c r="AW488" s="3">
        <v>369</v>
      </c>
      <c r="AX488" s="7">
        <v>361</v>
      </c>
      <c r="AY488" s="113"/>
      <c r="AZ488" s="3">
        <v>14.272</v>
      </c>
      <c r="BA488" s="7">
        <v>276.8</v>
      </c>
      <c r="BB488" s="7"/>
      <c r="BC488" s="3">
        <v>351.73684210526301</v>
      </c>
      <c r="BD488" s="3">
        <v>319.52941176470603</v>
      </c>
      <c r="BE488" s="7">
        <v>363.78571428571399</v>
      </c>
      <c r="BF488" s="113"/>
      <c r="BG488" s="3">
        <v>365.88235294117601</v>
      </c>
      <c r="BH488" s="3">
        <v>350.95</v>
      </c>
      <c r="BI488" s="7">
        <v>341.5</v>
      </c>
      <c r="BJ488" s="113"/>
      <c r="BK488" s="3">
        <v>439</v>
      </c>
      <c r="BL488" s="3">
        <v>365.71428571428601</v>
      </c>
      <c r="BM488" s="7">
        <v>358.5</v>
      </c>
      <c r="BO488" s="2">
        <f t="shared" si="619"/>
        <v>14.272</v>
      </c>
      <c r="BP488" s="2">
        <f t="shared" si="620"/>
        <v>276.8</v>
      </c>
      <c r="BQ488" s="2"/>
      <c r="BR488" s="2">
        <f t="shared" si="621"/>
        <v>351.73684210526301</v>
      </c>
      <c r="BS488" s="2">
        <f t="shared" si="622"/>
        <v>319.52941176470603</v>
      </c>
      <c r="BT488" s="2">
        <f t="shared" si="623"/>
        <v>363.78571428571399</v>
      </c>
      <c r="BU488" s="2"/>
      <c r="BV488" s="2">
        <f t="shared" si="624"/>
        <v>365.88235294117601</v>
      </c>
      <c r="BW488" s="2">
        <f t="shared" si="625"/>
        <v>350.95</v>
      </c>
      <c r="BX488" s="2">
        <f t="shared" si="626"/>
        <v>341.5</v>
      </c>
      <c r="BZ488" s="16">
        <f t="shared" si="615"/>
        <v>262.52800000000002</v>
      </c>
      <c r="CA488" s="16">
        <f t="shared" si="616"/>
        <v>86.985714285713982</v>
      </c>
      <c r="CB488" s="16">
        <f t="shared" si="617"/>
        <v>-22.285714285713993</v>
      </c>
      <c r="CD488" s="5">
        <f t="shared" si="558"/>
        <v>18.394618834080717</v>
      </c>
      <c r="CE488" s="5">
        <f t="shared" si="559"/>
        <v>0.31425474814203036</v>
      </c>
      <c r="CF488" s="5">
        <f t="shared" si="560"/>
        <v>-6.1260553701157683E-2</v>
      </c>
      <c r="CH488" s="11">
        <f t="shared" si="589"/>
        <v>-9.1566837718177863E-2</v>
      </c>
      <c r="CI488" s="11">
        <f t="shared" si="590"/>
        <v>3.4255360082084296E-2</v>
      </c>
      <c r="CK488" s="11">
        <f t="shared" si="591"/>
        <v>-4.0811897106108108E-2</v>
      </c>
      <c r="CL488" s="11">
        <f t="shared" si="592"/>
        <v>-6.6639871382635496E-2</v>
      </c>
      <c r="CN488" s="16">
        <f t="shared" si="561"/>
        <v>-32.207430340556982</v>
      </c>
      <c r="CO488" s="16">
        <f t="shared" si="562"/>
        <v>12.048872180450985</v>
      </c>
      <c r="CP488" s="11"/>
      <c r="CQ488" s="16">
        <f t="shared" si="563"/>
        <v>-14.932352941176021</v>
      </c>
      <c r="CR488" s="16">
        <f t="shared" si="564"/>
        <v>-24.382352941176009</v>
      </c>
      <c r="CT488" s="106">
        <v>324.33846153846162</v>
      </c>
      <c r="CU488" s="104">
        <v>319.52941176470603</v>
      </c>
      <c r="CV488" s="104">
        <v>342.18578431372549</v>
      </c>
      <c r="CW488" s="104">
        <v>320.01333333333332</v>
      </c>
      <c r="CX488" s="104">
        <v>319.58051282051281</v>
      </c>
      <c r="CY488" s="104">
        <v>308.58823529411796</v>
      </c>
      <c r="CZ488" s="104">
        <v>301.28811188811198</v>
      </c>
      <c r="DA488" s="104">
        <v>376.27558275058311</v>
      </c>
      <c r="DB488" s="104">
        <v>341.96446886446921</v>
      </c>
      <c r="DC488" s="104">
        <v>381.64705882352899</v>
      </c>
      <c r="DD488" s="104">
        <v>408.41538461538499</v>
      </c>
      <c r="DE488" s="104">
        <v>403.99999999999898</v>
      </c>
      <c r="DF488" s="104">
        <v>365.42424242424204</v>
      </c>
      <c r="DG488" s="104">
        <v>404.16666666666697</v>
      </c>
      <c r="DH488" s="104">
        <v>411.72666666666663</v>
      </c>
      <c r="DI488" s="104">
        <v>540.17983682983697</v>
      </c>
      <c r="DJ488" s="104">
        <v>547.12727272727295</v>
      </c>
      <c r="DK488" s="104">
        <v>489.21052631578897</v>
      </c>
      <c r="DL488" s="104">
        <v>454.00333333333396</v>
      </c>
      <c r="DM488" s="104">
        <v>428.35555555555499</v>
      </c>
      <c r="DN488" s="104">
        <v>425.40454545454548</v>
      </c>
      <c r="DO488" s="104">
        <v>422.625</v>
      </c>
      <c r="DP488" s="104">
        <v>434.74571428571403</v>
      </c>
      <c r="DR488" s="4">
        <f t="shared" si="593"/>
        <v>9.5702382339100005</v>
      </c>
      <c r="DS488" s="39">
        <v>8.2328515355999983</v>
      </c>
      <c r="DT488" s="39">
        <v>10.693466863800001</v>
      </c>
      <c r="DU488" s="39">
        <v>11.7736357851</v>
      </c>
      <c r="DV488" s="39">
        <v>10.682160492120001</v>
      </c>
      <c r="DW488" s="39">
        <v>10.630103158379999</v>
      </c>
      <c r="DX488" s="39">
        <v>11.75711142892</v>
      </c>
      <c r="DY488" s="39">
        <v>12.707350329600001</v>
      </c>
      <c r="DZ488" s="39">
        <v>9.6679470283200022</v>
      </c>
      <c r="EA488" s="39">
        <v>10.24980795846</v>
      </c>
      <c r="EB488" s="39">
        <v>11.012422260600001</v>
      </c>
      <c r="EC488" s="39">
        <v>9.3303033745199997</v>
      </c>
      <c r="ED488" s="39">
        <v>9.0321557539199997</v>
      </c>
      <c r="EE488" s="39">
        <v>8.4872446322399995</v>
      </c>
      <c r="EF488" s="39">
        <v>10.593483436960001</v>
      </c>
      <c r="EG488" s="39">
        <v>11.750398959599998</v>
      </c>
      <c r="EH488" s="39">
        <v>13.944250488240002</v>
      </c>
      <c r="EI488" s="39">
        <v>20.179904477600001</v>
      </c>
      <c r="EJ488" s="39">
        <v>17.991915809919998</v>
      </c>
      <c r="EK488" s="39">
        <v>16.920930436299997</v>
      </c>
      <c r="EL488" s="39">
        <v>17.884548536680001</v>
      </c>
      <c r="EM488" s="39">
        <v>15.776879713960001</v>
      </c>
      <c r="EN488" s="39">
        <v>14.71449622167</v>
      </c>
      <c r="EP488" s="111">
        <v>46022</v>
      </c>
      <c r="EQ488" s="114">
        <f t="shared" si="618"/>
        <v>0</v>
      </c>
      <c r="ER488" s="114"/>
      <c r="ES488" s="4">
        <f t="shared" si="594"/>
        <v>14.272</v>
      </c>
      <c r="ET488" s="4">
        <f t="shared" si="595"/>
        <v>276.8</v>
      </c>
      <c r="EU488" s="4"/>
      <c r="EV488" s="4">
        <f t="shared" si="565"/>
        <v>361.58333333333303</v>
      </c>
      <c r="EW488" s="4">
        <f t="shared" si="566"/>
        <v>320.66666666666697</v>
      </c>
      <c r="EX488" s="4">
        <f t="shared" si="567"/>
        <v>371.3</v>
      </c>
      <c r="EY488" s="4"/>
      <c r="EZ488" s="4">
        <f t="shared" si="568"/>
        <v>369</v>
      </c>
      <c r="FA488" s="4">
        <f t="shared" si="569"/>
        <v>367.71428571428601</v>
      </c>
      <c r="FB488" s="4">
        <f t="shared" si="570"/>
        <v>343.6</v>
      </c>
      <c r="FC488" s="4"/>
      <c r="FD488" s="4">
        <f t="shared" si="596"/>
        <v>430</v>
      </c>
      <c r="FE488" s="4">
        <f t="shared" si="597"/>
        <v>369</v>
      </c>
      <c r="FF488" s="4">
        <f t="shared" si="598"/>
        <v>361</v>
      </c>
      <c r="FH488" s="16">
        <f t="shared" si="599"/>
        <v>14.272</v>
      </c>
      <c r="FI488" s="16">
        <f t="shared" si="572"/>
        <v>276.8</v>
      </c>
      <c r="FJ488" s="16"/>
      <c r="FK488" s="16">
        <f t="shared" si="600"/>
        <v>361.58333333333303</v>
      </c>
      <c r="FL488" s="16">
        <f t="shared" si="601"/>
        <v>320.66666666666697</v>
      </c>
      <c r="FM488" s="16">
        <f t="shared" si="602"/>
        <v>371.3</v>
      </c>
      <c r="FN488" s="16"/>
      <c r="FO488" s="16">
        <f t="shared" si="603"/>
        <v>369</v>
      </c>
      <c r="FP488" s="16">
        <f t="shared" si="604"/>
        <v>367.71428571428601</v>
      </c>
      <c r="FQ488" s="16">
        <f t="shared" si="605"/>
        <v>343.6</v>
      </c>
      <c r="FS488" s="4">
        <f t="shared" si="573"/>
        <v>14.272</v>
      </c>
      <c r="FT488" s="4">
        <f t="shared" si="574"/>
        <v>276.8</v>
      </c>
      <c r="FU488" s="4"/>
      <c r="FV488" s="4">
        <f t="shared" si="575"/>
        <v>351.73684210526301</v>
      </c>
      <c r="FW488" s="4">
        <f t="shared" si="576"/>
        <v>319.52941176470603</v>
      </c>
      <c r="FX488" s="4">
        <f t="shared" si="577"/>
        <v>363.78571428571399</v>
      </c>
      <c r="FY488" s="4"/>
      <c r="FZ488" s="4">
        <f t="shared" si="578"/>
        <v>365.88235294117601</v>
      </c>
      <c r="GA488" s="4">
        <f t="shared" si="579"/>
        <v>350.95</v>
      </c>
      <c r="GB488" s="4">
        <f t="shared" si="580"/>
        <v>341.5</v>
      </c>
      <c r="GC488" s="4"/>
      <c r="GD488" s="4">
        <f t="shared" si="581"/>
        <v>439</v>
      </c>
      <c r="GE488" s="4">
        <f t="shared" si="582"/>
        <v>365.71428571428601</v>
      </c>
      <c r="GF488" s="4">
        <f t="shared" si="583"/>
        <v>358.5</v>
      </c>
      <c r="GH488" s="16">
        <f t="shared" si="606"/>
        <v>14.272</v>
      </c>
      <c r="GI488" s="16">
        <f t="shared" si="584"/>
        <v>276.8</v>
      </c>
      <c r="GJ488" s="16"/>
      <c r="GK488" s="16">
        <f t="shared" si="607"/>
        <v>351.73684210526301</v>
      </c>
      <c r="GL488" s="16">
        <f t="shared" si="608"/>
        <v>319.52941176470603</v>
      </c>
      <c r="GM488" s="16">
        <f t="shared" si="609"/>
        <v>363.78571428571399</v>
      </c>
      <c r="GN488" s="16"/>
      <c r="GO488" s="16">
        <f t="shared" si="585"/>
        <v>365.88235294117601</v>
      </c>
      <c r="GP488" s="16">
        <f t="shared" si="586"/>
        <v>350.95</v>
      </c>
      <c r="GQ488" s="16">
        <f t="shared" si="610"/>
        <v>341.5</v>
      </c>
    </row>
    <row r="489" spans="2:199" ht="14.45" customHeight="1" x14ac:dyDescent="0.25">
      <c r="B489" s="28" t="s">
        <v>352</v>
      </c>
      <c r="C489" s="28" t="s">
        <v>1066</v>
      </c>
      <c r="D489" s="23" t="str">
        <f>IFERROR(IF(MATCH($B489,Compounders!$A:$A,0),"yes"),"")</f>
        <v>yes</v>
      </c>
      <c r="F489" s="66"/>
      <c r="G489" s="66"/>
      <c r="H489" s="66"/>
      <c r="I489" s="66"/>
      <c r="J489" s="121" t="str">
        <f t="shared" si="587"/>
        <v>yes</v>
      </c>
      <c r="K489" s="70">
        <f t="shared" si="611"/>
        <v>6</v>
      </c>
      <c r="L489" s="70">
        <f t="shared" si="612"/>
        <v>48</v>
      </c>
      <c r="M489" s="70">
        <f t="shared" si="613"/>
        <v>7</v>
      </c>
      <c r="N489" s="70">
        <f t="shared" si="614"/>
        <v>11</v>
      </c>
      <c r="O489" s="66"/>
      <c r="P489" s="83"/>
      <c r="Q489" s="70">
        <f t="shared" si="627"/>
        <v>5</v>
      </c>
      <c r="R489" s="70">
        <f t="shared" si="627"/>
        <v>4</v>
      </c>
      <c r="S489" s="70">
        <f t="shared" si="627"/>
        <v>5</v>
      </c>
      <c r="T489" s="70">
        <f t="shared" si="627"/>
        <v>5</v>
      </c>
      <c r="U489" s="70">
        <f t="shared" si="627"/>
        <v>5</v>
      </c>
      <c r="V489" s="70">
        <f t="shared" si="627"/>
        <v>8</v>
      </c>
      <c r="W489" s="70">
        <f t="shared" si="627"/>
        <v>10</v>
      </c>
      <c r="X489" s="70">
        <f t="shared" si="627"/>
        <v>4</v>
      </c>
      <c r="Y489" s="70">
        <f t="shared" si="627"/>
        <v>2</v>
      </c>
      <c r="AA489" s="39">
        <v>10.858891227840001</v>
      </c>
      <c r="AB489" s="39">
        <v>8.0501682104100016</v>
      </c>
      <c r="AC489" s="40">
        <v>8.9427487446899985</v>
      </c>
      <c r="AE489" s="4">
        <f t="shared" si="554"/>
        <v>-1.9161424831500025</v>
      </c>
      <c r="AF489" s="4">
        <f t="shared" si="555"/>
        <v>0.89258053427999684</v>
      </c>
      <c r="AH489" s="11">
        <f t="shared" si="556"/>
        <v>-0.17645839183262102</v>
      </c>
      <c r="AI489" s="11">
        <f t="shared" si="557"/>
        <v>0.11087725261762404</v>
      </c>
      <c r="AK489" s="3">
        <v>537.12599999999998</v>
      </c>
      <c r="AL489" s="7">
        <v>597.04</v>
      </c>
      <c r="AM489" s="7"/>
      <c r="AN489" s="3">
        <v>584</v>
      </c>
      <c r="AO489" s="3">
        <v>573.4375</v>
      </c>
      <c r="AP489" s="7">
        <v>574.64705882352905</v>
      </c>
      <c r="AQ489" s="113"/>
      <c r="AR489" s="3">
        <v>634.5</v>
      </c>
      <c r="AS489" s="3">
        <v>628.5</v>
      </c>
      <c r="AT489" s="7">
        <v>634.70588235294099</v>
      </c>
      <c r="AU489" s="7"/>
      <c r="AV489" s="3">
        <v>682.71428571428601</v>
      </c>
      <c r="AW489" s="3">
        <v>681.92857142857099</v>
      </c>
      <c r="AX489" s="7">
        <v>681.57142857142901</v>
      </c>
      <c r="AY489" s="113"/>
      <c r="AZ489" s="3">
        <v>635.07299999999998</v>
      </c>
      <c r="BA489" s="7">
        <v>651.61699999999996</v>
      </c>
      <c r="BB489" s="7"/>
      <c r="BC489" s="3">
        <v>648</v>
      </c>
      <c r="BD489" s="3">
        <v>647.875</v>
      </c>
      <c r="BE489" s="7">
        <v>651.94444444444389</v>
      </c>
      <c r="BF489" s="113"/>
      <c r="BG489" s="3">
        <v>692.33333333333303</v>
      </c>
      <c r="BH489" s="3">
        <v>691.17647058823502</v>
      </c>
      <c r="BI489" s="7">
        <v>692.94444444444389</v>
      </c>
      <c r="BJ489" s="113"/>
      <c r="BK489" s="3">
        <v>731.5</v>
      </c>
      <c r="BL489" s="3">
        <v>733.78571428571399</v>
      </c>
      <c r="BM489" s="7">
        <v>736.53333333333296</v>
      </c>
      <c r="BO489" s="2">
        <f t="shared" si="619"/>
        <v>640.60277534246575</v>
      </c>
      <c r="BP489" s="2">
        <f t="shared" si="620"/>
        <v>651.7264471841703</v>
      </c>
      <c r="BQ489" s="2"/>
      <c r="BR489" s="2">
        <f t="shared" si="621"/>
        <v>662.81826484018256</v>
      </c>
      <c r="BS489" s="2">
        <f t="shared" si="622"/>
        <v>662.34836825141008</v>
      </c>
      <c r="BT489" s="2">
        <f t="shared" si="623"/>
        <v>665.64855403348497</v>
      </c>
      <c r="BU489" s="2"/>
      <c r="BV489" s="2">
        <f t="shared" si="624"/>
        <v>705.42465753424642</v>
      </c>
      <c r="BW489" s="2">
        <f t="shared" si="625"/>
        <v>705.41846437204993</v>
      </c>
      <c r="BX489" s="2">
        <f t="shared" si="626"/>
        <v>707.51388127853841</v>
      </c>
      <c r="BZ489" s="16">
        <f t="shared" si="615"/>
        <v>11.123671841704549</v>
      </c>
      <c r="CA489" s="16">
        <f t="shared" si="616"/>
        <v>13.922106849314673</v>
      </c>
      <c r="CB489" s="16">
        <f t="shared" si="617"/>
        <v>41.865327245053436</v>
      </c>
      <c r="CD489" s="5">
        <f t="shared" si="558"/>
        <v>1.7364382843576998E-2</v>
      </c>
      <c r="CE489" s="5">
        <f t="shared" si="559"/>
        <v>2.1361887198940721E-2</v>
      </c>
      <c r="CF489" s="5">
        <f t="shared" si="560"/>
        <v>6.2894040693653341E-2</v>
      </c>
      <c r="CH489" s="11">
        <f t="shared" si="589"/>
        <v>-7.0893729653898063E-4</v>
      </c>
      <c r="CI489" s="11">
        <f t="shared" si="590"/>
        <v>4.2700832844200232E-3</v>
      </c>
      <c r="CK489" s="11">
        <f t="shared" si="591"/>
        <v>-8.7793389844659231E-6</v>
      </c>
      <c r="CL489" s="11">
        <f t="shared" si="592"/>
        <v>2.9616539795966901E-3</v>
      </c>
      <c r="CN489" s="16">
        <f t="shared" si="561"/>
        <v>-0.4698965887724853</v>
      </c>
      <c r="CO489" s="16">
        <f t="shared" si="562"/>
        <v>2.8302891933024057</v>
      </c>
      <c r="CP489" s="11"/>
      <c r="CQ489" s="16">
        <f t="shared" si="563"/>
        <v>-6.1931621964959049E-3</v>
      </c>
      <c r="CR489" s="16">
        <f t="shared" si="564"/>
        <v>2.089223744291985</v>
      </c>
      <c r="CT489" s="106">
        <v>663.43956043956098</v>
      </c>
      <c r="CU489" s="104">
        <v>662.6346153846149</v>
      </c>
      <c r="CV489" s="104">
        <v>659.43956043956007</v>
      </c>
      <c r="CW489" s="104">
        <v>657.55555555555611</v>
      </c>
      <c r="CX489" s="104">
        <v>684</v>
      </c>
      <c r="CY489" s="104">
        <v>669.81904761904707</v>
      </c>
      <c r="CZ489" s="104">
        <v>664.15441176470586</v>
      </c>
      <c r="DA489" s="104">
        <v>652.29411764705901</v>
      </c>
      <c r="DB489" s="104">
        <v>643.61130952381006</v>
      </c>
      <c r="DC489" s="104">
        <v>628.14468864468904</v>
      </c>
      <c r="DD489" s="104">
        <v>619.3677655677659</v>
      </c>
      <c r="DE489" s="104">
        <v>618.22222222222194</v>
      </c>
      <c r="DF489" s="104">
        <v>613.58333333333303</v>
      </c>
      <c r="DG489" s="104">
        <v>589.91025641025715</v>
      </c>
      <c r="DH489" s="104">
        <v>578.01515151515196</v>
      </c>
      <c r="DI489" s="104">
        <v>573.84615384615392</v>
      </c>
      <c r="DJ489" s="104">
        <v>539.35833333333301</v>
      </c>
      <c r="DK489" s="104">
        <v>530.25</v>
      </c>
      <c r="DL489" s="104">
        <v>483.08333333333303</v>
      </c>
      <c r="DM489" s="104">
        <v>466.15384615384602</v>
      </c>
      <c r="DN489" s="104">
        <v>437.2</v>
      </c>
      <c r="DO489" s="104">
        <v>435.52499999999998</v>
      </c>
      <c r="DP489" s="104">
        <v>431.20606060606002</v>
      </c>
      <c r="DR489" s="4">
        <f t="shared" si="593"/>
        <v>8.9427487446899985</v>
      </c>
      <c r="DS489" s="39">
        <v>8.0501682104100016</v>
      </c>
      <c r="DT489" s="39">
        <v>10.858891227840001</v>
      </c>
      <c r="DU489" s="39">
        <v>10.83126268326</v>
      </c>
      <c r="DV489" s="39">
        <v>16.97295965496</v>
      </c>
      <c r="DW489" s="39">
        <v>17.289980113439999</v>
      </c>
      <c r="DX489" s="39">
        <v>18.2452824766</v>
      </c>
      <c r="DY489" s="39">
        <v>17.492688941650002</v>
      </c>
      <c r="DZ489" s="39">
        <v>15.561551547179999</v>
      </c>
      <c r="EA489" s="39">
        <v>17.30607384332</v>
      </c>
      <c r="EB489" s="39">
        <v>18.122392934800001</v>
      </c>
      <c r="EC489" s="39">
        <v>16.679820529800001</v>
      </c>
      <c r="ED489" s="39">
        <v>15.352701665249999</v>
      </c>
      <c r="EE489" s="39">
        <v>15.87795128452</v>
      </c>
      <c r="EF489" s="39">
        <v>15.285386043779999</v>
      </c>
      <c r="EG489" s="39">
        <v>15.196034560619999</v>
      </c>
      <c r="EH489" s="39">
        <v>14.57388738603</v>
      </c>
      <c r="EI489" s="39">
        <v>16.409636579850002</v>
      </c>
      <c r="EJ489" s="39">
        <v>18.294440423070004</v>
      </c>
      <c r="EK489" s="39">
        <v>14.91464746354</v>
      </c>
      <c r="EL489" s="39">
        <v>12.703567444920003</v>
      </c>
      <c r="EM489" s="39">
        <v>11.71982358016</v>
      </c>
      <c r="EN489" s="39">
        <v>12.63230409</v>
      </c>
      <c r="EP489" s="111">
        <v>45900</v>
      </c>
      <c r="EQ489" s="114">
        <f t="shared" si="618"/>
        <v>0.33424657534246577</v>
      </c>
      <c r="ER489" s="114"/>
      <c r="ES489" s="4">
        <f t="shared" si="594"/>
        <v>537.12599999999998</v>
      </c>
      <c r="ET489" s="4">
        <f t="shared" si="595"/>
        <v>597.04</v>
      </c>
      <c r="EU489" s="4"/>
      <c r="EV489" s="4">
        <f t="shared" si="565"/>
        <v>584</v>
      </c>
      <c r="EW489" s="4">
        <f t="shared" si="566"/>
        <v>573.4375</v>
      </c>
      <c r="EX489" s="4">
        <f t="shared" si="567"/>
        <v>574.64705882352905</v>
      </c>
      <c r="EY489" s="4"/>
      <c r="EZ489" s="4">
        <f t="shared" si="568"/>
        <v>634.5</v>
      </c>
      <c r="FA489" s="4">
        <f t="shared" si="569"/>
        <v>628.5</v>
      </c>
      <c r="FB489" s="4">
        <f t="shared" si="570"/>
        <v>634.70588235294099</v>
      </c>
      <c r="FC489" s="4"/>
      <c r="FD489" s="4">
        <f t="shared" si="596"/>
        <v>682.71428571428601</v>
      </c>
      <c r="FE489" s="4">
        <f t="shared" si="597"/>
        <v>681.92857142857099</v>
      </c>
      <c r="FF489" s="4">
        <f t="shared" si="598"/>
        <v>681.57142857142901</v>
      </c>
      <c r="FH489" s="16">
        <f t="shared" si="599"/>
        <v>557.15204931506855</v>
      </c>
      <c r="FI489" s="16">
        <f t="shared" si="572"/>
        <v>589.55523609991928</v>
      </c>
      <c r="FJ489" s="16"/>
      <c r="FK489" s="16">
        <f t="shared" si="600"/>
        <v>600.87945205479457</v>
      </c>
      <c r="FL489" s="16">
        <f t="shared" si="601"/>
        <v>591.84195205479455</v>
      </c>
      <c r="FM489" s="16">
        <f t="shared" si="602"/>
        <v>594.72151490733256</v>
      </c>
      <c r="FN489" s="16"/>
      <c r="FO489" s="16">
        <f t="shared" si="603"/>
        <v>650.61545988258331</v>
      </c>
      <c r="FP489" s="16">
        <f t="shared" si="604"/>
        <v>646.35831702544021</v>
      </c>
      <c r="FQ489" s="16">
        <f t="shared" si="605"/>
        <v>650.37053067802469</v>
      </c>
      <c r="FS489" s="4">
        <f t="shared" si="573"/>
        <v>635.07299999999998</v>
      </c>
      <c r="FT489" s="4">
        <f t="shared" si="574"/>
        <v>651.61699999999996</v>
      </c>
      <c r="FU489" s="4"/>
      <c r="FV489" s="4">
        <f t="shared" si="575"/>
        <v>648</v>
      </c>
      <c r="FW489" s="4">
        <f t="shared" si="576"/>
        <v>647.875</v>
      </c>
      <c r="FX489" s="4">
        <f t="shared" si="577"/>
        <v>651.94444444444389</v>
      </c>
      <c r="FY489" s="4"/>
      <c r="FZ489" s="4">
        <f t="shared" si="578"/>
        <v>692.33333333333303</v>
      </c>
      <c r="GA489" s="4">
        <f t="shared" si="579"/>
        <v>691.17647058823502</v>
      </c>
      <c r="GB489" s="4">
        <f t="shared" si="580"/>
        <v>692.94444444444389</v>
      </c>
      <c r="GC489" s="4"/>
      <c r="GD489" s="4">
        <f t="shared" si="581"/>
        <v>731.5</v>
      </c>
      <c r="GE489" s="4">
        <f t="shared" si="582"/>
        <v>733.78571428571399</v>
      </c>
      <c r="GF489" s="4">
        <f t="shared" si="583"/>
        <v>736.53333333333296</v>
      </c>
      <c r="GH489" s="16">
        <f t="shared" si="606"/>
        <v>640.60277534246575</v>
      </c>
      <c r="GI489" s="16">
        <f t="shared" si="584"/>
        <v>651.7264471841703</v>
      </c>
      <c r="GJ489" s="16"/>
      <c r="GK489" s="16">
        <f t="shared" si="607"/>
        <v>662.81826484018256</v>
      </c>
      <c r="GL489" s="16">
        <f t="shared" si="608"/>
        <v>662.34836825141008</v>
      </c>
      <c r="GM489" s="16">
        <f t="shared" si="609"/>
        <v>665.64855403348497</v>
      </c>
      <c r="GN489" s="16"/>
      <c r="GO489" s="16">
        <f t="shared" si="585"/>
        <v>705.42465753424642</v>
      </c>
      <c r="GP489" s="16">
        <f t="shared" si="586"/>
        <v>705.41846437204993</v>
      </c>
      <c r="GQ489" s="16">
        <f t="shared" si="610"/>
        <v>707.51388127853841</v>
      </c>
    </row>
    <row r="490" spans="2:199" ht="14.45" customHeight="1" x14ac:dyDescent="0.25">
      <c r="B490" s="28" t="s">
        <v>347</v>
      </c>
      <c r="C490" s="28" t="s">
        <v>1067</v>
      </c>
      <c r="D490" s="23" t="str">
        <f>IFERROR(IF(MATCH($B490,Compounders!$A:$A,0),"yes"),"")</f>
        <v>yes</v>
      </c>
      <c r="F490" s="66"/>
      <c r="G490" s="66"/>
      <c r="H490" s="66"/>
      <c r="I490" s="66"/>
      <c r="J490" s="121" t="str">
        <f t="shared" si="587"/>
        <v>yes</v>
      </c>
      <c r="K490" s="70">
        <f t="shared" si="611"/>
        <v>6</v>
      </c>
      <c r="L490" s="70">
        <f t="shared" si="612"/>
        <v>48</v>
      </c>
      <c r="M490" s="70">
        <f t="shared" si="613"/>
        <v>7</v>
      </c>
      <c r="N490" s="70">
        <f t="shared" si="614"/>
        <v>11</v>
      </c>
      <c r="O490" s="66"/>
      <c r="P490" s="83"/>
      <c r="Q490" s="70">
        <f t="shared" si="627"/>
        <v>5</v>
      </c>
      <c r="R490" s="70">
        <f t="shared" si="627"/>
        <v>4</v>
      </c>
      <c r="S490" s="70">
        <f t="shared" si="627"/>
        <v>5</v>
      </c>
      <c r="T490" s="70">
        <f t="shared" si="627"/>
        <v>5</v>
      </c>
      <c r="U490" s="70">
        <f t="shared" si="627"/>
        <v>5</v>
      </c>
      <c r="V490" s="70">
        <f t="shared" si="627"/>
        <v>8</v>
      </c>
      <c r="W490" s="70">
        <f t="shared" si="627"/>
        <v>10</v>
      </c>
      <c r="X490" s="70">
        <f t="shared" si="627"/>
        <v>4</v>
      </c>
      <c r="Y490" s="70">
        <f t="shared" si="627"/>
        <v>2</v>
      </c>
      <c r="AA490" s="39">
        <v>11.377635979089998</v>
      </c>
      <c r="AB490" s="39">
        <v>9.1061153307700007</v>
      </c>
      <c r="AC490" s="40">
        <v>8.2025161437600005</v>
      </c>
      <c r="AE490" s="4">
        <f t="shared" si="554"/>
        <v>-3.1751198353299976</v>
      </c>
      <c r="AF490" s="4">
        <f t="shared" si="555"/>
        <v>-0.90359918701000019</v>
      </c>
      <c r="AH490" s="11">
        <f t="shared" si="556"/>
        <v>-0.27906674472318183</v>
      </c>
      <c r="AI490" s="11">
        <f t="shared" si="557"/>
        <v>-9.9229930018203794E-2</v>
      </c>
      <c r="AK490" s="3">
        <v>1077.9000000000001</v>
      </c>
      <c r="AL490" s="7">
        <v>435.2</v>
      </c>
      <c r="AM490" s="7"/>
      <c r="AN490" s="3">
        <v>541.1</v>
      </c>
      <c r="AO490" s="3">
        <v>430.6</v>
      </c>
      <c r="AP490" s="7">
        <v>230.35</v>
      </c>
      <c r="AQ490" s="113"/>
      <c r="AR490" s="3">
        <v>765.83333333333303</v>
      </c>
      <c r="AS490" s="3">
        <v>624.11111111111109</v>
      </c>
      <c r="AT490" s="7">
        <v>436.15</v>
      </c>
      <c r="AU490" s="7"/>
      <c r="AV490" s="3">
        <v>1235.5</v>
      </c>
      <c r="AW490" s="3">
        <v>877.8</v>
      </c>
      <c r="AX490" s="7">
        <v>659.66666666666697</v>
      </c>
      <c r="AY490" s="113"/>
      <c r="AZ490" s="3">
        <v>1374.9</v>
      </c>
      <c r="BA490" s="7">
        <v>770.1</v>
      </c>
      <c r="BB490" s="7"/>
      <c r="BC490" s="3">
        <v>687.33333333333303</v>
      </c>
      <c r="BD490" s="3">
        <v>636.61904761904805</v>
      </c>
      <c r="BE490" s="7">
        <v>465.142857142857</v>
      </c>
      <c r="BF490" s="113"/>
      <c r="BG490" s="3">
        <v>874</v>
      </c>
      <c r="BH490" s="3">
        <v>813.21052631578902</v>
      </c>
      <c r="BI490" s="7">
        <v>636</v>
      </c>
      <c r="BJ490" s="113"/>
      <c r="BK490" s="3">
        <v>1053.5</v>
      </c>
      <c r="BL490" s="3">
        <v>953</v>
      </c>
      <c r="BM490" s="7">
        <v>757.857142857143</v>
      </c>
      <c r="BO490" s="2">
        <f t="shared" si="619"/>
        <v>1374.9</v>
      </c>
      <c r="BP490" s="2">
        <f t="shared" si="620"/>
        <v>770.1</v>
      </c>
      <c r="BQ490" s="2"/>
      <c r="BR490" s="2">
        <f t="shared" si="621"/>
        <v>687.33333333333303</v>
      </c>
      <c r="BS490" s="2">
        <f t="shared" si="622"/>
        <v>636.61904761904805</v>
      </c>
      <c r="BT490" s="2">
        <f t="shared" si="623"/>
        <v>465.142857142857</v>
      </c>
      <c r="BU490" s="2"/>
      <c r="BV490" s="2">
        <f t="shared" si="624"/>
        <v>874</v>
      </c>
      <c r="BW490" s="2">
        <f t="shared" si="625"/>
        <v>813.21052631578902</v>
      </c>
      <c r="BX490" s="2">
        <f t="shared" si="626"/>
        <v>636</v>
      </c>
      <c r="BZ490" s="16">
        <f t="shared" si="615"/>
        <v>-604.80000000000007</v>
      </c>
      <c r="CA490" s="16">
        <f t="shared" si="616"/>
        <v>-304.95714285714303</v>
      </c>
      <c r="CB490" s="16">
        <f t="shared" si="617"/>
        <v>170.857142857143</v>
      </c>
      <c r="CD490" s="5">
        <f t="shared" si="558"/>
        <v>-0.43988653720270565</v>
      </c>
      <c r="CE490" s="5">
        <f t="shared" si="559"/>
        <v>-0.39599680931975456</v>
      </c>
      <c r="CF490" s="5">
        <f t="shared" si="560"/>
        <v>0.36732186732186767</v>
      </c>
      <c r="CH490" s="11">
        <f t="shared" si="589"/>
        <v>-7.378412082582686E-2</v>
      </c>
      <c r="CI490" s="11">
        <f t="shared" si="590"/>
        <v>-0.3232645143411389</v>
      </c>
      <c r="CK490" s="11">
        <f t="shared" si="591"/>
        <v>-6.9553173551728853E-2</v>
      </c>
      <c r="CL490" s="11">
        <f t="shared" si="592"/>
        <v>-0.27231121281464532</v>
      </c>
      <c r="CN490" s="16">
        <f t="shared" si="561"/>
        <v>-50.714285714284983</v>
      </c>
      <c r="CO490" s="16">
        <f t="shared" si="562"/>
        <v>-222.19047619047603</v>
      </c>
      <c r="CP490" s="11"/>
      <c r="CQ490" s="16">
        <f t="shared" si="563"/>
        <v>-60.789473684210975</v>
      </c>
      <c r="CR490" s="16">
        <f t="shared" si="564"/>
        <v>-238</v>
      </c>
      <c r="CT490" s="106">
        <v>505.2646666666667</v>
      </c>
      <c r="CU490" s="104">
        <v>636.61904761904805</v>
      </c>
      <c r="CV490" s="104">
        <v>660.745</v>
      </c>
      <c r="CW490" s="104">
        <v>682.92825630252094</v>
      </c>
      <c r="CX490" s="104">
        <v>929.35833333333392</v>
      </c>
      <c r="CY490" s="104">
        <v>1088.8235294117601</v>
      </c>
      <c r="CZ490" s="104">
        <v>1279.297619047619</v>
      </c>
      <c r="DA490" s="104">
        <v>1254.0166666666669</v>
      </c>
      <c r="DB490" s="104">
        <v>1510.3769230769228</v>
      </c>
      <c r="DC490" s="104">
        <v>1598.42857142857</v>
      </c>
      <c r="DD490" s="104">
        <v>1469.8251748251751</v>
      </c>
      <c r="DE490" s="104">
        <v>1503.4583333333339</v>
      </c>
      <c r="DF490" s="104">
        <v>1121</v>
      </c>
      <c r="DG490" s="104">
        <v>893.36363636363603</v>
      </c>
      <c r="DH490" s="104">
        <v>1104.75</v>
      </c>
      <c r="DI490" s="104">
        <v>1532.0333333333331</v>
      </c>
      <c r="DJ490" s="104">
        <v>1846.2727272727279</v>
      </c>
      <c r="DK490" s="104">
        <v>1678.1</v>
      </c>
      <c r="DL490" s="104">
        <v>1298.8730158730161</v>
      </c>
      <c r="DM490" s="104">
        <v>992.38888888889005</v>
      </c>
      <c r="DN490" s="104">
        <v>855.35555555555607</v>
      </c>
      <c r="DO490" s="104">
        <v>577.29999999999995</v>
      </c>
      <c r="DP490" s="104">
        <v>372.71499999999997</v>
      </c>
      <c r="DR490" s="4">
        <f t="shared" si="593"/>
        <v>8.2025161437600005</v>
      </c>
      <c r="DS490" s="39">
        <v>9.1061153307700007</v>
      </c>
      <c r="DT490" s="39">
        <v>11.377635979089998</v>
      </c>
      <c r="DU490" s="39">
        <v>13.40381538375</v>
      </c>
      <c r="DV490" s="39">
        <v>12.895974112419999</v>
      </c>
      <c r="DW490" s="39">
        <v>14.195854342620001</v>
      </c>
      <c r="DX490" s="39">
        <v>16.449096191399999</v>
      </c>
      <c r="DY490" s="39">
        <v>22.575853085760002</v>
      </c>
      <c r="DZ490" s="39">
        <v>16.893932761289999</v>
      </c>
      <c r="EA490" s="39">
        <v>25.4306011814</v>
      </c>
      <c r="EB490" s="39">
        <v>20.591510618499999</v>
      </c>
      <c r="EC490" s="39">
        <v>15.56581181156</v>
      </c>
      <c r="ED490" s="39">
        <v>17.430970943999998</v>
      </c>
      <c r="EE490" s="39">
        <v>12.252732171560002</v>
      </c>
      <c r="EF490" s="39">
        <v>9.5487596755199977</v>
      </c>
      <c r="EG490" s="39">
        <v>9.1959520213200001</v>
      </c>
      <c r="EH490" s="39">
        <v>9.2774106363000008</v>
      </c>
      <c r="EI490" s="39">
        <v>11.40889979614</v>
      </c>
      <c r="EJ490" s="39">
        <v>16.413558252480001</v>
      </c>
      <c r="EK490" s="39">
        <v>10.720964478640001</v>
      </c>
      <c r="EL490" s="39">
        <v>8.8363160911799987</v>
      </c>
      <c r="EM490" s="39">
        <v>9.572237047969999</v>
      </c>
      <c r="EN490" s="39">
        <v>4.7674727230900009</v>
      </c>
      <c r="EP490" s="111">
        <v>46022</v>
      </c>
      <c r="EQ490" s="114">
        <f t="shared" si="618"/>
        <v>0</v>
      </c>
      <c r="ER490" s="114"/>
      <c r="ES490" s="4">
        <f t="shared" si="594"/>
        <v>1077.9000000000001</v>
      </c>
      <c r="ET490" s="4">
        <f t="shared" si="595"/>
        <v>435.2</v>
      </c>
      <c r="EU490" s="4"/>
      <c r="EV490" s="4">
        <f t="shared" si="565"/>
        <v>541.1</v>
      </c>
      <c r="EW490" s="4">
        <f t="shared" si="566"/>
        <v>430.6</v>
      </c>
      <c r="EX490" s="4">
        <f t="shared" si="567"/>
        <v>230.35</v>
      </c>
      <c r="EY490" s="4"/>
      <c r="EZ490" s="4">
        <f t="shared" si="568"/>
        <v>765.83333333333303</v>
      </c>
      <c r="FA490" s="4">
        <f t="shared" si="569"/>
        <v>624.11111111111109</v>
      </c>
      <c r="FB490" s="4">
        <f t="shared" si="570"/>
        <v>436.15</v>
      </c>
      <c r="FC490" s="4"/>
      <c r="FD490" s="4">
        <f t="shared" si="596"/>
        <v>1235.5</v>
      </c>
      <c r="FE490" s="4">
        <f t="shared" si="597"/>
        <v>877.8</v>
      </c>
      <c r="FF490" s="4">
        <f t="shared" si="598"/>
        <v>659.66666666666697</v>
      </c>
      <c r="FH490" s="16">
        <f t="shared" si="599"/>
        <v>1077.9000000000001</v>
      </c>
      <c r="FI490" s="16">
        <f t="shared" si="572"/>
        <v>435.2</v>
      </c>
      <c r="FJ490" s="16"/>
      <c r="FK490" s="16">
        <f t="shared" si="600"/>
        <v>541.1</v>
      </c>
      <c r="FL490" s="16">
        <f t="shared" si="601"/>
        <v>430.6</v>
      </c>
      <c r="FM490" s="16">
        <f t="shared" si="602"/>
        <v>230.35</v>
      </c>
      <c r="FN490" s="16"/>
      <c r="FO490" s="16">
        <f t="shared" si="603"/>
        <v>765.83333333333303</v>
      </c>
      <c r="FP490" s="16">
        <f t="shared" si="604"/>
        <v>624.11111111111109</v>
      </c>
      <c r="FQ490" s="16">
        <f t="shared" si="605"/>
        <v>436.15</v>
      </c>
      <c r="FS490" s="4">
        <f t="shared" si="573"/>
        <v>1374.9</v>
      </c>
      <c r="FT490" s="4">
        <f t="shared" si="574"/>
        <v>770.1</v>
      </c>
      <c r="FU490" s="4"/>
      <c r="FV490" s="4">
        <f t="shared" si="575"/>
        <v>687.33333333333303</v>
      </c>
      <c r="FW490" s="4">
        <f t="shared" si="576"/>
        <v>636.61904761904805</v>
      </c>
      <c r="FX490" s="4">
        <f t="shared" si="577"/>
        <v>465.142857142857</v>
      </c>
      <c r="FY490" s="4"/>
      <c r="FZ490" s="4">
        <f t="shared" si="578"/>
        <v>874</v>
      </c>
      <c r="GA490" s="4">
        <f t="shared" si="579"/>
        <v>813.21052631578902</v>
      </c>
      <c r="GB490" s="4">
        <f t="shared" si="580"/>
        <v>636</v>
      </c>
      <c r="GC490" s="4"/>
      <c r="GD490" s="4">
        <f t="shared" si="581"/>
        <v>1053.5</v>
      </c>
      <c r="GE490" s="4">
        <f t="shared" si="582"/>
        <v>953</v>
      </c>
      <c r="GF490" s="4">
        <f t="shared" si="583"/>
        <v>757.857142857143</v>
      </c>
      <c r="GH490" s="16">
        <f t="shared" si="606"/>
        <v>1374.9</v>
      </c>
      <c r="GI490" s="16">
        <f t="shared" si="584"/>
        <v>770.1</v>
      </c>
      <c r="GJ490" s="16"/>
      <c r="GK490" s="16">
        <f t="shared" si="607"/>
        <v>687.33333333333303</v>
      </c>
      <c r="GL490" s="16">
        <f t="shared" si="608"/>
        <v>636.61904761904805</v>
      </c>
      <c r="GM490" s="16">
        <f t="shared" si="609"/>
        <v>465.142857142857</v>
      </c>
      <c r="GN490" s="16"/>
      <c r="GO490" s="16">
        <f t="shared" si="585"/>
        <v>874</v>
      </c>
      <c r="GP490" s="16">
        <f t="shared" si="586"/>
        <v>813.21052631578902</v>
      </c>
      <c r="GQ490" s="16">
        <f t="shared" si="610"/>
        <v>636</v>
      </c>
    </row>
    <row r="491" spans="2:199" ht="14.45" customHeight="1" x14ac:dyDescent="0.25">
      <c r="B491" s="28" t="s">
        <v>396</v>
      </c>
      <c r="C491" s="28" t="s">
        <v>914</v>
      </c>
      <c r="D491" s="23" t="str">
        <f>IFERROR(IF(MATCH($B491,Compounders!$A:$A,0),"yes"),"")</f>
        <v/>
      </c>
      <c r="F491" s="66"/>
      <c r="G491" s="66"/>
      <c r="H491" s="66"/>
      <c r="I491" s="66"/>
      <c r="J491" s="121" t="str">
        <f t="shared" si="587"/>
        <v>yes</v>
      </c>
      <c r="K491" s="70">
        <f t="shared" si="611"/>
        <v>6</v>
      </c>
      <c r="L491" s="70">
        <f t="shared" si="612"/>
        <v>48</v>
      </c>
      <c r="M491" s="70">
        <f t="shared" si="613"/>
        <v>7</v>
      </c>
      <c r="N491" s="70">
        <f t="shared" si="614"/>
        <v>11</v>
      </c>
      <c r="O491" s="66"/>
      <c r="P491" s="83"/>
      <c r="Q491" s="70">
        <f t="shared" si="627"/>
        <v>5</v>
      </c>
      <c r="R491" s="70">
        <f t="shared" si="627"/>
        <v>4</v>
      </c>
      <c r="S491" s="70">
        <f t="shared" si="627"/>
        <v>5</v>
      </c>
      <c r="T491" s="70">
        <f t="shared" si="627"/>
        <v>5</v>
      </c>
      <c r="U491" s="70">
        <f t="shared" si="627"/>
        <v>5</v>
      </c>
      <c r="V491" s="70">
        <f t="shared" si="627"/>
        <v>8</v>
      </c>
      <c r="W491" s="70">
        <f t="shared" si="627"/>
        <v>10</v>
      </c>
      <c r="X491" s="70">
        <f t="shared" si="627"/>
        <v>4</v>
      </c>
      <c r="Y491" s="70">
        <f t="shared" si="627"/>
        <v>2</v>
      </c>
      <c r="AA491" s="39">
        <v>12.51124905807</v>
      </c>
      <c r="AB491" s="39">
        <v>10.565606863799999</v>
      </c>
      <c r="AC491" s="40">
        <v>10.505292709379999</v>
      </c>
      <c r="AE491" s="4">
        <f t="shared" si="554"/>
        <v>-2.0059563486900007</v>
      </c>
      <c r="AF491" s="4">
        <f t="shared" si="555"/>
        <v>-6.0314154420000321E-2</v>
      </c>
      <c r="AH491" s="11">
        <f t="shared" si="556"/>
        <v>-0.1603322209780581</v>
      </c>
      <c r="AI491" s="11">
        <f t="shared" si="557"/>
        <v>-5.7085366886637789E-3</v>
      </c>
      <c r="AK491" s="3">
        <v>501.07799999999997</v>
      </c>
      <c r="AL491" s="7">
        <v>327.334</v>
      </c>
      <c r="AM491" s="7"/>
      <c r="AN491" s="3">
        <v>585</v>
      </c>
      <c r="AO491" s="3">
        <v>497.8</v>
      </c>
      <c r="AP491" s="7">
        <v>503.5</v>
      </c>
      <c r="AQ491" s="113"/>
      <c r="AR491" s="3">
        <v>571.83333333333303</v>
      </c>
      <c r="AS491" s="3">
        <v>574.88888888888891</v>
      </c>
      <c r="AT491" s="7">
        <v>564.6</v>
      </c>
      <c r="AU491" s="7"/>
      <c r="AV491" s="3">
        <v>704.33333333333303</v>
      </c>
      <c r="AW491" s="3">
        <v>616.5</v>
      </c>
      <c r="AX491" s="7">
        <v>527.5</v>
      </c>
      <c r="AY491" s="113"/>
      <c r="AZ491" s="3">
        <v>663.54700000000003</v>
      </c>
      <c r="BA491" s="7">
        <v>437.041</v>
      </c>
      <c r="BB491" s="7"/>
      <c r="BC491" s="3">
        <v>618.79999999999995</v>
      </c>
      <c r="BD491" s="3">
        <v>550.30769230769204</v>
      </c>
      <c r="BE491" s="7">
        <v>542.08333333333303</v>
      </c>
      <c r="BF491" s="113"/>
      <c r="BG491" s="3">
        <v>662.54545454545496</v>
      </c>
      <c r="BH491" s="3">
        <v>668</v>
      </c>
      <c r="BI491" s="7">
        <v>620.66666666666697</v>
      </c>
      <c r="BJ491" s="113"/>
      <c r="BK491" s="3">
        <v>777</v>
      </c>
      <c r="BL491" s="3">
        <v>725.77777777777806</v>
      </c>
      <c r="BM491" s="7">
        <v>638.75</v>
      </c>
      <c r="BO491" s="2">
        <f t="shared" si="619"/>
        <v>663.54700000000003</v>
      </c>
      <c r="BP491" s="2">
        <f t="shared" si="620"/>
        <v>437.041</v>
      </c>
      <c r="BQ491" s="2"/>
      <c r="BR491" s="2">
        <f t="shared" si="621"/>
        <v>618.79999999999995</v>
      </c>
      <c r="BS491" s="2">
        <f t="shared" si="622"/>
        <v>550.30769230769204</v>
      </c>
      <c r="BT491" s="2">
        <f t="shared" si="623"/>
        <v>542.08333333333303</v>
      </c>
      <c r="BU491" s="2"/>
      <c r="BV491" s="2">
        <f t="shared" si="624"/>
        <v>662.54545454545496</v>
      </c>
      <c r="BW491" s="2">
        <f t="shared" si="625"/>
        <v>668</v>
      </c>
      <c r="BX491" s="2">
        <f t="shared" si="626"/>
        <v>620.66666666666697</v>
      </c>
      <c r="BZ491" s="16">
        <f t="shared" si="615"/>
        <v>-226.50600000000003</v>
      </c>
      <c r="CA491" s="16">
        <f t="shared" si="616"/>
        <v>105.04233333333303</v>
      </c>
      <c r="CB491" s="16">
        <f t="shared" si="617"/>
        <v>78.58333333333394</v>
      </c>
      <c r="CD491" s="5">
        <f t="shared" si="558"/>
        <v>-0.34135637716695277</v>
      </c>
      <c r="CE491" s="5">
        <f t="shared" si="559"/>
        <v>0.24034892225977211</v>
      </c>
      <c r="CF491" s="5">
        <f t="shared" si="560"/>
        <v>0.14496541122213791</v>
      </c>
      <c r="CH491" s="11">
        <f t="shared" si="589"/>
        <v>-0.11068569439610199</v>
      </c>
      <c r="CI491" s="11">
        <f t="shared" si="590"/>
        <v>-0.12397651368239648</v>
      </c>
      <c r="CK491" s="11">
        <f t="shared" si="591"/>
        <v>8.2327113062561352E-3</v>
      </c>
      <c r="CL491" s="11">
        <f t="shared" si="592"/>
        <v>-6.3208927918038893E-2</v>
      </c>
      <c r="CN491" s="16">
        <f t="shared" si="561"/>
        <v>-68.492307692307918</v>
      </c>
      <c r="CO491" s="16">
        <f t="shared" si="562"/>
        <v>-76.716666666666924</v>
      </c>
      <c r="CP491" s="11"/>
      <c r="CQ491" s="16">
        <f t="shared" si="563"/>
        <v>5.4545454545450411</v>
      </c>
      <c r="CR491" s="16">
        <f t="shared" si="564"/>
        <v>-41.878787878787989</v>
      </c>
      <c r="CT491" s="106">
        <v>574.14166666666699</v>
      </c>
      <c r="CU491" s="104">
        <v>550.30769230769204</v>
      </c>
      <c r="CV491" s="104">
        <v>619.83333333333303</v>
      </c>
      <c r="CW491" s="104">
        <v>607.31515151515202</v>
      </c>
      <c r="CX491" s="104">
        <v>553.98636363636399</v>
      </c>
      <c r="CY491" s="104">
        <v>582.58333333333303</v>
      </c>
      <c r="CZ491" s="104">
        <v>613.40000000000111</v>
      </c>
      <c r="DA491" s="104">
        <v>618.75454545454602</v>
      </c>
      <c r="DB491" s="104">
        <v>656.39545454545407</v>
      </c>
      <c r="DC491" s="104">
        <v>574.41666666666697</v>
      </c>
      <c r="DD491" s="104">
        <v>509.50555555555496</v>
      </c>
      <c r="DE491" s="104">
        <v>537.63</v>
      </c>
      <c r="DF491" s="104">
        <v>410.82278787878801</v>
      </c>
      <c r="DG491" s="104">
        <v>11.2466666666667</v>
      </c>
      <c r="DH491" s="104">
        <v>-125.23333333333289</v>
      </c>
      <c r="DI491" s="104">
        <v>-33.372272727273</v>
      </c>
      <c r="DJ491" s="104">
        <v>-233.81305555555599</v>
      </c>
      <c r="DK491" s="104">
        <v>-131.911333333333</v>
      </c>
      <c r="DL491" s="104">
        <v>-262.0625</v>
      </c>
      <c r="DM491" s="104">
        <v>-324.59047619047703</v>
      </c>
      <c r="DN491" s="104">
        <v>-310.48533333333398</v>
      </c>
      <c r="DO491" s="104">
        <v>-474.09090909090901</v>
      </c>
      <c r="DP491" s="104">
        <v>-528.17321428571404</v>
      </c>
      <c r="DR491" s="4">
        <f t="shared" si="593"/>
        <v>10.505292709379999</v>
      </c>
      <c r="DS491" s="39">
        <v>10.565606863799999</v>
      </c>
      <c r="DT491" s="39">
        <v>12.51124905807</v>
      </c>
      <c r="DU491" s="39">
        <v>13.337069631370001</v>
      </c>
      <c r="DV491" s="39">
        <v>9.7936013746700006</v>
      </c>
      <c r="DW491" s="39">
        <v>8.8649718879999995</v>
      </c>
      <c r="DX491" s="39">
        <v>9.4616579875199989</v>
      </c>
      <c r="DY491" s="39">
        <v>10.641877196759998</v>
      </c>
      <c r="DZ491" s="39">
        <v>10.030342059499999</v>
      </c>
      <c r="EA491" s="39">
        <v>11.456591928670001</v>
      </c>
      <c r="EB491" s="39">
        <v>10.29050942223</v>
      </c>
      <c r="EC491" s="39">
        <v>10.528856624939998</v>
      </c>
      <c r="ED491" s="39">
        <v>12.01819262826</v>
      </c>
      <c r="EE491" s="39">
        <v>12.722114794419999</v>
      </c>
      <c r="EF491" s="39">
        <v>9.3449718497700012</v>
      </c>
      <c r="EG491" s="39">
        <v>7.1683778855700009</v>
      </c>
      <c r="EH491" s="39">
        <v>6.6076828509999999</v>
      </c>
      <c r="EI491" s="39">
        <v>9.2433303453599986</v>
      </c>
      <c r="EJ491" s="39">
        <v>9.8355474758400003</v>
      </c>
      <c r="EK491" s="39">
        <v>9.8031708967500002</v>
      </c>
      <c r="EL491" s="39">
        <v>14.144988442899999</v>
      </c>
      <c r="EM491" s="39">
        <v>14.497831682460001</v>
      </c>
      <c r="EN491" s="39">
        <v>12.17104002366</v>
      </c>
      <c r="EP491" s="111">
        <v>46022</v>
      </c>
      <c r="EQ491" s="114">
        <f t="shared" si="618"/>
        <v>0</v>
      </c>
      <c r="ER491" s="114"/>
      <c r="ES491" s="4">
        <f t="shared" si="594"/>
        <v>501.07799999999997</v>
      </c>
      <c r="ET491" s="4">
        <f t="shared" si="595"/>
        <v>327.334</v>
      </c>
      <c r="EU491" s="4"/>
      <c r="EV491" s="4">
        <f t="shared" si="565"/>
        <v>585</v>
      </c>
      <c r="EW491" s="4">
        <f t="shared" si="566"/>
        <v>497.8</v>
      </c>
      <c r="EX491" s="4">
        <f t="shared" si="567"/>
        <v>503.5</v>
      </c>
      <c r="EY491" s="4"/>
      <c r="EZ491" s="4">
        <f t="shared" si="568"/>
        <v>571.83333333333303</v>
      </c>
      <c r="FA491" s="4">
        <f t="shared" si="569"/>
        <v>574.88888888888891</v>
      </c>
      <c r="FB491" s="4">
        <f t="shared" si="570"/>
        <v>564.6</v>
      </c>
      <c r="FC491" s="4"/>
      <c r="FD491" s="4">
        <f t="shared" si="596"/>
        <v>704.33333333333303</v>
      </c>
      <c r="FE491" s="4">
        <f t="shared" si="597"/>
        <v>616.5</v>
      </c>
      <c r="FF491" s="4">
        <f t="shared" si="598"/>
        <v>527.5</v>
      </c>
      <c r="FH491" s="16">
        <f t="shared" si="599"/>
        <v>501.07799999999997</v>
      </c>
      <c r="FI491" s="16">
        <f t="shared" si="572"/>
        <v>327.334</v>
      </c>
      <c r="FJ491" s="16"/>
      <c r="FK491" s="16">
        <f t="shared" si="600"/>
        <v>585</v>
      </c>
      <c r="FL491" s="16">
        <f t="shared" si="601"/>
        <v>497.8</v>
      </c>
      <c r="FM491" s="16">
        <f t="shared" si="602"/>
        <v>503.5</v>
      </c>
      <c r="FN491" s="16"/>
      <c r="FO491" s="16">
        <f t="shared" si="603"/>
        <v>571.83333333333303</v>
      </c>
      <c r="FP491" s="16">
        <f t="shared" si="604"/>
        <v>574.88888888888891</v>
      </c>
      <c r="FQ491" s="16">
        <f t="shared" si="605"/>
        <v>564.6</v>
      </c>
      <c r="FS491" s="4">
        <f t="shared" si="573"/>
        <v>663.54700000000003</v>
      </c>
      <c r="FT491" s="4">
        <f t="shared" si="574"/>
        <v>437.041</v>
      </c>
      <c r="FU491" s="4"/>
      <c r="FV491" s="4">
        <f t="shared" si="575"/>
        <v>618.79999999999995</v>
      </c>
      <c r="FW491" s="4">
        <f t="shared" si="576"/>
        <v>550.30769230769204</v>
      </c>
      <c r="FX491" s="4">
        <f t="shared" si="577"/>
        <v>542.08333333333303</v>
      </c>
      <c r="FY491" s="4"/>
      <c r="FZ491" s="4">
        <f t="shared" si="578"/>
        <v>662.54545454545496</v>
      </c>
      <c r="GA491" s="4">
        <f t="shared" si="579"/>
        <v>668</v>
      </c>
      <c r="GB491" s="4">
        <f t="shared" si="580"/>
        <v>620.66666666666697</v>
      </c>
      <c r="GC491" s="4"/>
      <c r="GD491" s="4">
        <f t="shared" si="581"/>
        <v>777</v>
      </c>
      <c r="GE491" s="4">
        <f t="shared" si="582"/>
        <v>725.77777777777806</v>
      </c>
      <c r="GF491" s="4">
        <f t="shared" si="583"/>
        <v>638.75</v>
      </c>
      <c r="GH491" s="16">
        <f t="shared" si="606"/>
        <v>663.54700000000003</v>
      </c>
      <c r="GI491" s="16">
        <f t="shared" si="584"/>
        <v>437.041</v>
      </c>
      <c r="GJ491" s="16"/>
      <c r="GK491" s="16">
        <f t="shared" si="607"/>
        <v>618.79999999999995</v>
      </c>
      <c r="GL491" s="16">
        <f t="shared" si="608"/>
        <v>550.30769230769204</v>
      </c>
      <c r="GM491" s="16">
        <f t="shared" si="609"/>
        <v>542.08333333333303</v>
      </c>
      <c r="GN491" s="16"/>
      <c r="GO491" s="16">
        <f t="shared" si="585"/>
        <v>662.54545454545496</v>
      </c>
      <c r="GP491" s="16">
        <f t="shared" si="586"/>
        <v>668</v>
      </c>
      <c r="GQ491" s="16">
        <f t="shared" si="610"/>
        <v>620.66666666666697</v>
      </c>
    </row>
    <row r="492" spans="2:199" ht="14.45" customHeight="1" x14ac:dyDescent="0.25">
      <c r="B492" s="28" t="s">
        <v>449</v>
      </c>
      <c r="C492" s="28" t="s">
        <v>915</v>
      </c>
      <c r="D492" s="23" t="str">
        <f>IFERROR(IF(MATCH($B492,Compounders!$A:$A,0),"yes"),"")</f>
        <v/>
      </c>
      <c r="F492" s="66"/>
      <c r="G492" s="66"/>
      <c r="H492" s="66"/>
      <c r="I492" s="66"/>
      <c r="J492" s="121" t="str">
        <f t="shared" si="587"/>
        <v>yes</v>
      </c>
      <c r="K492" s="70">
        <f t="shared" si="611"/>
        <v>6</v>
      </c>
      <c r="L492" s="70">
        <f t="shared" si="612"/>
        <v>48</v>
      </c>
      <c r="M492" s="70">
        <f t="shared" si="613"/>
        <v>7</v>
      </c>
      <c r="N492" s="70">
        <f t="shared" si="614"/>
        <v>11</v>
      </c>
      <c r="O492" s="66"/>
      <c r="P492" s="83"/>
      <c r="Q492" s="70">
        <f t="shared" ref="Q492:Y507" si="628">Q491+IF(Q$10=$P492,1)</f>
        <v>5</v>
      </c>
      <c r="R492" s="70">
        <f t="shared" si="628"/>
        <v>4</v>
      </c>
      <c r="S492" s="70">
        <f t="shared" si="628"/>
        <v>5</v>
      </c>
      <c r="T492" s="70">
        <f t="shared" si="628"/>
        <v>5</v>
      </c>
      <c r="U492" s="70">
        <f t="shared" si="628"/>
        <v>5</v>
      </c>
      <c r="V492" s="70">
        <f t="shared" si="628"/>
        <v>8</v>
      </c>
      <c r="W492" s="70">
        <f t="shared" si="628"/>
        <v>10</v>
      </c>
      <c r="X492" s="70">
        <f t="shared" si="628"/>
        <v>4</v>
      </c>
      <c r="Y492" s="70">
        <f t="shared" si="628"/>
        <v>2</v>
      </c>
      <c r="AA492" s="39">
        <v>13.62243159772</v>
      </c>
      <c r="AB492" s="39">
        <v>10.932675960800001</v>
      </c>
      <c r="AC492" s="40">
        <v>8.844966244610001</v>
      </c>
      <c r="AE492" s="4">
        <f t="shared" si="554"/>
        <v>-4.7774653531099993</v>
      </c>
      <c r="AF492" s="4">
        <f t="shared" si="555"/>
        <v>-2.08770971619</v>
      </c>
      <c r="AH492" s="11">
        <f t="shared" si="556"/>
        <v>-0.35070576929229058</v>
      </c>
      <c r="AI492" s="11">
        <f t="shared" si="557"/>
        <v>-0.19096054101261695</v>
      </c>
      <c r="AK492" s="3">
        <v>1142.097</v>
      </c>
      <c r="AL492" s="7">
        <v>1488.796</v>
      </c>
      <c r="AM492" s="7"/>
      <c r="AN492" s="3">
        <v>1438.3076923076899</v>
      </c>
      <c r="AO492" s="3">
        <v>1427.6666666666702</v>
      </c>
      <c r="AP492" s="7">
        <v>1422.6923076923101</v>
      </c>
      <c r="AQ492" s="113"/>
      <c r="AR492" s="3">
        <v>1519.25</v>
      </c>
      <c r="AS492" s="3">
        <v>1484.25</v>
      </c>
      <c r="AT492" s="7">
        <v>1464.0769230769201</v>
      </c>
      <c r="AU492" s="7"/>
      <c r="AV492" s="3">
        <v>1617.5</v>
      </c>
      <c r="AW492" s="3">
        <v>1541.625</v>
      </c>
      <c r="AX492" s="7">
        <v>1529.4</v>
      </c>
      <c r="AY492" s="113"/>
      <c r="AZ492" s="3">
        <v>1128.135</v>
      </c>
      <c r="BA492" s="7">
        <v>1401.0820000000001</v>
      </c>
      <c r="BB492" s="7"/>
      <c r="BC492" s="3">
        <v>1429.4444444444398</v>
      </c>
      <c r="BD492" s="3">
        <v>1424.55</v>
      </c>
      <c r="BE492" s="7">
        <v>1415.5</v>
      </c>
      <c r="BF492" s="113"/>
      <c r="BG492" s="3">
        <v>1512.4117647058799</v>
      </c>
      <c r="BH492" s="3">
        <v>1482.7368421052599</v>
      </c>
      <c r="BI492" s="7">
        <v>1457</v>
      </c>
      <c r="BJ492" s="113"/>
      <c r="BK492" s="3">
        <v>1605.6666666666702</v>
      </c>
      <c r="BL492" s="3">
        <v>1547.3636363636401</v>
      </c>
      <c r="BM492" s="7">
        <v>1528.5384615384601</v>
      </c>
      <c r="BO492" s="2">
        <f t="shared" si="619"/>
        <v>1128.135</v>
      </c>
      <c r="BP492" s="2">
        <f t="shared" si="620"/>
        <v>1401.0820000000001</v>
      </c>
      <c r="BQ492" s="2"/>
      <c r="BR492" s="2">
        <f t="shared" si="621"/>
        <v>1429.4444444444398</v>
      </c>
      <c r="BS492" s="2">
        <f t="shared" si="622"/>
        <v>1424.55</v>
      </c>
      <c r="BT492" s="2">
        <f t="shared" si="623"/>
        <v>1415.5</v>
      </c>
      <c r="BU492" s="2"/>
      <c r="BV492" s="2">
        <f t="shared" si="624"/>
        <v>1512.4117647058799</v>
      </c>
      <c r="BW492" s="2">
        <f t="shared" si="625"/>
        <v>1482.7368421052599</v>
      </c>
      <c r="BX492" s="2">
        <f t="shared" si="626"/>
        <v>1457</v>
      </c>
      <c r="BZ492" s="16">
        <f t="shared" si="615"/>
        <v>272.94700000000012</v>
      </c>
      <c r="CA492" s="16">
        <f t="shared" si="616"/>
        <v>14.417999999999893</v>
      </c>
      <c r="CB492" s="16">
        <f t="shared" si="617"/>
        <v>41.5</v>
      </c>
      <c r="CD492" s="5">
        <f t="shared" si="558"/>
        <v>0.2419453345565914</v>
      </c>
      <c r="CE492" s="5">
        <f t="shared" si="559"/>
        <v>1.0290618250751837E-2</v>
      </c>
      <c r="CF492" s="5">
        <f t="shared" si="560"/>
        <v>2.9318262098198433E-2</v>
      </c>
      <c r="CH492" s="11">
        <f t="shared" si="589"/>
        <v>-3.4240186552629837E-3</v>
      </c>
      <c r="CI492" s="11">
        <f t="shared" si="590"/>
        <v>-9.7551496307779484E-3</v>
      </c>
      <c r="CK492" s="11">
        <f t="shared" si="591"/>
        <v>-1.9620928171231844E-2</v>
      </c>
      <c r="CL492" s="11">
        <f t="shared" si="592"/>
        <v>-3.6638014857452439E-2</v>
      </c>
      <c r="CN492" s="16">
        <f t="shared" si="561"/>
        <v>-4.8944444444398414</v>
      </c>
      <c r="CO492" s="16">
        <f t="shared" si="562"/>
        <v>-13.944444444439796</v>
      </c>
      <c r="CP492" s="11"/>
      <c r="CQ492" s="16">
        <f t="shared" si="563"/>
        <v>-29.674922600619993</v>
      </c>
      <c r="CR492" s="16">
        <f t="shared" si="564"/>
        <v>-55.411764705879932</v>
      </c>
      <c r="CT492" s="106">
        <v>1417.7389705882351</v>
      </c>
      <c r="CU492" s="104">
        <v>1424.55</v>
      </c>
      <c r="CV492" s="104">
        <v>1415.875</v>
      </c>
      <c r="CW492" s="104">
        <v>1335.6985294117651</v>
      </c>
      <c r="CX492" s="104">
        <v>1274.461904761904</v>
      </c>
      <c r="CY492" s="104">
        <v>1248.1875</v>
      </c>
      <c r="CZ492" s="104">
        <v>1155.302197802198</v>
      </c>
      <c r="DA492" s="104">
        <v>1115.4041666666669</v>
      </c>
      <c r="DB492" s="104">
        <v>939.90952380952399</v>
      </c>
      <c r="DC492" s="104">
        <v>894.6</v>
      </c>
      <c r="DD492" s="104">
        <v>765.30769230769306</v>
      </c>
      <c r="DE492" s="104">
        <v>747.32417582417611</v>
      </c>
      <c r="DF492" s="104">
        <v>727.80476190476111</v>
      </c>
      <c r="DG492" s="104">
        <v>712.4</v>
      </c>
      <c r="DH492" s="104">
        <v>757.89743589743591</v>
      </c>
      <c r="DI492" s="104">
        <v>801.82509157509116</v>
      </c>
      <c r="DJ492" s="104">
        <v>872.2978354978369</v>
      </c>
      <c r="DK492" s="104">
        <v>925.64705882352905</v>
      </c>
      <c r="DL492" s="104">
        <v>963.71666666666704</v>
      </c>
      <c r="DM492" s="104">
        <v>1005.281818181818</v>
      </c>
      <c r="DN492" s="104">
        <v>945.36309523809598</v>
      </c>
      <c r="DO492" s="104">
        <v>901.28571428571399</v>
      </c>
      <c r="DP492" s="104">
        <v>900.21212121212193</v>
      </c>
      <c r="DR492" s="4">
        <f t="shared" si="593"/>
        <v>8.844966244610001</v>
      </c>
      <c r="DS492" s="39">
        <v>10.932675960800001</v>
      </c>
      <c r="DT492" s="39">
        <v>13.62243159772</v>
      </c>
      <c r="DU492" s="39">
        <v>13.010293783599998</v>
      </c>
      <c r="DV492" s="39">
        <v>11.673377373100001</v>
      </c>
      <c r="DW492" s="39">
        <v>12.213871290400002</v>
      </c>
      <c r="DX492" s="39">
        <v>11.835556564159999</v>
      </c>
      <c r="DY492" s="39">
        <v>15.27797985556</v>
      </c>
      <c r="DZ492" s="39">
        <v>12.37721843544</v>
      </c>
      <c r="EA492" s="39">
        <v>12.26520514902</v>
      </c>
      <c r="EB492" s="39">
        <v>10.405356837759998</v>
      </c>
      <c r="EC492" s="39">
        <v>8.724799743660002</v>
      </c>
      <c r="ED492" s="39">
        <v>10.99347937061</v>
      </c>
      <c r="EE492" s="39">
        <v>8.9821890291999988</v>
      </c>
      <c r="EF492" s="39">
        <v>10.061015764479997</v>
      </c>
      <c r="EG492" s="39">
        <v>6.4666385437200002</v>
      </c>
      <c r="EH492" s="39">
        <v>7.5064596496199991</v>
      </c>
      <c r="EI492" s="39">
        <v>10.843051427000001</v>
      </c>
      <c r="EJ492" s="39">
        <v>10.42167183618</v>
      </c>
      <c r="EK492" s="39">
        <v>11.502840067620001</v>
      </c>
      <c r="EL492" s="39">
        <v>12.480143238450001</v>
      </c>
      <c r="EM492" s="39">
        <v>11.35064397435</v>
      </c>
      <c r="EN492" s="39">
        <v>11.6849607875</v>
      </c>
      <c r="EP492" s="111">
        <v>46022</v>
      </c>
      <c r="EQ492" s="114">
        <f t="shared" si="618"/>
        <v>0</v>
      </c>
      <c r="ER492" s="114"/>
      <c r="ES492" s="4">
        <f t="shared" si="594"/>
        <v>1142.097</v>
      </c>
      <c r="ET492" s="4">
        <f t="shared" si="595"/>
        <v>1488.796</v>
      </c>
      <c r="EU492" s="4"/>
      <c r="EV492" s="4">
        <f t="shared" si="565"/>
        <v>1438.3076923076899</v>
      </c>
      <c r="EW492" s="4">
        <f t="shared" si="566"/>
        <v>1427.6666666666702</v>
      </c>
      <c r="EX492" s="4">
        <f t="shared" si="567"/>
        <v>1422.6923076923101</v>
      </c>
      <c r="EY492" s="4"/>
      <c r="EZ492" s="4">
        <f t="shared" si="568"/>
        <v>1519.25</v>
      </c>
      <c r="FA492" s="4">
        <f t="shared" si="569"/>
        <v>1484.25</v>
      </c>
      <c r="FB492" s="4">
        <f t="shared" si="570"/>
        <v>1464.0769230769201</v>
      </c>
      <c r="FC492" s="4"/>
      <c r="FD492" s="4">
        <f t="shared" ref="FD492:FD510" si="629">AV492</f>
        <v>1617.5</v>
      </c>
      <c r="FE492" s="4">
        <f t="shared" ref="FE492:FE510" si="630">AW492</f>
        <v>1541.625</v>
      </c>
      <c r="FF492" s="4">
        <f t="shared" si="598"/>
        <v>1529.4</v>
      </c>
      <c r="FH492" s="16">
        <f t="shared" si="599"/>
        <v>1142.097</v>
      </c>
      <c r="FI492" s="16">
        <f t="shared" si="572"/>
        <v>1488.796</v>
      </c>
      <c r="FJ492" s="16"/>
      <c r="FK492" s="16">
        <f t="shared" si="600"/>
        <v>1438.3076923076899</v>
      </c>
      <c r="FL492" s="16">
        <f t="shared" si="601"/>
        <v>1427.6666666666702</v>
      </c>
      <c r="FM492" s="16">
        <f t="shared" si="602"/>
        <v>1422.6923076923101</v>
      </c>
      <c r="FN492" s="16"/>
      <c r="FO492" s="16">
        <f t="shared" si="603"/>
        <v>1519.25</v>
      </c>
      <c r="FP492" s="16">
        <f t="shared" si="604"/>
        <v>1484.25</v>
      </c>
      <c r="FQ492" s="16">
        <f t="shared" si="605"/>
        <v>1464.0769230769201</v>
      </c>
      <c r="FS492" s="4">
        <f t="shared" si="573"/>
        <v>1128.135</v>
      </c>
      <c r="FT492" s="4">
        <f t="shared" si="574"/>
        <v>1401.0820000000001</v>
      </c>
      <c r="FU492" s="4"/>
      <c r="FV492" s="4">
        <f t="shared" si="575"/>
        <v>1429.4444444444398</v>
      </c>
      <c r="FW492" s="4">
        <f t="shared" si="576"/>
        <v>1424.55</v>
      </c>
      <c r="FX492" s="4">
        <f t="shared" si="577"/>
        <v>1415.5</v>
      </c>
      <c r="FY492" s="4"/>
      <c r="FZ492" s="4">
        <f t="shared" si="578"/>
        <v>1512.4117647058799</v>
      </c>
      <c r="GA492" s="4">
        <f t="shared" si="579"/>
        <v>1482.7368421052599</v>
      </c>
      <c r="GB492" s="4">
        <f t="shared" si="580"/>
        <v>1457</v>
      </c>
      <c r="GC492" s="4"/>
      <c r="GD492" s="4">
        <f t="shared" si="581"/>
        <v>1605.6666666666702</v>
      </c>
      <c r="GE492" s="4">
        <f t="shared" si="582"/>
        <v>1547.3636363636401</v>
      </c>
      <c r="GF492" s="4">
        <f t="shared" si="583"/>
        <v>1528.5384615384601</v>
      </c>
      <c r="GH492" s="16">
        <f t="shared" si="606"/>
        <v>1128.135</v>
      </c>
      <c r="GI492" s="16">
        <f t="shared" si="584"/>
        <v>1401.0820000000001</v>
      </c>
      <c r="GJ492" s="16"/>
      <c r="GK492" s="16">
        <f t="shared" si="607"/>
        <v>1429.4444444444398</v>
      </c>
      <c r="GL492" s="16">
        <f t="shared" si="608"/>
        <v>1424.55</v>
      </c>
      <c r="GM492" s="16">
        <f t="shared" si="609"/>
        <v>1415.5</v>
      </c>
      <c r="GN492" s="16"/>
      <c r="GO492" s="16">
        <f t="shared" si="585"/>
        <v>1512.4117647058799</v>
      </c>
      <c r="GP492" s="16">
        <f t="shared" si="586"/>
        <v>1482.7368421052599</v>
      </c>
      <c r="GQ492" s="16">
        <f t="shared" si="610"/>
        <v>1457</v>
      </c>
    </row>
    <row r="493" spans="2:199" ht="14.45" customHeight="1" x14ac:dyDescent="0.25">
      <c r="B493" s="28" t="s">
        <v>241</v>
      </c>
      <c r="C493" s="28" t="s">
        <v>916</v>
      </c>
      <c r="D493" s="23" t="str">
        <f>IFERROR(IF(MATCH($B493,Compounders!$A:$A,0),"yes"),"")</f>
        <v/>
      </c>
      <c r="F493" s="66"/>
      <c r="G493" s="66"/>
      <c r="H493" s="66"/>
      <c r="I493" s="66"/>
      <c r="J493" s="121" t="str">
        <f t="shared" si="587"/>
        <v>yes</v>
      </c>
      <c r="K493" s="70">
        <f t="shared" si="611"/>
        <v>6</v>
      </c>
      <c r="L493" s="70">
        <f t="shared" si="612"/>
        <v>48</v>
      </c>
      <c r="M493" s="70">
        <f t="shared" si="613"/>
        <v>7</v>
      </c>
      <c r="N493" s="70">
        <f t="shared" si="614"/>
        <v>11</v>
      </c>
      <c r="O493" s="66"/>
      <c r="P493" s="83"/>
      <c r="Q493" s="70">
        <f t="shared" si="628"/>
        <v>5</v>
      </c>
      <c r="R493" s="70">
        <f t="shared" si="628"/>
        <v>4</v>
      </c>
      <c r="S493" s="70">
        <f t="shared" si="628"/>
        <v>5</v>
      </c>
      <c r="T493" s="70">
        <f t="shared" si="628"/>
        <v>5</v>
      </c>
      <c r="U493" s="70">
        <f t="shared" si="628"/>
        <v>5</v>
      </c>
      <c r="V493" s="70">
        <f t="shared" si="628"/>
        <v>8</v>
      </c>
      <c r="W493" s="70">
        <f t="shared" si="628"/>
        <v>10</v>
      </c>
      <c r="X493" s="70">
        <f t="shared" si="628"/>
        <v>4</v>
      </c>
      <c r="Y493" s="70">
        <f t="shared" si="628"/>
        <v>2</v>
      </c>
      <c r="AA493" s="39">
        <v>10.161347154480001</v>
      </c>
      <c r="AB493" s="39">
        <v>8.5187034866999998</v>
      </c>
      <c r="AC493" s="40">
        <v>8.4200799675999995</v>
      </c>
      <c r="AE493" s="4">
        <f t="shared" si="554"/>
        <v>-1.7412671868800018</v>
      </c>
      <c r="AF493" s="4">
        <f t="shared" si="555"/>
        <v>-9.8623519100000223E-2</v>
      </c>
      <c r="AH493" s="11">
        <f t="shared" si="556"/>
        <v>-0.17136184409488464</v>
      </c>
      <c r="AI493" s="11">
        <f t="shared" si="557"/>
        <v>-1.1577292161181307E-2</v>
      </c>
      <c r="AK493" s="3">
        <v>910.25699999999995</v>
      </c>
      <c r="AL493" s="7">
        <v>423.24599999999998</v>
      </c>
      <c r="AM493" s="7"/>
      <c r="AN493" s="3">
        <v>1118.6875</v>
      </c>
      <c r="AO493" s="3">
        <v>994.53333333333296</v>
      </c>
      <c r="AP493" s="7">
        <v>708.25</v>
      </c>
      <c r="AQ493" s="113"/>
      <c r="AR493" s="3">
        <v>1297.7857142857101</v>
      </c>
      <c r="AS493" s="3">
        <v>1149.8</v>
      </c>
      <c r="AT493" s="7">
        <v>865.5</v>
      </c>
      <c r="AU493" s="7"/>
      <c r="AV493" s="3">
        <v>1569.3333333333298</v>
      </c>
      <c r="AW493" s="3">
        <v>1374.42857142857</v>
      </c>
      <c r="AX493" s="7">
        <v>1088.75</v>
      </c>
      <c r="AY493" s="113"/>
      <c r="AZ493" s="3">
        <v>937.52499999999998</v>
      </c>
      <c r="BA493" s="7">
        <v>1044.752</v>
      </c>
      <c r="BB493" s="7"/>
      <c r="BC493" s="3">
        <v>1240.4210526315801</v>
      </c>
      <c r="BD493" s="3">
        <v>1080</v>
      </c>
      <c r="BE493" s="7">
        <v>762.61111111111109</v>
      </c>
      <c r="BF493" s="113"/>
      <c r="BG493" s="3">
        <v>1429.4375</v>
      </c>
      <c r="BH493" s="3">
        <v>1231.3333333333298</v>
      </c>
      <c r="BI493" s="7">
        <v>952.66666666666697</v>
      </c>
      <c r="BJ493" s="113"/>
      <c r="BK493" s="3">
        <v>1701</v>
      </c>
      <c r="BL493" s="3">
        <v>1412.5</v>
      </c>
      <c r="BM493" s="7">
        <v>1158.8888888888901</v>
      </c>
      <c r="BO493" s="2">
        <f t="shared" si="619"/>
        <v>937.52499999999998</v>
      </c>
      <c r="BP493" s="2">
        <f t="shared" si="620"/>
        <v>1044.752</v>
      </c>
      <c r="BQ493" s="2"/>
      <c r="BR493" s="2">
        <f t="shared" si="621"/>
        <v>1240.4210526315801</v>
      </c>
      <c r="BS493" s="2">
        <f t="shared" si="622"/>
        <v>1080</v>
      </c>
      <c r="BT493" s="2">
        <f t="shared" si="623"/>
        <v>762.61111111111109</v>
      </c>
      <c r="BU493" s="2"/>
      <c r="BV493" s="2">
        <f t="shared" si="624"/>
        <v>1429.4375</v>
      </c>
      <c r="BW493" s="2">
        <f t="shared" si="625"/>
        <v>1231.3333333333298</v>
      </c>
      <c r="BX493" s="2">
        <f t="shared" si="626"/>
        <v>952.66666666666697</v>
      </c>
      <c r="BZ493" s="16">
        <f t="shared" si="615"/>
        <v>107.22699999999998</v>
      </c>
      <c r="CA493" s="16">
        <f t="shared" si="616"/>
        <v>-282.14088888888887</v>
      </c>
      <c r="CB493" s="16">
        <f t="shared" si="617"/>
        <v>190.05555555555588</v>
      </c>
      <c r="CD493" s="5">
        <f t="shared" si="558"/>
        <v>0.11437241673555376</v>
      </c>
      <c r="CE493" s="5">
        <f t="shared" si="559"/>
        <v>-0.27005537092907106</v>
      </c>
      <c r="CF493" s="5">
        <f t="shared" si="560"/>
        <v>0.24921687185838182</v>
      </c>
      <c r="CH493" s="11">
        <f t="shared" si="589"/>
        <v>-0.12932790224032664</v>
      </c>
      <c r="CI493" s="11">
        <f t="shared" si="590"/>
        <v>-0.38519980010560517</v>
      </c>
      <c r="CK493" s="11">
        <f t="shared" si="591"/>
        <v>-0.13858889714777323</v>
      </c>
      <c r="CL493" s="11">
        <f t="shared" si="592"/>
        <v>-0.33353737629895186</v>
      </c>
      <c r="CN493" s="16">
        <f t="shared" si="561"/>
        <v>-160.4210526315801</v>
      </c>
      <c r="CO493" s="16">
        <f t="shared" si="562"/>
        <v>-477.80994152046901</v>
      </c>
      <c r="CP493" s="11"/>
      <c r="CQ493" s="16">
        <f t="shared" si="563"/>
        <v>-198.10416666667015</v>
      </c>
      <c r="CR493" s="16">
        <f t="shared" si="564"/>
        <v>-476.77083333333303</v>
      </c>
      <c r="CT493" s="106">
        <v>1077.7708853238257</v>
      </c>
      <c r="CU493" s="104">
        <v>1080</v>
      </c>
      <c r="CV493" s="104">
        <v>1215.827777777778</v>
      </c>
      <c r="CW493" s="104">
        <v>1161.7475935828882</v>
      </c>
      <c r="CX493" s="104">
        <v>1096.5899999999999</v>
      </c>
      <c r="CY493" s="104">
        <v>1080.8888888888901</v>
      </c>
      <c r="CZ493" s="104">
        <v>999.0683257918547</v>
      </c>
      <c r="DA493" s="104">
        <v>876.19</v>
      </c>
      <c r="DB493" s="104">
        <v>762.69431250000002</v>
      </c>
      <c r="DC493" s="104">
        <v>630.23529411764707</v>
      </c>
      <c r="DD493" s="104">
        <v>457.07555555555598</v>
      </c>
      <c r="DE493" s="104">
        <v>562.57440476190402</v>
      </c>
      <c r="DF493" s="104">
        <v>477.76282051281999</v>
      </c>
      <c r="DG493" s="104">
        <v>345.941176470588</v>
      </c>
      <c r="DH493" s="104">
        <v>75.894246031746093</v>
      </c>
      <c r="DI493" s="104">
        <v>-537.71904761904693</v>
      </c>
      <c r="DJ493" s="104">
        <v>-159.49333333333399</v>
      </c>
      <c r="DK493" s="104">
        <v>-599.642857142857</v>
      </c>
      <c r="DL493" s="104">
        <v>-507.63666666666597</v>
      </c>
      <c r="DM493" s="104">
        <v>-1270.217575757576</v>
      </c>
      <c r="DN493" s="104">
        <v>-1822.0272727272729</v>
      </c>
      <c r="DO493" s="104">
        <v>-2051.75</v>
      </c>
      <c r="DP493" s="104">
        <v>-1968.3142857142859</v>
      </c>
      <c r="DR493" s="4">
        <f t="shared" si="593"/>
        <v>8.4200799675999995</v>
      </c>
      <c r="DS493" s="39">
        <v>8.5187034866999998</v>
      </c>
      <c r="DT493" s="39">
        <v>10.161347154480001</v>
      </c>
      <c r="DU493" s="39">
        <v>11.212830947760001</v>
      </c>
      <c r="DV493" s="39">
        <v>9.061240423560001</v>
      </c>
      <c r="DW493" s="39">
        <v>8.3413538251200006</v>
      </c>
      <c r="DX493" s="39">
        <v>11.313693992940001</v>
      </c>
      <c r="DY493" s="39">
        <v>9.0180691577899985</v>
      </c>
      <c r="DZ493" s="39">
        <v>8.0616733249599992</v>
      </c>
      <c r="EA493" s="39">
        <v>8.9090108052399994</v>
      </c>
      <c r="EB493" s="39">
        <v>8.5255156773599996</v>
      </c>
      <c r="EC493" s="39">
        <v>7.0109809115200008</v>
      </c>
      <c r="ED493" s="39">
        <v>9.2340750760300008</v>
      </c>
      <c r="EE493" s="39">
        <v>5.6749566304500005</v>
      </c>
      <c r="EF493" s="39">
        <v>5.1578882640000003</v>
      </c>
      <c r="EG493" s="39">
        <v>4.786981493759999</v>
      </c>
      <c r="EH493" s="39">
        <v>4.66040442104</v>
      </c>
      <c r="EI493" s="39">
        <v>9.1258465811200011</v>
      </c>
      <c r="EJ493" s="39">
        <v>8.6463257486600007</v>
      </c>
      <c r="EK493" s="39">
        <v>9.883507870659999</v>
      </c>
      <c r="EL493" s="39">
        <v>10.87973055935</v>
      </c>
      <c r="EM493" s="39">
        <v>10.205503615549999</v>
      </c>
      <c r="EN493" s="39">
        <v>8.0262026643600013</v>
      </c>
      <c r="EP493" s="111">
        <v>46022</v>
      </c>
      <c r="EQ493" s="114">
        <f t="shared" si="618"/>
        <v>0</v>
      </c>
      <c r="ER493" s="114"/>
      <c r="ES493" s="4">
        <f t="shared" si="594"/>
        <v>910.25699999999995</v>
      </c>
      <c r="ET493" s="4">
        <f t="shared" si="595"/>
        <v>423.24599999999998</v>
      </c>
      <c r="EU493" s="4"/>
      <c r="EV493" s="4">
        <f t="shared" si="565"/>
        <v>1118.6875</v>
      </c>
      <c r="EW493" s="4">
        <f t="shared" si="566"/>
        <v>994.53333333333296</v>
      </c>
      <c r="EX493" s="4">
        <f t="shared" si="567"/>
        <v>708.25</v>
      </c>
      <c r="EY493" s="4"/>
      <c r="EZ493" s="4">
        <f t="shared" si="568"/>
        <v>1297.7857142857101</v>
      </c>
      <c r="FA493" s="4">
        <f t="shared" si="569"/>
        <v>1149.8</v>
      </c>
      <c r="FB493" s="4">
        <f t="shared" si="570"/>
        <v>865.5</v>
      </c>
      <c r="FC493" s="4"/>
      <c r="FD493" s="4">
        <f t="shared" si="629"/>
        <v>1569.3333333333298</v>
      </c>
      <c r="FE493" s="4">
        <f t="shared" si="630"/>
        <v>1374.42857142857</v>
      </c>
      <c r="FF493" s="4">
        <f t="shared" si="598"/>
        <v>1088.75</v>
      </c>
      <c r="FH493" s="16">
        <f t="shared" si="599"/>
        <v>910.25699999999995</v>
      </c>
      <c r="FI493" s="16">
        <f t="shared" si="572"/>
        <v>423.24599999999998</v>
      </c>
      <c r="FJ493" s="16"/>
      <c r="FK493" s="16">
        <f t="shared" si="600"/>
        <v>1118.6875</v>
      </c>
      <c r="FL493" s="16">
        <f t="shared" si="601"/>
        <v>994.53333333333296</v>
      </c>
      <c r="FM493" s="16">
        <f t="shared" si="602"/>
        <v>708.25</v>
      </c>
      <c r="FN493" s="16"/>
      <c r="FO493" s="16">
        <f t="shared" si="603"/>
        <v>1297.7857142857101</v>
      </c>
      <c r="FP493" s="16">
        <f t="shared" si="604"/>
        <v>1149.8</v>
      </c>
      <c r="FQ493" s="16">
        <f t="shared" si="605"/>
        <v>865.5</v>
      </c>
      <c r="FS493" s="4">
        <f t="shared" si="573"/>
        <v>937.52499999999998</v>
      </c>
      <c r="FT493" s="4">
        <f t="shared" si="574"/>
        <v>1044.752</v>
      </c>
      <c r="FU493" s="4"/>
      <c r="FV493" s="4">
        <f t="shared" si="575"/>
        <v>1240.4210526315801</v>
      </c>
      <c r="FW493" s="4">
        <f t="shared" si="576"/>
        <v>1080</v>
      </c>
      <c r="FX493" s="4">
        <f t="shared" si="577"/>
        <v>762.61111111111109</v>
      </c>
      <c r="FY493" s="4"/>
      <c r="FZ493" s="4">
        <f t="shared" si="578"/>
        <v>1429.4375</v>
      </c>
      <c r="GA493" s="4">
        <f t="shared" si="579"/>
        <v>1231.3333333333298</v>
      </c>
      <c r="GB493" s="4">
        <f t="shared" si="580"/>
        <v>952.66666666666697</v>
      </c>
      <c r="GC493" s="4"/>
      <c r="GD493" s="4">
        <f t="shared" si="581"/>
        <v>1701</v>
      </c>
      <c r="GE493" s="4">
        <f t="shared" si="582"/>
        <v>1412.5</v>
      </c>
      <c r="GF493" s="4">
        <f t="shared" si="583"/>
        <v>1158.8888888888901</v>
      </c>
      <c r="GH493" s="16">
        <f t="shared" si="606"/>
        <v>937.52499999999998</v>
      </c>
      <c r="GI493" s="16">
        <f t="shared" si="584"/>
        <v>1044.752</v>
      </c>
      <c r="GJ493" s="16"/>
      <c r="GK493" s="16">
        <f t="shared" si="607"/>
        <v>1240.4210526315801</v>
      </c>
      <c r="GL493" s="16">
        <f t="shared" si="608"/>
        <v>1080</v>
      </c>
      <c r="GM493" s="16">
        <f t="shared" si="609"/>
        <v>762.61111111111109</v>
      </c>
      <c r="GN493" s="16"/>
      <c r="GO493" s="16">
        <f t="shared" si="585"/>
        <v>1429.4375</v>
      </c>
      <c r="GP493" s="16">
        <f t="shared" si="586"/>
        <v>1231.3333333333298</v>
      </c>
      <c r="GQ493" s="16">
        <f t="shared" si="610"/>
        <v>952.66666666666697</v>
      </c>
    </row>
    <row r="494" spans="2:199" ht="14.45" customHeight="1" x14ac:dyDescent="0.25">
      <c r="B494" s="28" t="s">
        <v>430</v>
      </c>
      <c r="C494" s="28" t="s">
        <v>917</v>
      </c>
      <c r="D494" s="23" t="str">
        <f>IFERROR(IF(MATCH($B494,Compounders!$A:$A,0),"yes"),"")</f>
        <v>yes</v>
      </c>
      <c r="F494" s="66"/>
      <c r="G494" s="66"/>
      <c r="H494" s="66"/>
      <c r="I494" s="66"/>
      <c r="J494" s="121" t="str">
        <f t="shared" si="587"/>
        <v>yes</v>
      </c>
      <c r="K494" s="70">
        <f t="shared" si="611"/>
        <v>6</v>
      </c>
      <c r="L494" s="70">
        <f t="shared" si="612"/>
        <v>48</v>
      </c>
      <c r="M494" s="70">
        <f t="shared" si="613"/>
        <v>7</v>
      </c>
      <c r="N494" s="70">
        <f t="shared" si="614"/>
        <v>11</v>
      </c>
      <c r="O494" s="66"/>
      <c r="P494" s="83"/>
      <c r="Q494" s="70">
        <f t="shared" si="628"/>
        <v>5</v>
      </c>
      <c r="R494" s="70">
        <f t="shared" si="628"/>
        <v>4</v>
      </c>
      <c r="S494" s="70">
        <f t="shared" si="628"/>
        <v>5</v>
      </c>
      <c r="T494" s="70">
        <f t="shared" si="628"/>
        <v>5</v>
      </c>
      <c r="U494" s="70">
        <f t="shared" si="628"/>
        <v>5</v>
      </c>
      <c r="V494" s="70">
        <f t="shared" si="628"/>
        <v>8</v>
      </c>
      <c r="W494" s="70">
        <f t="shared" si="628"/>
        <v>10</v>
      </c>
      <c r="X494" s="70">
        <f t="shared" si="628"/>
        <v>4</v>
      </c>
      <c r="Y494" s="70">
        <f t="shared" si="628"/>
        <v>2</v>
      </c>
      <c r="AA494" s="39">
        <v>9.8175021550799997</v>
      </c>
      <c r="AB494" s="39">
        <v>8.4917955000000003</v>
      </c>
      <c r="AC494" s="40">
        <v>8.7043904882999996</v>
      </c>
      <c r="AE494" s="4">
        <f t="shared" si="554"/>
        <v>-1.1131116667800001</v>
      </c>
      <c r="AF494" s="4">
        <f t="shared" si="555"/>
        <v>0.21259498829999934</v>
      </c>
      <c r="AH494" s="11">
        <f t="shared" si="556"/>
        <v>-0.11338033332684605</v>
      </c>
      <c r="AI494" s="11">
        <f t="shared" si="557"/>
        <v>2.5035340087970814E-2</v>
      </c>
      <c r="AK494" s="3">
        <v>25.291</v>
      </c>
      <c r="AL494" s="7">
        <v>-142.16300000000001</v>
      </c>
      <c r="AM494" s="7"/>
      <c r="AN494" s="3">
        <v>388.33333333333303</v>
      </c>
      <c r="AO494" s="3">
        <v>381.444444444444</v>
      </c>
      <c r="AP494" s="7">
        <v>293</v>
      </c>
      <c r="AQ494" s="113"/>
      <c r="AR494" s="3">
        <v>432.555555555556</v>
      </c>
      <c r="AS494" s="3">
        <v>450.555555555556</v>
      </c>
      <c r="AT494" s="7">
        <v>457.11111111111097</v>
      </c>
      <c r="AU494" s="7"/>
      <c r="AV494" s="3">
        <v>478.625</v>
      </c>
      <c r="AW494" s="3">
        <v>498.555555555556</v>
      </c>
      <c r="AX494" s="7">
        <v>525.88888888888903</v>
      </c>
      <c r="AY494" s="113"/>
      <c r="AZ494" s="3">
        <v>532.90300000000002</v>
      </c>
      <c r="BA494" s="7">
        <v>512.28</v>
      </c>
      <c r="BB494" s="7"/>
      <c r="BC494" s="3">
        <v>539.21428571428601</v>
      </c>
      <c r="BD494" s="3">
        <v>551.5</v>
      </c>
      <c r="BE494" s="7">
        <v>543.06666666666695</v>
      </c>
      <c r="BF494" s="113"/>
      <c r="BG494" s="3">
        <v>588.6153846153851</v>
      </c>
      <c r="BH494" s="3">
        <v>601.857142857143</v>
      </c>
      <c r="BI494" s="7">
        <v>598.26666666666699</v>
      </c>
      <c r="BJ494" s="113"/>
      <c r="BK494" s="3">
        <v>643.57142857142901</v>
      </c>
      <c r="BL494" s="3">
        <v>652.76923076923094</v>
      </c>
      <c r="BM494" s="7">
        <v>648.84615384615392</v>
      </c>
      <c r="BO494" s="2">
        <f t="shared" si="619"/>
        <v>532.67699452054808</v>
      </c>
      <c r="BP494" s="2">
        <f t="shared" si="620"/>
        <v>512.61738812785393</v>
      </c>
      <c r="BQ494" s="2"/>
      <c r="BR494" s="2">
        <f t="shared" si="621"/>
        <v>539.75566762005155</v>
      </c>
      <c r="BS494" s="2">
        <f t="shared" si="622"/>
        <v>552.05185909980435</v>
      </c>
      <c r="BT494" s="2">
        <f t="shared" si="623"/>
        <v>543.67159817351626</v>
      </c>
      <c r="BU494" s="2"/>
      <c r="BV494" s="2">
        <f t="shared" si="624"/>
        <v>589.21764263134185</v>
      </c>
      <c r="BW494" s="2">
        <f t="shared" si="625"/>
        <v>602.41508354659061</v>
      </c>
      <c r="BX494" s="2">
        <f t="shared" si="626"/>
        <v>598.82096241657916</v>
      </c>
      <c r="BZ494" s="16">
        <f t="shared" si="615"/>
        <v>-20.05960639269415</v>
      </c>
      <c r="CA494" s="16">
        <f t="shared" si="616"/>
        <v>31.05421004566233</v>
      </c>
      <c r="CB494" s="16">
        <f t="shared" si="617"/>
        <v>55.149364243062905</v>
      </c>
      <c r="CD494" s="5">
        <f t="shared" si="558"/>
        <v>-3.7658105379132056E-2</v>
      </c>
      <c r="CE494" s="5">
        <f t="shared" si="559"/>
        <v>6.0579704795181488E-2</v>
      </c>
      <c r="CF494" s="5">
        <f t="shared" si="560"/>
        <v>0.10143874432348343</v>
      </c>
      <c r="CH494" s="11">
        <f t="shared" si="589"/>
        <v>2.2781032636434384E-2</v>
      </c>
      <c r="CI494" s="11">
        <f t="shared" si="590"/>
        <v>7.2550059005980216E-3</v>
      </c>
      <c r="CK494" s="11">
        <f t="shared" si="591"/>
        <v>2.2398244655932764E-2</v>
      </c>
      <c r="CL494" s="11">
        <f t="shared" si="592"/>
        <v>1.6298425387180515E-2</v>
      </c>
      <c r="CN494" s="16">
        <f t="shared" si="561"/>
        <v>12.296191479752792</v>
      </c>
      <c r="CO494" s="16">
        <f t="shared" si="562"/>
        <v>3.9159305534647046</v>
      </c>
      <c r="CP494" s="11"/>
      <c r="CQ494" s="16">
        <f t="shared" si="563"/>
        <v>13.197440915248762</v>
      </c>
      <c r="CR494" s="16">
        <f t="shared" si="564"/>
        <v>9.6033197852373178</v>
      </c>
      <c r="CT494" s="106">
        <v>573.67857142857099</v>
      </c>
      <c r="CU494" s="104">
        <v>551.5</v>
      </c>
      <c r="CV494" s="104">
        <v>526.47222222222297</v>
      </c>
      <c r="CW494" s="104">
        <v>509.51190476190493</v>
      </c>
      <c r="CX494" s="104">
        <v>493.26190476190402</v>
      </c>
      <c r="CY494" s="104">
        <v>469.1875</v>
      </c>
      <c r="CZ494" s="104">
        <v>502.44895104894994</v>
      </c>
      <c r="DA494" s="104">
        <v>521.875</v>
      </c>
      <c r="DB494" s="104">
        <v>590.28418803418799</v>
      </c>
      <c r="DC494" s="104">
        <v>559</v>
      </c>
      <c r="DD494" s="104">
        <v>539.97979797979804</v>
      </c>
      <c r="DE494" s="104">
        <v>545.93333333333305</v>
      </c>
      <c r="DF494" s="104">
        <v>538.0265567765581</v>
      </c>
      <c r="DG494" s="104">
        <v>521.6875</v>
      </c>
      <c r="DH494" s="104">
        <v>577.32954545454504</v>
      </c>
      <c r="DI494" s="104">
        <v>574.64393939393995</v>
      </c>
      <c r="DJ494" s="104">
        <v>605.50714285714309</v>
      </c>
      <c r="DK494" s="104">
        <v>604.91666666666697</v>
      </c>
      <c r="DL494" s="104">
        <v>568.90476190476204</v>
      </c>
      <c r="DM494" s="104">
        <v>560.17499999999995</v>
      </c>
      <c r="DN494" s="104">
        <v>527.68181818181802</v>
      </c>
      <c r="DO494" s="104">
        <v>470.07142857142901</v>
      </c>
      <c r="DP494" s="104">
        <v>437.01666666666699</v>
      </c>
      <c r="DR494" s="4">
        <f t="shared" si="593"/>
        <v>8.7043904882999996</v>
      </c>
      <c r="DS494" s="39">
        <v>8.4917955000000003</v>
      </c>
      <c r="DT494" s="39">
        <v>9.8175021550799997</v>
      </c>
      <c r="DU494" s="39">
        <v>7.7000502898799992</v>
      </c>
      <c r="DV494" s="39">
        <v>7.4523269817599989</v>
      </c>
      <c r="DW494" s="39">
        <v>7.6978346856400002</v>
      </c>
      <c r="DX494" s="39">
        <v>9.4397384588000008</v>
      </c>
      <c r="DY494" s="39">
        <v>10.169704100220001</v>
      </c>
      <c r="DZ494" s="39">
        <v>10.641284300460001</v>
      </c>
      <c r="EA494" s="39">
        <v>13.913220181499998</v>
      </c>
      <c r="EB494" s="39">
        <v>12.1265644656</v>
      </c>
      <c r="EC494" s="39">
        <v>10.04816054486</v>
      </c>
      <c r="ED494" s="39">
        <v>10.76121292475</v>
      </c>
      <c r="EE494" s="39">
        <v>10.28989905914</v>
      </c>
      <c r="EF494" s="39">
        <v>11.086459142400001</v>
      </c>
      <c r="EG494" s="39">
        <v>10.0098988176</v>
      </c>
      <c r="EH494" s="39">
        <v>10.870715894199998</v>
      </c>
      <c r="EI494" s="39">
        <v>14.425397425430001</v>
      </c>
      <c r="EJ494" s="39">
        <v>19.013976255219998</v>
      </c>
      <c r="EK494" s="39">
        <v>20.79717400074</v>
      </c>
      <c r="EL494" s="39">
        <v>18.589520954880001</v>
      </c>
      <c r="EM494" s="39">
        <v>14.552394152489997</v>
      </c>
      <c r="EN494" s="39">
        <v>12.428692532360001</v>
      </c>
      <c r="EP494" s="111">
        <v>46018</v>
      </c>
      <c r="EQ494" s="114">
        <f t="shared" si="618"/>
        <v>1.0958904109589041E-2</v>
      </c>
      <c r="ER494" s="114"/>
      <c r="ES494" s="4">
        <f t="shared" si="594"/>
        <v>25.291</v>
      </c>
      <c r="ET494" s="4">
        <f t="shared" si="595"/>
        <v>-142.16300000000001</v>
      </c>
      <c r="EU494" s="4"/>
      <c r="EV494" s="4">
        <f t="shared" si="565"/>
        <v>388.33333333333303</v>
      </c>
      <c r="EW494" s="4">
        <f t="shared" si="566"/>
        <v>381.444444444444</v>
      </c>
      <c r="EX494" s="4">
        <f t="shared" si="567"/>
        <v>293</v>
      </c>
      <c r="EY494" s="4"/>
      <c r="EZ494" s="4">
        <f t="shared" si="568"/>
        <v>432.555555555556</v>
      </c>
      <c r="FA494" s="4">
        <f t="shared" si="569"/>
        <v>450.555555555556</v>
      </c>
      <c r="FB494" s="4">
        <f t="shared" si="570"/>
        <v>457.11111111111097</v>
      </c>
      <c r="FC494" s="4"/>
      <c r="FD494" s="4">
        <f t="shared" si="629"/>
        <v>478.625</v>
      </c>
      <c r="FE494" s="4">
        <f t="shared" si="630"/>
        <v>498.555555555556</v>
      </c>
      <c r="FF494" s="4">
        <f t="shared" si="598"/>
        <v>525.88888888888903</v>
      </c>
      <c r="FH494" s="16">
        <f t="shared" si="599"/>
        <v>23.45588767123288</v>
      </c>
      <c r="FI494" s="16">
        <f t="shared" si="572"/>
        <v>-137.39409041095891</v>
      </c>
      <c r="FJ494" s="16"/>
      <c r="FK494" s="16">
        <f t="shared" si="600"/>
        <v>388.81796042617935</v>
      </c>
      <c r="FL494" s="16">
        <f t="shared" si="601"/>
        <v>382.20182648401783</v>
      </c>
      <c r="FM494" s="16">
        <f t="shared" si="602"/>
        <v>294.79847792998476</v>
      </c>
      <c r="FN494" s="16"/>
      <c r="FO494" s="16">
        <f t="shared" si="603"/>
        <v>433.06042617960475</v>
      </c>
      <c r="FP494" s="16">
        <f t="shared" si="604"/>
        <v>451.08158295281629</v>
      </c>
      <c r="FQ494" s="16">
        <f t="shared" si="605"/>
        <v>457.86484018264827</v>
      </c>
      <c r="FS494" s="4">
        <f t="shared" si="573"/>
        <v>532.90300000000002</v>
      </c>
      <c r="FT494" s="4">
        <f t="shared" si="574"/>
        <v>512.28</v>
      </c>
      <c r="FU494" s="4"/>
      <c r="FV494" s="4">
        <f t="shared" si="575"/>
        <v>539.21428571428601</v>
      </c>
      <c r="FW494" s="4">
        <f t="shared" si="576"/>
        <v>551.5</v>
      </c>
      <c r="FX494" s="4">
        <f t="shared" si="577"/>
        <v>543.06666666666695</v>
      </c>
      <c r="FY494" s="4"/>
      <c r="FZ494" s="4">
        <f t="shared" si="578"/>
        <v>588.6153846153851</v>
      </c>
      <c r="GA494" s="4">
        <f t="shared" si="579"/>
        <v>601.857142857143</v>
      </c>
      <c r="GB494" s="4">
        <f t="shared" si="580"/>
        <v>598.26666666666699</v>
      </c>
      <c r="GC494" s="4"/>
      <c r="GD494" s="4">
        <f t="shared" si="581"/>
        <v>643.57142857142901</v>
      </c>
      <c r="GE494" s="4">
        <f t="shared" si="582"/>
        <v>652.76923076923094</v>
      </c>
      <c r="GF494" s="4">
        <f t="shared" si="583"/>
        <v>648.84615384615392</v>
      </c>
      <c r="GH494" s="16">
        <f t="shared" si="606"/>
        <v>532.67699452054808</v>
      </c>
      <c r="GI494" s="16">
        <f t="shared" si="584"/>
        <v>512.61738812785393</v>
      </c>
      <c r="GJ494" s="16"/>
      <c r="GK494" s="16">
        <f t="shared" si="607"/>
        <v>539.75566762005155</v>
      </c>
      <c r="GL494" s="16">
        <f t="shared" si="608"/>
        <v>552.05185909980435</v>
      </c>
      <c r="GM494" s="16">
        <f t="shared" si="609"/>
        <v>543.67159817351626</v>
      </c>
      <c r="GN494" s="16"/>
      <c r="GO494" s="16">
        <f t="shared" si="585"/>
        <v>589.21764263134185</v>
      </c>
      <c r="GP494" s="16">
        <f t="shared" si="586"/>
        <v>602.41508354659061</v>
      </c>
      <c r="GQ494" s="16">
        <f t="shared" si="610"/>
        <v>598.82096241657916</v>
      </c>
    </row>
    <row r="495" spans="2:199" ht="14.45" customHeight="1" x14ac:dyDescent="0.25">
      <c r="B495" s="28" t="s">
        <v>438</v>
      </c>
      <c r="C495" s="28" t="s">
        <v>1068</v>
      </c>
      <c r="D495" s="23" t="str">
        <f>IFERROR(IF(MATCH($B495,Compounders!$A:$A,0),"yes"),"")</f>
        <v/>
      </c>
      <c r="F495" s="66"/>
      <c r="G495" s="66"/>
      <c r="H495" s="66"/>
      <c r="I495" s="66"/>
      <c r="J495" s="121" t="str">
        <f t="shared" si="587"/>
        <v>yes</v>
      </c>
      <c r="K495" s="70">
        <f t="shared" si="611"/>
        <v>6</v>
      </c>
      <c r="L495" s="70">
        <f t="shared" si="612"/>
        <v>48</v>
      </c>
      <c r="M495" s="70">
        <f t="shared" si="613"/>
        <v>7</v>
      </c>
      <c r="N495" s="70">
        <f t="shared" si="614"/>
        <v>11</v>
      </c>
      <c r="O495" s="66"/>
      <c r="P495" s="83"/>
      <c r="Q495" s="70">
        <f t="shared" si="628"/>
        <v>5</v>
      </c>
      <c r="R495" s="70">
        <f t="shared" si="628"/>
        <v>4</v>
      </c>
      <c r="S495" s="70">
        <f t="shared" si="628"/>
        <v>5</v>
      </c>
      <c r="T495" s="70">
        <f t="shared" si="628"/>
        <v>5</v>
      </c>
      <c r="U495" s="70">
        <f t="shared" si="628"/>
        <v>5</v>
      </c>
      <c r="V495" s="70">
        <f t="shared" si="628"/>
        <v>8</v>
      </c>
      <c r="W495" s="70">
        <f t="shared" si="628"/>
        <v>10</v>
      </c>
      <c r="X495" s="70">
        <f t="shared" si="628"/>
        <v>4</v>
      </c>
      <c r="Y495" s="70">
        <f t="shared" si="628"/>
        <v>2</v>
      </c>
      <c r="AA495" s="39">
        <v>9.9802499956000013</v>
      </c>
      <c r="AB495" s="39">
        <v>9.4688842944400005</v>
      </c>
      <c r="AC495" s="40">
        <v>11.173023432449998</v>
      </c>
      <c r="AE495" s="4">
        <f t="shared" si="554"/>
        <v>1.1927734368499969</v>
      </c>
      <c r="AF495" s="4">
        <f t="shared" si="555"/>
        <v>1.7041391380099977</v>
      </c>
      <c r="AH495" s="11">
        <f t="shared" si="556"/>
        <v>0.11951338266835565</v>
      </c>
      <c r="AI495" s="11">
        <f t="shared" si="557"/>
        <v>0.17997253794838786</v>
      </c>
      <c r="AK495" s="3">
        <v>746.55799999999999</v>
      </c>
      <c r="AL495" s="7">
        <v>205.86199999999999</v>
      </c>
      <c r="AM495" s="7"/>
      <c r="AN495" s="3">
        <v>516.39230769230801</v>
      </c>
      <c r="AO495" s="3">
        <v>487.72727272727298</v>
      </c>
      <c r="AP495" s="7">
        <v>491.16666666666697</v>
      </c>
      <c r="AQ495" s="113"/>
      <c r="AR495" s="3">
        <v>691</v>
      </c>
      <c r="AS495" s="3">
        <v>617</v>
      </c>
      <c r="AT495" s="7">
        <v>550.90909090909099</v>
      </c>
      <c r="AU495" s="7"/>
      <c r="AV495" s="3">
        <v>923</v>
      </c>
      <c r="AW495" s="3">
        <v>757.6</v>
      </c>
      <c r="AX495" s="7">
        <v>644.4</v>
      </c>
      <c r="AY495" s="113"/>
      <c r="AZ495" s="3">
        <v>803.50088000000005</v>
      </c>
      <c r="BA495" s="7">
        <v>917.78025000000002</v>
      </c>
      <c r="BB495" s="7"/>
      <c r="BC495" s="3">
        <v>526.54</v>
      </c>
      <c r="BD495" s="3">
        <v>491.77777777777806</v>
      </c>
      <c r="BE495" s="7">
        <v>479.4</v>
      </c>
      <c r="BF495" s="113"/>
      <c r="BG495" s="3">
        <v>690.33333333333303</v>
      </c>
      <c r="BH495" s="3">
        <v>591.44444444444389</v>
      </c>
      <c r="BI495" s="7">
        <v>573.11111111111109</v>
      </c>
      <c r="BJ495" s="113"/>
      <c r="BK495" s="3">
        <v>702</v>
      </c>
      <c r="BL495" s="3">
        <v>730.16666666666697</v>
      </c>
      <c r="BM495" s="7">
        <v>802.2</v>
      </c>
      <c r="BO495" s="2">
        <f t="shared" si="619"/>
        <v>803.50088000000005</v>
      </c>
      <c r="BP495" s="2">
        <f t="shared" si="620"/>
        <v>917.78025000000002</v>
      </c>
      <c r="BQ495" s="2"/>
      <c r="BR495" s="2">
        <f t="shared" si="621"/>
        <v>526.54</v>
      </c>
      <c r="BS495" s="2">
        <f t="shared" si="622"/>
        <v>491.77777777777806</v>
      </c>
      <c r="BT495" s="2">
        <f t="shared" si="623"/>
        <v>479.4</v>
      </c>
      <c r="BU495" s="2"/>
      <c r="BV495" s="2">
        <f t="shared" si="624"/>
        <v>690.33333333333303</v>
      </c>
      <c r="BW495" s="2">
        <f t="shared" si="625"/>
        <v>591.44444444444389</v>
      </c>
      <c r="BX495" s="2">
        <f t="shared" si="626"/>
        <v>573.11111111111109</v>
      </c>
      <c r="BZ495" s="16">
        <f t="shared" si="615"/>
        <v>114.27936999999997</v>
      </c>
      <c r="CA495" s="16">
        <f t="shared" si="616"/>
        <v>-438.38025000000005</v>
      </c>
      <c r="CB495" s="16">
        <f t="shared" si="617"/>
        <v>93.711111111111109</v>
      </c>
      <c r="CD495" s="5">
        <f t="shared" si="558"/>
        <v>0.14222681374039059</v>
      </c>
      <c r="CE495" s="5">
        <f t="shared" si="559"/>
        <v>-0.47765273876834902</v>
      </c>
      <c r="CF495" s="5">
        <f t="shared" si="560"/>
        <v>0.19547582626431192</v>
      </c>
      <c r="CH495" s="11">
        <f t="shared" si="589"/>
        <v>-6.6020097660618227E-2</v>
      </c>
      <c r="CI495" s="11">
        <f t="shared" si="590"/>
        <v>-8.9527861131158071E-2</v>
      </c>
      <c r="CK495" s="11">
        <f t="shared" si="591"/>
        <v>-0.14324802832770045</v>
      </c>
      <c r="CL495" s="11">
        <f t="shared" si="592"/>
        <v>-0.16980524706261035</v>
      </c>
      <c r="CN495" s="16">
        <f t="shared" si="561"/>
        <v>-34.762222222221908</v>
      </c>
      <c r="CO495" s="16">
        <f t="shared" si="562"/>
        <v>-47.139999999999986</v>
      </c>
      <c r="CP495" s="11"/>
      <c r="CQ495" s="16">
        <f t="shared" si="563"/>
        <v>-98.888888888889142</v>
      </c>
      <c r="CR495" s="16">
        <f t="shared" si="564"/>
        <v>-117.22222222222194</v>
      </c>
      <c r="CT495" s="106">
        <v>474.32909090909101</v>
      </c>
      <c r="CU495" s="104">
        <v>491.77777777777806</v>
      </c>
      <c r="CV495" s="104">
        <v>582.80476190476224</v>
      </c>
      <c r="CW495" s="104">
        <v>661.81666666666695</v>
      </c>
      <c r="CX495" s="104">
        <v>723.07361111111106</v>
      </c>
      <c r="CY495" s="104">
        <v>675.6</v>
      </c>
      <c r="CZ495" s="104">
        <v>589.75064935064972</v>
      </c>
      <c r="DA495" s="104">
        <v>887.254545454545</v>
      </c>
      <c r="DB495" s="104">
        <v>895.2</v>
      </c>
      <c r="DC495" s="104">
        <v>752.91666666666697</v>
      </c>
      <c r="DD495" s="104">
        <v>791.78095238095307</v>
      </c>
      <c r="DE495" s="104">
        <v>903.4</v>
      </c>
      <c r="DF495" s="104">
        <v>760.25909090909101</v>
      </c>
      <c r="DG495" s="104">
        <v>216.11428571428601</v>
      </c>
      <c r="DH495" s="104">
        <v>-459.03547619047629</v>
      </c>
      <c r="DI495" s="104">
        <v>138.02663636363641</v>
      </c>
      <c r="DJ495" s="104">
        <v>352.777045454546</v>
      </c>
      <c r="DK495" s="104">
        <v>138.71357142857099</v>
      </c>
      <c r="DL495" s="104">
        <v>186.8425</v>
      </c>
      <c r="DM495" s="104">
        <v>-53.273809523809575</v>
      </c>
      <c r="DN495" s="104">
        <v>-532.51069444444397</v>
      </c>
      <c r="DO495" s="104">
        <v>-1024.0909090909099</v>
      </c>
      <c r="DP495" s="104">
        <v>-905.3125</v>
      </c>
      <c r="DR495" s="4">
        <f t="shared" si="593"/>
        <v>11.173023432449998</v>
      </c>
      <c r="DS495" s="39">
        <v>9.4688842944400005</v>
      </c>
      <c r="DT495" s="39">
        <v>9.9802499956000013</v>
      </c>
      <c r="DU495" s="39">
        <v>9.4341415157199986</v>
      </c>
      <c r="DV495" s="39">
        <v>9.3592092685000008</v>
      </c>
      <c r="DW495" s="39">
        <v>8.3866555765200008</v>
      </c>
      <c r="DX495" s="39">
        <v>10.31670766665</v>
      </c>
      <c r="DY495" s="39">
        <v>11.874358432980001</v>
      </c>
      <c r="DZ495" s="39">
        <v>13.9399585314</v>
      </c>
      <c r="EA495" s="39">
        <v>14.9663102528</v>
      </c>
      <c r="EB495" s="39">
        <v>15.26194546308</v>
      </c>
      <c r="EC495" s="39">
        <v>12.898686808199999</v>
      </c>
      <c r="ED495" s="39">
        <v>15.9780551544</v>
      </c>
      <c r="EE495" s="39">
        <v>16.563859797119999</v>
      </c>
      <c r="EF495" s="39">
        <v>12.87620052488</v>
      </c>
      <c r="EG495" s="39">
        <v>11.682995808839999</v>
      </c>
      <c r="EH495" s="39">
        <v>12.334212926999998</v>
      </c>
      <c r="EI495" s="39">
        <v>18.25786878804</v>
      </c>
      <c r="EJ495" s="39">
        <v>21.046917753839999</v>
      </c>
      <c r="EK495" s="39">
        <v>20.793138267549999</v>
      </c>
      <c r="EL495" s="39">
        <v>20.921347860900003</v>
      </c>
      <c r="EM495" s="39">
        <v>18.805214154790001</v>
      </c>
      <c r="EN495" s="39">
        <v>15.564021009490002</v>
      </c>
      <c r="EP495" s="111">
        <v>46022</v>
      </c>
      <c r="EQ495" s="114">
        <f t="shared" si="618"/>
        <v>0</v>
      </c>
      <c r="ER495" s="114"/>
      <c r="ES495" s="4">
        <f t="shared" si="594"/>
        <v>746.55799999999999</v>
      </c>
      <c r="ET495" s="4">
        <f t="shared" si="595"/>
        <v>205.86199999999999</v>
      </c>
      <c r="EU495" s="4"/>
      <c r="EV495" s="4">
        <f t="shared" si="565"/>
        <v>516.39230769230801</v>
      </c>
      <c r="EW495" s="4">
        <f t="shared" si="566"/>
        <v>487.72727272727298</v>
      </c>
      <c r="EX495" s="4">
        <f t="shared" si="567"/>
        <v>491.16666666666697</v>
      </c>
      <c r="EY495" s="4"/>
      <c r="EZ495" s="4">
        <f t="shared" si="568"/>
        <v>691</v>
      </c>
      <c r="FA495" s="4">
        <f t="shared" si="569"/>
        <v>617</v>
      </c>
      <c r="FB495" s="4">
        <f t="shared" si="570"/>
        <v>550.90909090909099</v>
      </c>
      <c r="FC495" s="4"/>
      <c r="FD495" s="4">
        <f t="shared" si="629"/>
        <v>923</v>
      </c>
      <c r="FE495" s="4">
        <f t="shared" si="630"/>
        <v>757.6</v>
      </c>
      <c r="FF495" s="4">
        <f t="shared" si="598"/>
        <v>644.4</v>
      </c>
      <c r="FH495" s="16">
        <f t="shared" si="599"/>
        <v>746.55799999999999</v>
      </c>
      <c r="FI495" s="16">
        <f t="shared" si="572"/>
        <v>205.86199999999999</v>
      </c>
      <c r="FJ495" s="16"/>
      <c r="FK495" s="16">
        <f t="shared" si="600"/>
        <v>516.39230769230801</v>
      </c>
      <c r="FL495" s="16">
        <f t="shared" si="601"/>
        <v>487.72727272727298</v>
      </c>
      <c r="FM495" s="16">
        <f t="shared" si="602"/>
        <v>491.16666666666697</v>
      </c>
      <c r="FN495" s="16"/>
      <c r="FO495" s="16">
        <f t="shared" si="603"/>
        <v>691</v>
      </c>
      <c r="FP495" s="16">
        <f t="shared" si="604"/>
        <v>617</v>
      </c>
      <c r="FQ495" s="16">
        <f t="shared" si="605"/>
        <v>550.90909090909099</v>
      </c>
      <c r="FS495" s="4">
        <f t="shared" si="573"/>
        <v>803.50088000000005</v>
      </c>
      <c r="FT495" s="4">
        <f t="shared" si="574"/>
        <v>917.78025000000002</v>
      </c>
      <c r="FU495" s="4"/>
      <c r="FV495" s="4">
        <f t="shared" si="575"/>
        <v>526.54</v>
      </c>
      <c r="FW495" s="4">
        <f t="shared" si="576"/>
        <v>491.77777777777806</v>
      </c>
      <c r="FX495" s="4">
        <f t="shared" si="577"/>
        <v>479.4</v>
      </c>
      <c r="FY495" s="4"/>
      <c r="FZ495" s="4">
        <f t="shared" si="578"/>
        <v>690.33333333333303</v>
      </c>
      <c r="GA495" s="4">
        <f t="shared" si="579"/>
        <v>591.44444444444389</v>
      </c>
      <c r="GB495" s="4">
        <f t="shared" si="580"/>
        <v>573.11111111111109</v>
      </c>
      <c r="GC495" s="4"/>
      <c r="GD495" s="4">
        <f t="shared" si="581"/>
        <v>702</v>
      </c>
      <c r="GE495" s="4">
        <f t="shared" si="582"/>
        <v>730.16666666666697</v>
      </c>
      <c r="GF495" s="4">
        <f t="shared" si="583"/>
        <v>802.2</v>
      </c>
      <c r="GH495" s="16">
        <f t="shared" si="606"/>
        <v>803.50088000000005</v>
      </c>
      <c r="GI495" s="16">
        <f t="shared" si="584"/>
        <v>917.78025000000002</v>
      </c>
      <c r="GJ495" s="16"/>
      <c r="GK495" s="16">
        <f t="shared" si="607"/>
        <v>526.54</v>
      </c>
      <c r="GL495" s="16">
        <f t="shared" si="608"/>
        <v>491.77777777777806</v>
      </c>
      <c r="GM495" s="16">
        <f t="shared" si="609"/>
        <v>479.4</v>
      </c>
      <c r="GN495" s="16"/>
      <c r="GO495" s="16">
        <f t="shared" si="585"/>
        <v>690.33333333333303</v>
      </c>
      <c r="GP495" s="16">
        <f t="shared" si="586"/>
        <v>591.44444444444389</v>
      </c>
      <c r="GQ495" s="16">
        <f t="shared" si="610"/>
        <v>573.11111111111109</v>
      </c>
    </row>
    <row r="496" spans="2:199" ht="14.45" customHeight="1" x14ac:dyDescent="0.25">
      <c r="B496" s="28" t="s">
        <v>512</v>
      </c>
      <c r="C496" s="28" t="s">
        <v>918</v>
      </c>
      <c r="D496" s="23" t="str">
        <f>IFERROR(IF(MATCH($B496,Compounders!$A:$A,0),"yes"),"")</f>
        <v/>
      </c>
      <c r="F496" s="66"/>
      <c r="G496" s="66"/>
      <c r="H496" s="66"/>
      <c r="I496" s="66"/>
      <c r="J496" s="121" t="str">
        <f t="shared" si="587"/>
        <v>yes</v>
      </c>
      <c r="K496" s="70">
        <f t="shared" si="611"/>
        <v>6</v>
      </c>
      <c r="L496" s="70">
        <f t="shared" si="612"/>
        <v>48</v>
      </c>
      <c r="M496" s="70">
        <f t="shared" si="613"/>
        <v>7</v>
      </c>
      <c r="N496" s="70">
        <f t="shared" si="614"/>
        <v>11</v>
      </c>
      <c r="O496" s="66"/>
      <c r="P496" s="83"/>
      <c r="Q496" s="70">
        <f t="shared" si="628"/>
        <v>5</v>
      </c>
      <c r="R496" s="70">
        <f t="shared" si="628"/>
        <v>4</v>
      </c>
      <c r="S496" s="70">
        <f t="shared" si="628"/>
        <v>5</v>
      </c>
      <c r="T496" s="70">
        <f t="shared" si="628"/>
        <v>5</v>
      </c>
      <c r="U496" s="70">
        <f t="shared" si="628"/>
        <v>5</v>
      </c>
      <c r="V496" s="70">
        <f t="shared" si="628"/>
        <v>8</v>
      </c>
      <c r="W496" s="70">
        <f t="shared" si="628"/>
        <v>10</v>
      </c>
      <c r="X496" s="70">
        <f t="shared" si="628"/>
        <v>4</v>
      </c>
      <c r="Y496" s="70">
        <f t="shared" si="628"/>
        <v>2</v>
      </c>
      <c r="AA496" s="39">
        <v>8.4580583874599995</v>
      </c>
      <c r="AB496" s="39">
        <v>8.0446027576200017</v>
      </c>
      <c r="AC496" s="40">
        <v>8.6577077663999997</v>
      </c>
      <c r="AE496" s="4">
        <f t="shared" si="554"/>
        <v>0.19964937894000023</v>
      </c>
      <c r="AF496" s="4">
        <f t="shared" si="555"/>
        <v>0.61310500877999807</v>
      </c>
      <c r="AH496" s="11">
        <f t="shared" si="556"/>
        <v>2.3604634751162479E-2</v>
      </c>
      <c r="AI496" s="11">
        <f t="shared" si="557"/>
        <v>7.6213211174318563E-2</v>
      </c>
      <c r="AK496" s="3">
        <v>309.55500000000001</v>
      </c>
      <c r="AL496" s="7">
        <v>-1437.9870000000001</v>
      </c>
      <c r="AM496" s="7"/>
      <c r="AN496" s="3">
        <v>22.165714285714298</v>
      </c>
      <c r="AO496" s="3">
        <v>291.84039999999999</v>
      </c>
      <c r="AP496" s="7">
        <v>348.5</v>
      </c>
      <c r="AQ496" s="113"/>
      <c r="AR496" s="3">
        <v>-182.94</v>
      </c>
      <c r="AS496" s="3">
        <v>-7.3250000000000002</v>
      </c>
      <c r="AT496" s="7">
        <v>-128.1</v>
      </c>
      <c r="AU496" s="7"/>
      <c r="AV496" s="3">
        <v>34.65</v>
      </c>
      <c r="AW496" s="3">
        <v>65.966666666666697</v>
      </c>
      <c r="AX496" s="7">
        <v>-124.65</v>
      </c>
      <c r="AY496" s="113"/>
      <c r="AZ496" s="3">
        <v>309.55500000000001</v>
      </c>
      <c r="BA496" s="7">
        <v>-1437.9870000000001</v>
      </c>
      <c r="BB496" s="7"/>
      <c r="BC496" s="3">
        <v>-34.122727272727303</v>
      </c>
      <c r="BD496" s="3">
        <v>262.23775000000001</v>
      </c>
      <c r="BE496" s="7">
        <v>264.24444444444401</v>
      </c>
      <c r="BF496" s="113"/>
      <c r="BG496" s="3">
        <v>-164.07777777777801</v>
      </c>
      <c r="BH496" s="3">
        <v>-61.2088888888889</v>
      </c>
      <c r="BI496" s="7">
        <v>-211.15</v>
      </c>
      <c r="BJ496" s="113"/>
      <c r="BK496" s="3">
        <v>-6.9749999999999996</v>
      </c>
      <c r="BL496" s="3">
        <v>42.1</v>
      </c>
      <c r="BM496" s="7">
        <v>-154.46666666666701</v>
      </c>
      <c r="BO496" s="2">
        <f t="shared" si="619"/>
        <v>309.55500000000001</v>
      </c>
      <c r="BP496" s="2">
        <f t="shared" si="620"/>
        <v>-1437.9870000000001</v>
      </c>
      <c r="BQ496" s="2"/>
      <c r="BR496" s="2">
        <f t="shared" si="621"/>
        <v>-34.122727272727303</v>
      </c>
      <c r="BS496" s="2">
        <f t="shared" si="622"/>
        <v>262.23775000000001</v>
      </c>
      <c r="BT496" s="2">
        <f t="shared" si="623"/>
        <v>264.24444444444401</v>
      </c>
      <c r="BU496" s="2"/>
      <c r="BV496" s="2">
        <f t="shared" si="624"/>
        <v>-164.07777777777801</v>
      </c>
      <c r="BW496" s="2">
        <f t="shared" si="625"/>
        <v>-61.2088888888889</v>
      </c>
      <c r="BX496" s="2">
        <f t="shared" si="626"/>
        <v>-211.15</v>
      </c>
      <c r="BZ496" s="16">
        <f t="shared" si="615"/>
        <v>-1747.5420000000001</v>
      </c>
      <c r="CA496" s="16">
        <f t="shared" si="616"/>
        <v>1702.2314444444442</v>
      </c>
      <c r="CB496" s="16">
        <f t="shared" si="617"/>
        <v>-475.39444444444405</v>
      </c>
      <c r="CD496" s="5">
        <f t="shared" si="558"/>
        <v>-5.645336046906043</v>
      </c>
      <c r="CE496" s="5">
        <f t="shared" si="559"/>
        <v>-1.1837599675410446</v>
      </c>
      <c r="CF496" s="5">
        <f t="shared" si="560"/>
        <v>-1.7990707257589786</v>
      </c>
      <c r="CH496" s="11">
        <f t="shared" si="589"/>
        <v>-8.6851345410949712</v>
      </c>
      <c r="CI496" s="11">
        <f t="shared" si="590"/>
        <v>-8.7439426905258593</v>
      </c>
      <c r="CK496" s="11">
        <f t="shared" si="591"/>
        <v>-0.62695198753978509</v>
      </c>
      <c r="CL496" s="11">
        <f t="shared" si="592"/>
        <v>0.28688968646305768</v>
      </c>
      <c r="CN496" s="16">
        <f t="shared" si="561"/>
        <v>296.36047727272728</v>
      </c>
      <c r="CO496" s="16">
        <f t="shared" si="562"/>
        <v>298.36717171717135</v>
      </c>
      <c r="CP496" s="11"/>
      <c r="CQ496" s="16">
        <f t="shared" si="563"/>
        <v>102.8688888888891</v>
      </c>
      <c r="CR496" s="16">
        <f t="shared" si="564"/>
        <v>-47.072222222221995</v>
      </c>
      <c r="CT496" s="106">
        <v>58.725714285713792</v>
      </c>
      <c r="CU496" s="104">
        <v>262.23775000000001</v>
      </c>
      <c r="CV496" s="104">
        <v>48.1599454545455</v>
      </c>
      <c r="CW496" s="104">
        <v>267.47954545454542</v>
      </c>
      <c r="CX496" s="104">
        <v>318.80688888888892</v>
      </c>
      <c r="CY496" s="104">
        <v>422</v>
      </c>
      <c r="CZ496" s="104">
        <v>541.98333333333301</v>
      </c>
      <c r="DA496" s="104">
        <v>577.69523809523798</v>
      </c>
      <c r="DB496" s="104">
        <v>562.36249999999995</v>
      </c>
      <c r="DC496" s="104">
        <v>539.71428571428601</v>
      </c>
      <c r="DD496" s="104">
        <v>518.625</v>
      </c>
      <c r="DE496" s="104">
        <v>560.28571428571502</v>
      </c>
      <c r="DF496" s="104">
        <v>529.80000000000007</v>
      </c>
      <c r="DG496" s="104">
        <v>545.44444444444389</v>
      </c>
      <c r="DH496" s="104">
        <v>541.88333333333298</v>
      </c>
      <c r="DI496" s="104">
        <v>624.9</v>
      </c>
      <c r="DJ496" s="104">
        <v>474.16928571428599</v>
      </c>
      <c r="DK496" s="104">
        <v>399.28571428571399</v>
      </c>
      <c r="DL496" s="104">
        <v>371.35</v>
      </c>
      <c r="DM496" s="104">
        <v>408.99</v>
      </c>
      <c r="DN496" s="104">
        <v>384.21833333333331</v>
      </c>
      <c r="DO496" s="104">
        <v>307.5</v>
      </c>
      <c r="DP496" s="104">
        <v>307.70666666666665</v>
      </c>
      <c r="DR496" s="4">
        <f t="shared" si="593"/>
        <v>8.6577077663999997</v>
      </c>
      <c r="DS496" s="39">
        <v>8.0446027576200017</v>
      </c>
      <c r="DT496" s="39">
        <v>8.4580583874599995</v>
      </c>
      <c r="DU496" s="39">
        <v>14.41439872632</v>
      </c>
      <c r="DV496" s="39">
        <v>12.564181918619999</v>
      </c>
      <c r="DW496" s="39">
        <v>16.012718902619998</v>
      </c>
      <c r="DX496" s="39">
        <v>17.04805836545</v>
      </c>
      <c r="DY496" s="39">
        <v>20.772471168749998</v>
      </c>
      <c r="DZ496" s="39">
        <v>20.456080651859999</v>
      </c>
      <c r="EA496" s="39">
        <v>22.555158267689997</v>
      </c>
      <c r="EB496" s="39">
        <v>22.029514557119999</v>
      </c>
      <c r="EC496" s="39">
        <v>17.320124421599999</v>
      </c>
      <c r="ED496" s="39">
        <v>19.635316074269998</v>
      </c>
      <c r="EE496" s="39">
        <v>21.73800725633</v>
      </c>
      <c r="EF496" s="39">
        <v>23.902593494919998</v>
      </c>
      <c r="EG496" s="39">
        <v>22.874562995669997</v>
      </c>
      <c r="EH496" s="39">
        <v>23.671492472090002</v>
      </c>
      <c r="EI496" s="39">
        <v>32.188595363749997</v>
      </c>
      <c r="EJ496" s="39">
        <v>34.55085080712</v>
      </c>
      <c r="EK496" s="39">
        <v>29.111998218930001</v>
      </c>
      <c r="EL496" s="39">
        <v>28.301914131700006</v>
      </c>
      <c r="EM496" s="39">
        <v>22.458618167800005</v>
      </c>
      <c r="EN496" s="39">
        <v>24.049654986139998</v>
      </c>
      <c r="EP496" s="111">
        <v>46022</v>
      </c>
      <c r="EQ496" s="114">
        <f t="shared" si="618"/>
        <v>0</v>
      </c>
      <c r="ER496" s="114"/>
      <c r="ES496" s="4">
        <f t="shared" si="594"/>
        <v>309.55500000000001</v>
      </c>
      <c r="ET496" s="4">
        <f t="shared" si="595"/>
        <v>-1437.9870000000001</v>
      </c>
      <c r="EU496" s="4"/>
      <c r="EV496" s="4">
        <f t="shared" si="565"/>
        <v>22.165714285714298</v>
      </c>
      <c r="EW496" s="4">
        <f t="shared" si="566"/>
        <v>291.84039999999999</v>
      </c>
      <c r="EX496" s="4">
        <f t="shared" si="567"/>
        <v>348.5</v>
      </c>
      <c r="EY496" s="4"/>
      <c r="EZ496" s="4">
        <f t="shared" si="568"/>
        <v>-182.94</v>
      </c>
      <c r="FA496" s="4">
        <f t="shared" si="569"/>
        <v>-7.3250000000000002</v>
      </c>
      <c r="FB496" s="4">
        <f t="shared" si="570"/>
        <v>-128.1</v>
      </c>
      <c r="FC496" s="4"/>
      <c r="FD496" s="4">
        <f t="shared" si="629"/>
        <v>34.65</v>
      </c>
      <c r="FE496" s="4">
        <f t="shared" si="630"/>
        <v>65.966666666666697</v>
      </c>
      <c r="FF496" s="4">
        <f t="shared" si="598"/>
        <v>-124.65</v>
      </c>
      <c r="FH496" s="16">
        <f t="shared" si="599"/>
        <v>309.55500000000001</v>
      </c>
      <c r="FI496" s="16">
        <f t="shared" si="572"/>
        <v>-1437.9870000000001</v>
      </c>
      <c r="FJ496" s="16"/>
      <c r="FK496" s="16">
        <f t="shared" si="600"/>
        <v>22.165714285714298</v>
      </c>
      <c r="FL496" s="16">
        <f t="shared" si="601"/>
        <v>291.84039999999999</v>
      </c>
      <c r="FM496" s="16">
        <f t="shared" si="602"/>
        <v>348.5</v>
      </c>
      <c r="FN496" s="16"/>
      <c r="FO496" s="16">
        <f t="shared" si="603"/>
        <v>-182.94</v>
      </c>
      <c r="FP496" s="16">
        <f t="shared" si="604"/>
        <v>-7.3250000000000002</v>
      </c>
      <c r="FQ496" s="16">
        <f t="shared" si="605"/>
        <v>-128.1</v>
      </c>
      <c r="FS496" s="4">
        <f t="shared" si="573"/>
        <v>309.55500000000001</v>
      </c>
      <c r="FT496" s="4">
        <f t="shared" si="574"/>
        <v>-1437.9870000000001</v>
      </c>
      <c r="FU496" s="4"/>
      <c r="FV496" s="4">
        <f t="shared" si="575"/>
        <v>-34.122727272727303</v>
      </c>
      <c r="FW496" s="4">
        <f t="shared" si="576"/>
        <v>262.23775000000001</v>
      </c>
      <c r="FX496" s="4">
        <f t="shared" si="577"/>
        <v>264.24444444444401</v>
      </c>
      <c r="FY496" s="4"/>
      <c r="FZ496" s="4">
        <f t="shared" si="578"/>
        <v>-164.07777777777801</v>
      </c>
      <c r="GA496" s="4">
        <f t="shared" si="579"/>
        <v>-61.2088888888889</v>
      </c>
      <c r="GB496" s="4">
        <f t="shared" si="580"/>
        <v>-211.15</v>
      </c>
      <c r="GC496" s="4"/>
      <c r="GD496" s="4">
        <f t="shared" si="581"/>
        <v>-6.9749999999999996</v>
      </c>
      <c r="GE496" s="4">
        <f t="shared" si="582"/>
        <v>42.1</v>
      </c>
      <c r="GF496" s="4">
        <f t="shared" si="583"/>
        <v>-154.46666666666701</v>
      </c>
      <c r="GH496" s="16">
        <f t="shared" si="606"/>
        <v>309.55500000000001</v>
      </c>
      <c r="GI496" s="16">
        <f t="shared" si="584"/>
        <v>-1437.9870000000001</v>
      </c>
      <c r="GJ496" s="16"/>
      <c r="GK496" s="16">
        <f t="shared" si="607"/>
        <v>-34.122727272727303</v>
      </c>
      <c r="GL496" s="16">
        <f t="shared" si="608"/>
        <v>262.23775000000001</v>
      </c>
      <c r="GM496" s="16">
        <f t="shared" si="609"/>
        <v>264.24444444444401</v>
      </c>
      <c r="GN496" s="16"/>
      <c r="GO496" s="16">
        <f t="shared" si="585"/>
        <v>-164.07777777777801</v>
      </c>
      <c r="GP496" s="16">
        <f t="shared" si="586"/>
        <v>-61.2088888888889</v>
      </c>
      <c r="GQ496" s="16">
        <f t="shared" si="610"/>
        <v>-211.15</v>
      </c>
    </row>
    <row r="497" spans="2:199" ht="14.45" customHeight="1" x14ac:dyDescent="0.25">
      <c r="B497" s="28" t="s">
        <v>485</v>
      </c>
      <c r="C497" s="28" t="s">
        <v>919</v>
      </c>
      <c r="D497" s="23" t="str">
        <f>IFERROR(IF(MATCH($B497,Compounders!$A:$A,0),"yes"),"")</f>
        <v/>
      </c>
      <c r="F497" s="66"/>
      <c r="G497" s="66"/>
      <c r="H497" s="66"/>
      <c r="I497" s="66"/>
      <c r="J497" s="121" t="str">
        <f t="shared" si="587"/>
        <v>yes</v>
      </c>
      <c r="K497" s="70">
        <f t="shared" si="611"/>
        <v>6</v>
      </c>
      <c r="L497" s="70">
        <f t="shared" si="612"/>
        <v>48</v>
      </c>
      <c r="M497" s="70">
        <f t="shared" si="613"/>
        <v>7</v>
      </c>
      <c r="N497" s="70">
        <f t="shared" si="614"/>
        <v>11</v>
      </c>
      <c r="O497" s="66"/>
      <c r="P497" s="83"/>
      <c r="Q497" s="70">
        <f t="shared" si="628"/>
        <v>5</v>
      </c>
      <c r="R497" s="70">
        <f t="shared" si="628"/>
        <v>4</v>
      </c>
      <c r="S497" s="70">
        <f t="shared" si="628"/>
        <v>5</v>
      </c>
      <c r="T497" s="70">
        <f t="shared" si="628"/>
        <v>5</v>
      </c>
      <c r="U497" s="70">
        <f t="shared" si="628"/>
        <v>5</v>
      </c>
      <c r="V497" s="70">
        <f t="shared" si="628"/>
        <v>8</v>
      </c>
      <c r="W497" s="70">
        <f t="shared" si="628"/>
        <v>10</v>
      </c>
      <c r="X497" s="70">
        <f t="shared" si="628"/>
        <v>4</v>
      </c>
      <c r="Y497" s="70">
        <f t="shared" si="628"/>
        <v>2</v>
      </c>
      <c r="AA497" s="39">
        <v>8.8976409130600018</v>
      </c>
      <c r="AB497" s="39">
        <v>8.4536937177000002</v>
      </c>
      <c r="AC497" s="40">
        <v>8.7626421475599994</v>
      </c>
      <c r="AE497" s="4">
        <f t="shared" si="554"/>
        <v>-0.13499876550000245</v>
      </c>
      <c r="AF497" s="4">
        <f t="shared" si="555"/>
        <v>0.30894842985999915</v>
      </c>
      <c r="AH497" s="11">
        <f t="shared" si="556"/>
        <v>-1.5172422310485767E-2</v>
      </c>
      <c r="AI497" s="11">
        <f t="shared" si="557"/>
        <v>3.6545969155841851E-2</v>
      </c>
      <c r="AK497" s="3">
        <v>390</v>
      </c>
      <c r="AL497" s="7">
        <v>398</v>
      </c>
      <c r="AM497" s="7"/>
      <c r="AN497" s="3">
        <v>495.66666666666697</v>
      </c>
      <c r="AO497" s="3">
        <v>512.33333333333303</v>
      </c>
      <c r="AP497" s="7">
        <v>483.857142857143</v>
      </c>
      <c r="AQ497" s="113"/>
      <c r="AR497" s="3">
        <v>547.55555555555611</v>
      </c>
      <c r="AS497" s="3">
        <v>560.5</v>
      </c>
      <c r="AT497" s="7">
        <v>549.75</v>
      </c>
      <c r="AU497" s="7"/>
      <c r="AV497" s="3">
        <v>543</v>
      </c>
      <c r="AW497" s="3">
        <v>632.75</v>
      </c>
      <c r="AX497" s="7">
        <v>610</v>
      </c>
      <c r="AY497" s="113"/>
      <c r="AZ497" s="3">
        <v>605</v>
      </c>
      <c r="BA497" s="7">
        <v>605</v>
      </c>
      <c r="BB497" s="7"/>
      <c r="BC497" s="3">
        <v>628.76923076923094</v>
      </c>
      <c r="BD497" s="3">
        <v>626.91666666666697</v>
      </c>
      <c r="BE497" s="7">
        <v>618.21428571428601</v>
      </c>
      <c r="BF497" s="113"/>
      <c r="BG497" s="3">
        <v>680.83333333333303</v>
      </c>
      <c r="BH497" s="3">
        <v>678.33333333333303</v>
      </c>
      <c r="BI497" s="7">
        <v>671.857142857143</v>
      </c>
      <c r="BJ497" s="113"/>
      <c r="BK497" s="3">
        <v>736</v>
      </c>
      <c r="BL497" s="3">
        <v>725.55555555555611</v>
      </c>
      <c r="BM497" s="7">
        <v>722</v>
      </c>
      <c r="BO497" s="2">
        <f t="shared" si="619"/>
        <v>605.00000000000011</v>
      </c>
      <c r="BP497" s="2">
        <f t="shared" si="620"/>
        <v>605.14481409001962</v>
      </c>
      <c r="BQ497" s="2"/>
      <c r="BR497" s="2">
        <f t="shared" si="621"/>
        <v>629.33979627678275</v>
      </c>
      <c r="BS497" s="2">
        <f t="shared" si="622"/>
        <v>627.48013698630166</v>
      </c>
      <c r="BT497" s="2">
        <f t="shared" si="623"/>
        <v>618.80215264187893</v>
      </c>
      <c r="BU497" s="2"/>
      <c r="BV497" s="2">
        <f t="shared" si="624"/>
        <v>681.43789954337865</v>
      </c>
      <c r="BW497" s="2">
        <f t="shared" si="625"/>
        <v>678.85083713850815</v>
      </c>
      <c r="BX497" s="2">
        <f t="shared" si="626"/>
        <v>672.40665362035247</v>
      </c>
      <c r="BZ497" s="16">
        <f t="shared" si="615"/>
        <v>0.14481409001950851</v>
      </c>
      <c r="CA497" s="16">
        <f t="shared" si="616"/>
        <v>13.657338551859311</v>
      </c>
      <c r="CB497" s="16">
        <f t="shared" si="617"/>
        <v>53.604500978473538</v>
      </c>
      <c r="CD497" s="5">
        <f t="shared" si="558"/>
        <v>2.3936213226360969E-4</v>
      </c>
      <c r="CE497" s="5">
        <f t="shared" si="559"/>
        <v>2.2568711214019821E-2</v>
      </c>
      <c r="CF497" s="5">
        <f t="shared" si="560"/>
        <v>8.6626235460910195E-2</v>
      </c>
      <c r="CH497" s="11">
        <f t="shared" si="589"/>
        <v>-2.9549367471800592E-3</v>
      </c>
      <c r="CI497" s="11">
        <f t="shared" si="590"/>
        <v>-1.6743965179455089E-2</v>
      </c>
      <c r="CK497" s="11">
        <f t="shared" si="591"/>
        <v>-3.7964756680015643E-3</v>
      </c>
      <c r="CL497" s="11">
        <f t="shared" si="592"/>
        <v>-1.3253219301535557E-2</v>
      </c>
      <c r="CN497" s="16">
        <f t="shared" si="561"/>
        <v>-1.8596592904810905</v>
      </c>
      <c r="CO497" s="16">
        <f t="shared" si="562"/>
        <v>-10.537643634903816</v>
      </c>
      <c r="CP497" s="11"/>
      <c r="CQ497" s="16">
        <f t="shared" si="563"/>
        <v>-2.587062404870494</v>
      </c>
      <c r="CR497" s="16">
        <f t="shared" si="564"/>
        <v>-9.0312459230261766</v>
      </c>
      <c r="CT497" s="106">
        <v>631.09890109890091</v>
      </c>
      <c r="CU497" s="104">
        <v>626.91666666666697</v>
      </c>
      <c r="CV497" s="104">
        <v>623.41666666666697</v>
      </c>
      <c r="CW497" s="104">
        <v>615.59090909090901</v>
      </c>
      <c r="CX497" s="104">
        <v>616.26666666666699</v>
      </c>
      <c r="CY497" s="104">
        <v>614.75</v>
      </c>
      <c r="CZ497" s="104">
        <v>631.34920634920593</v>
      </c>
      <c r="DA497" s="104">
        <v>625.5</v>
      </c>
      <c r="DB497" s="104">
        <v>653</v>
      </c>
      <c r="DC497" s="104">
        <v>664.45454545454504</v>
      </c>
      <c r="DD497" s="104">
        <v>580.37857142857195</v>
      </c>
      <c r="DE497" s="104">
        <v>699.42460317460302</v>
      </c>
      <c r="DF497" s="104">
        <v>689.54545454545496</v>
      </c>
      <c r="DG497" s="104">
        <v>701.76923076923094</v>
      </c>
      <c r="DH497" s="104">
        <v>674.95238095238085</v>
      </c>
      <c r="DI497" s="104">
        <v>684.33333333333394</v>
      </c>
      <c r="DJ497" s="104">
        <v>686</v>
      </c>
      <c r="DK497" s="104">
        <v>681.1</v>
      </c>
      <c r="DL497" s="104">
        <v>609.73809523809507</v>
      </c>
      <c r="DM497" s="104">
        <v>594.09642857142899</v>
      </c>
      <c r="DN497" s="104">
        <v>565.98831168831191</v>
      </c>
      <c r="DO497" s="104">
        <v>531.54545454545496</v>
      </c>
      <c r="DP497" s="104">
        <v>530.51428571428505</v>
      </c>
      <c r="DR497" s="4">
        <f t="shared" si="593"/>
        <v>8.7626421475599994</v>
      </c>
      <c r="DS497" s="39">
        <v>8.4536937177000002</v>
      </c>
      <c r="DT497" s="39">
        <v>8.8976409130600018</v>
      </c>
      <c r="DU497" s="39">
        <v>8.0485835752600003</v>
      </c>
      <c r="DV497" s="39">
        <v>8.8916128352999984</v>
      </c>
      <c r="DW497" s="39">
        <v>8.5048677306899982</v>
      </c>
      <c r="DX497" s="39">
        <v>8.6279455448000011</v>
      </c>
      <c r="DY497" s="39">
        <v>9.2369985471000007</v>
      </c>
      <c r="DZ497" s="39">
        <v>8.2080654462999991</v>
      </c>
      <c r="EA497" s="39">
        <v>9.7047518988800014</v>
      </c>
      <c r="EB497" s="39">
        <v>9.8865594603199991</v>
      </c>
      <c r="EC497" s="39">
        <v>9.6959059559999989</v>
      </c>
      <c r="ED497" s="39">
        <v>10.6243596822</v>
      </c>
      <c r="EE497" s="39">
        <v>10.7048578131</v>
      </c>
      <c r="EF497" s="39">
        <v>10.82618481525</v>
      </c>
      <c r="EG497" s="39">
        <v>8.9522667128800002</v>
      </c>
      <c r="EH497" s="39">
        <v>10.594016933940001</v>
      </c>
      <c r="EI497" s="39">
        <v>11.960096431999999</v>
      </c>
      <c r="EJ497" s="39">
        <v>10.751427162360001</v>
      </c>
      <c r="EK497" s="39">
        <v>10.6390348736</v>
      </c>
      <c r="EL497" s="39">
        <v>10.438243213859998</v>
      </c>
      <c r="EM497" s="39">
        <v>9.8506703860799991</v>
      </c>
      <c r="EN497" s="39">
        <v>9.5460139238800004</v>
      </c>
      <c r="EP497" s="111">
        <v>46018</v>
      </c>
      <c r="EQ497" s="114">
        <f t="shared" si="618"/>
        <v>1.0958904109589041E-2</v>
      </c>
      <c r="ER497" s="114"/>
      <c r="ES497" s="4">
        <f t="shared" si="594"/>
        <v>390</v>
      </c>
      <c r="ET497" s="4">
        <f t="shared" si="595"/>
        <v>398</v>
      </c>
      <c r="EU497" s="4"/>
      <c r="EV497" s="4">
        <f t="shared" si="565"/>
        <v>495.66666666666697</v>
      </c>
      <c r="EW497" s="4">
        <f t="shared" si="566"/>
        <v>512.33333333333303</v>
      </c>
      <c r="EX497" s="4">
        <f t="shared" si="567"/>
        <v>483.857142857143</v>
      </c>
      <c r="EY497" s="4"/>
      <c r="EZ497" s="4">
        <f t="shared" si="568"/>
        <v>547.55555555555611</v>
      </c>
      <c r="FA497" s="4">
        <f t="shared" si="569"/>
        <v>560.5</v>
      </c>
      <c r="FB497" s="4">
        <f t="shared" si="570"/>
        <v>549.75</v>
      </c>
      <c r="FC497" s="4"/>
      <c r="FD497" s="4">
        <f t="shared" si="629"/>
        <v>543</v>
      </c>
      <c r="FE497" s="4">
        <f t="shared" si="630"/>
        <v>632.75</v>
      </c>
      <c r="FF497" s="4">
        <f t="shared" si="598"/>
        <v>610</v>
      </c>
      <c r="FH497" s="16">
        <f t="shared" si="599"/>
        <v>390.08767123287674</v>
      </c>
      <c r="FI497" s="16">
        <f t="shared" si="572"/>
        <v>398.94090019569472</v>
      </c>
      <c r="FJ497" s="16"/>
      <c r="FK497" s="16">
        <f t="shared" si="600"/>
        <v>496.23531202435345</v>
      </c>
      <c r="FL497" s="16">
        <f t="shared" si="601"/>
        <v>512.86118721461162</v>
      </c>
      <c r="FM497" s="16">
        <f t="shared" si="602"/>
        <v>484.57925636007843</v>
      </c>
      <c r="FN497" s="16"/>
      <c r="FO497" s="16">
        <f t="shared" si="603"/>
        <v>547.50563165905692</v>
      </c>
      <c r="FP497" s="16">
        <f t="shared" si="604"/>
        <v>561.29178082191788</v>
      </c>
      <c r="FQ497" s="16">
        <f t="shared" si="605"/>
        <v>550.41027397260279</v>
      </c>
      <c r="FS497" s="4">
        <f t="shared" si="573"/>
        <v>605</v>
      </c>
      <c r="FT497" s="4">
        <f t="shared" si="574"/>
        <v>605</v>
      </c>
      <c r="FU497" s="4"/>
      <c r="FV497" s="4">
        <f t="shared" si="575"/>
        <v>628.76923076923094</v>
      </c>
      <c r="FW497" s="4">
        <f t="shared" si="576"/>
        <v>626.91666666666697</v>
      </c>
      <c r="FX497" s="4">
        <f t="shared" si="577"/>
        <v>618.21428571428601</v>
      </c>
      <c r="FY497" s="4"/>
      <c r="FZ497" s="4">
        <f t="shared" si="578"/>
        <v>680.83333333333303</v>
      </c>
      <c r="GA497" s="4">
        <f t="shared" si="579"/>
        <v>678.33333333333303</v>
      </c>
      <c r="GB497" s="4">
        <f t="shared" si="580"/>
        <v>671.857142857143</v>
      </c>
      <c r="GC497" s="4"/>
      <c r="GD497" s="4">
        <f t="shared" si="581"/>
        <v>736</v>
      </c>
      <c r="GE497" s="4">
        <f t="shared" si="582"/>
        <v>725.55555555555611</v>
      </c>
      <c r="GF497" s="4">
        <f t="shared" si="583"/>
        <v>722</v>
      </c>
      <c r="GH497" s="16">
        <f t="shared" si="606"/>
        <v>605.00000000000011</v>
      </c>
      <c r="GI497" s="16">
        <f t="shared" si="584"/>
        <v>605.14481409001962</v>
      </c>
      <c r="GJ497" s="16"/>
      <c r="GK497" s="16">
        <f t="shared" si="607"/>
        <v>629.33979627678275</v>
      </c>
      <c r="GL497" s="16">
        <f t="shared" si="608"/>
        <v>627.48013698630166</v>
      </c>
      <c r="GM497" s="16">
        <f t="shared" si="609"/>
        <v>618.80215264187893</v>
      </c>
      <c r="GN497" s="16"/>
      <c r="GO497" s="16">
        <f t="shared" si="585"/>
        <v>681.43789954337865</v>
      </c>
      <c r="GP497" s="16">
        <f t="shared" si="586"/>
        <v>678.85083713850815</v>
      </c>
      <c r="GQ497" s="16">
        <f t="shared" si="610"/>
        <v>672.40665362035247</v>
      </c>
    </row>
    <row r="498" spans="2:199" ht="14.45" customHeight="1" x14ac:dyDescent="0.25">
      <c r="B498" s="28" t="s">
        <v>425</v>
      </c>
      <c r="C498" s="28" t="s">
        <v>920</v>
      </c>
      <c r="D498" s="23" t="str">
        <f>IFERROR(IF(MATCH($B498,Compounders!$A:$A,0),"yes"),"")</f>
        <v/>
      </c>
      <c r="F498" s="66"/>
      <c r="G498" s="66"/>
      <c r="H498" s="66"/>
      <c r="I498" s="66"/>
      <c r="J498" s="121" t="str">
        <f t="shared" si="587"/>
        <v>yes</v>
      </c>
      <c r="K498" s="70">
        <f t="shared" si="611"/>
        <v>6</v>
      </c>
      <c r="L498" s="70">
        <f t="shared" si="612"/>
        <v>48</v>
      </c>
      <c r="M498" s="70">
        <f t="shared" si="613"/>
        <v>7</v>
      </c>
      <c r="N498" s="70">
        <f t="shared" si="614"/>
        <v>11</v>
      </c>
      <c r="O498" s="66"/>
      <c r="P498" s="83"/>
      <c r="Q498" s="70">
        <f t="shared" si="628"/>
        <v>5</v>
      </c>
      <c r="R498" s="70">
        <f t="shared" si="628"/>
        <v>4</v>
      </c>
      <c r="S498" s="70">
        <f t="shared" si="628"/>
        <v>5</v>
      </c>
      <c r="T498" s="70">
        <f t="shared" si="628"/>
        <v>5</v>
      </c>
      <c r="U498" s="70">
        <f t="shared" si="628"/>
        <v>5</v>
      </c>
      <c r="V498" s="70">
        <f t="shared" si="628"/>
        <v>8</v>
      </c>
      <c r="W498" s="70">
        <f t="shared" si="628"/>
        <v>10</v>
      </c>
      <c r="X498" s="70">
        <f t="shared" si="628"/>
        <v>4</v>
      </c>
      <c r="Y498" s="70">
        <f t="shared" si="628"/>
        <v>2</v>
      </c>
      <c r="AA498" s="39">
        <v>7.6463557569299994</v>
      </c>
      <c r="AB498" s="39">
        <v>8.0963840789999999</v>
      </c>
      <c r="AC498" s="40">
        <v>7.5965347916000008</v>
      </c>
      <c r="AE498" s="4">
        <f t="shared" si="554"/>
        <v>-4.9820965329998579E-2</v>
      </c>
      <c r="AF498" s="4">
        <f t="shared" si="555"/>
        <v>-0.49984928739999912</v>
      </c>
      <c r="AH498" s="11">
        <f t="shared" si="556"/>
        <v>-6.5156483576958024E-3</v>
      </c>
      <c r="AI498" s="11">
        <f t="shared" si="557"/>
        <v>-6.1737348737751163E-2</v>
      </c>
      <c r="AK498" s="3">
        <v>174.9</v>
      </c>
      <c r="AL498" s="7">
        <v>540.70000000000005</v>
      </c>
      <c r="AM498" s="7"/>
      <c r="AN498" s="3">
        <v>811.642857142857</v>
      </c>
      <c r="AO498" s="3">
        <v>490.05</v>
      </c>
      <c r="AP498" s="7">
        <v>-72.707692307692298</v>
      </c>
      <c r="AQ498" s="113"/>
      <c r="AR498" s="3">
        <v>753.461538461538</v>
      </c>
      <c r="AS498" s="3">
        <v>750.71428571428601</v>
      </c>
      <c r="AT498" s="7">
        <v>459.92307692307696</v>
      </c>
      <c r="AU498" s="7"/>
      <c r="AV498" s="3">
        <v>736.33333333333303</v>
      </c>
      <c r="AW498" s="3">
        <v>695.18181818181802</v>
      </c>
      <c r="AX498" s="7">
        <v>459.63636363636397</v>
      </c>
      <c r="AY498" s="113"/>
      <c r="AZ498" s="3">
        <v>634.98599999999999</v>
      </c>
      <c r="BA498" s="7">
        <v>723.90300000000002</v>
      </c>
      <c r="BB498" s="7"/>
      <c r="BC498" s="3">
        <v>817.29411764705901</v>
      </c>
      <c r="BD498" s="3">
        <v>545.17647058823502</v>
      </c>
      <c r="BE498" s="7">
        <v>236.87</v>
      </c>
      <c r="BF498" s="113"/>
      <c r="BG498" s="3">
        <v>771.4375</v>
      </c>
      <c r="BH498" s="3">
        <v>778.23529411764707</v>
      </c>
      <c r="BI498" s="7">
        <v>595.23529411764707</v>
      </c>
      <c r="BJ498" s="113"/>
      <c r="BK498" s="3">
        <v>781.55555555555611</v>
      </c>
      <c r="BL498" s="3">
        <v>728.71428571428601</v>
      </c>
      <c r="BM498" s="7">
        <v>605.06666666666695</v>
      </c>
      <c r="BO498" s="2">
        <f t="shared" si="619"/>
        <v>634.98599999999999</v>
      </c>
      <c r="BP498" s="2">
        <f t="shared" si="620"/>
        <v>723.90300000000002</v>
      </c>
      <c r="BQ498" s="2"/>
      <c r="BR498" s="2">
        <f t="shared" si="621"/>
        <v>817.29411764705901</v>
      </c>
      <c r="BS498" s="2">
        <f t="shared" si="622"/>
        <v>545.17647058823502</v>
      </c>
      <c r="BT498" s="2">
        <f t="shared" si="623"/>
        <v>236.87</v>
      </c>
      <c r="BU498" s="2"/>
      <c r="BV498" s="2">
        <f t="shared" si="624"/>
        <v>771.4375</v>
      </c>
      <c r="BW498" s="2">
        <f t="shared" si="625"/>
        <v>778.23529411764707</v>
      </c>
      <c r="BX498" s="2">
        <f t="shared" si="626"/>
        <v>595.23529411764707</v>
      </c>
      <c r="BZ498" s="16">
        <f t="shared" si="615"/>
        <v>88.91700000000003</v>
      </c>
      <c r="CA498" s="16">
        <f t="shared" si="616"/>
        <v>-487.03300000000002</v>
      </c>
      <c r="CB498" s="16">
        <f t="shared" si="617"/>
        <v>358.36529411764707</v>
      </c>
      <c r="CD498" s="5">
        <f t="shared" si="558"/>
        <v>0.1400298589260236</v>
      </c>
      <c r="CE498" s="5">
        <f t="shared" si="559"/>
        <v>-0.67278765248935279</v>
      </c>
      <c r="CF498" s="5">
        <f t="shared" si="560"/>
        <v>1.5129197201741338</v>
      </c>
      <c r="CH498" s="11">
        <f t="shared" si="589"/>
        <v>-0.33294947459335011</v>
      </c>
      <c r="CI498" s="11">
        <f t="shared" si="590"/>
        <v>-0.71017777457895503</v>
      </c>
      <c r="CK498" s="11">
        <f t="shared" si="591"/>
        <v>8.8118533486472028E-3</v>
      </c>
      <c r="CL498" s="11">
        <f t="shared" si="592"/>
        <v>-0.22840762327778064</v>
      </c>
      <c r="CN498" s="16">
        <f t="shared" si="561"/>
        <v>-272.11764705882399</v>
      </c>
      <c r="CO498" s="16">
        <f t="shared" si="562"/>
        <v>-580.42411764705901</v>
      </c>
      <c r="CP498" s="11"/>
      <c r="CQ498" s="16">
        <f t="shared" si="563"/>
        <v>6.7977941176470722</v>
      </c>
      <c r="CR498" s="16">
        <f t="shared" si="564"/>
        <v>-176.20220588235293</v>
      </c>
      <c r="CT498" s="106">
        <v>364.83828205128242</v>
      </c>
      <c r="CU498" s="104">
        <v>545.17647058823502</v>
      </c>
      <c r="CV498" s="104">
        <v>863.65314685314706</v>
      </c>
      <c r="CW498" s="104">
        <v>1195.679120879121</v>
      </c>
      <c r="CX498" s="104">
        <v>943.67777777777803</v>
      </c>
      <c r="CY498" s="104">
        <v>718.13333333333298</v>
      </c>
      <c r="CZ498" s="104">
        <v>744.8106060606051</v>
      </c>
      <c r="DA498" s="104">
        <v>818.01818181818101</v>
      </c>
      <c r="DB498" s="104">
        <v>867.24949494949396</v>
      </c>
      <c r="DC498" s="104">
        <v>989.95</v>
      </c>
      <c r="DD498" s="104">
        <v>1154.8383838383841</v>
      </c>
      <c r="DE498" s="104">
        <v>1190.5833333333339</v>
      </c>
      <c r="DF498" s="104">
        <v>1582.3692307692309</v>
      </c>
      <c r="DG498" s="104">
        <v>2410.3684210526299</v>
      </c>
      <c r="DH498" s="104">
        <v>3380.7833333333328</v>
      </c>
      <c r="DI498" s="104">
        <v>4406.8101010101063</v>
      </c>
      <c r="DJ498" s="104">
        <v>5040.5857142857139</v>
      </c>
      <c r="DK498" s="104">
        <v>4043.1176470588198</v>
      </c>
      <c r="DL498" s="104">
        <v>2873.2892857142861</v>
      </c>
      <c r="DM498" s="104">
        <v>2017.833333333333</v>
      </c>
      <c r="DN498" s="104">
        <v>1257.2285714285711</v>
      </c>
      <c r="DO498" s="104">
        <v>875.27272727272702</v>
      </c>
      <c r="DP498" s="104">
        <v>395.50688311688248</v>
      </c>
      <c r="DR498" s="4">
        <f t="shared" si="593"/>
        <v>7.5965347916000008</v>
      </c>
      <c r="DS498" s="39">
        <v>8.0963840789999999</v>
      </c>
      <c r="DT498" s="39">
        <v>7.6463557569299994</v>
      </c>
      <c r="DU498" s="39">
        <v>11.00668034568</v>
      </c>
      <c r="DV498" s="39">
        <v>11.572579547519998</v>
      </c>
      <c r="DW498" s="39">
        <v>8.5605286293099994</v>
      </c>
      <c r="DX498" s="39">
        <v>7.8077209824000002</v>
      </c>
      <c r="DY498" s="39">
        <v>8.5331144459600008</v>
      </c>
      <c r="DZ498" s="39">
        <v>9.2882518910999998</v>
      </c>
      <c r="EA498" s="39">
        <v>10.44202292748</v>
      </c>
      <c r="EB498" s="39">
        <v>11.67783080715</v>
      </c>
      <c r="EC498" s="39">
        <v>11.829168320399999</v>
      </c>
      <c r="ED498" s="39">
        <v>11.62382172</v>
      </c>
      <c r="EE498" s="39">
        <v>15.438010484200003</v>
      </c>
      <c r="EF498" s="39">
        <v>14.936902961580001</v>
      </c>
      <c r="EG498" s="39">
        <v>16.686763244369999</v>
      </c>
      <c r="EH498" s="39">
        <v>17.096944125759997</v>
      </c>
      <c r="EI498" s="39">
        <v>24.492566787499999</v>
      </c>
      <c r="EJ498" s="39">
        <v>14.553425716120001</v>
      </c>
      <c r="EK498" s="39">
        <v>13.56991883968</v>
      </c>
      <c r="EL498" s="39">
        <v>12.118958017350002</v>
      </c>
      <c r="EM498" s="39">
        <v>11.983140540619999</v>
      </c>
      <c r="EN498" s="39">
        <v>8.7228611991300014</v>
      </c>
      <c r="EP498" s="111">
        <v>46022</v>
      </c>
      <c r="EQ498" s="114">
        <f t="shared" si="618"/>
        <v>0</v>
      </c>
      <c r="ER498" s="114"/>
      <c r="ES498" s="4">
        <f t="shared" si="594"/>
        <v>174.9</v>
      </c>
      <c r="ET498" s="4">
        <f t="shared" si="595"/>
        <v>540.70000000000005</v>
      </c>
      <c r="EU498" s="4"/>
      <c r="EV498" s="4">
        <f t="shared" si="565"/>
        <v>811.642857142857</v>
      </c>
      <c r="EW498" s="4">
        <f t="shared" si="566"/>
        <v>490.05</v>
      </c>
      <c r="EX498" s="4">
        <f t="shared" si="567"/>
        <v>-72.707692307692298</v>
      </c>
      <c r="EY498" s="4"/>
      <c r="EZ498" s="4">
        <f t="shared" si="568"/>
        <v>753.461538461538</v>
      </c>
      <c r="FA498" s="4">
        <f t="shared" si="569"/>
        <v>750.71428571428601</v>
      </c>
      <c r="FB498" s="4">
        <f t="shared" si="570"/>
        <v>459.92307692307696</v>
      </c>
      <c r="FC498" s="4"/>
      <c r="FD498" s="4">
        <f t="shared" si="629"/>
        <v>736.33333333333303</v>
      </c>
      <c r="FE498" s="4">
        <f t="shared" si="630"/>
        <v>695.18181818181802</v>
      </c>
      <c r="FF498" s="4">
        <f t="shared" si="598"/>
        <v>459.63636363636397</v>
      </c>
      <c r="FH498" s="16">
        <f t="shared" si="599"/>
        <v>174.9</v>
      </c>
      <c r="FI498" s="16">
        <f t="shared" si="572"/>
        <v>540.70000000000005</v>
      </c>
      <c r="FJ498" s="16"/>
      <c r="FK498" s="16">
        <f t="shared" si="600"/>
        <v>811.642857142857</v>
      </c>
      <c r="FL498" s="16">
        <f t="shared" si="601"/>
        <v>490.05</v>
      </c>
      <c r="FM498" s="16">
        <f t="shared" si="602"/>
        <v>-72.707692307692298</v>
      </c>
      <c r="FN498" s="16"/>
      <c r="FO498" s="16">
        <f t="shared" si="603"/>
        <v>753.461538461538</v>
      </c>
      <c r="FP498" s="16">
        <f t="shared" si="604"/>
        <v>750.71428571428601</v>
      </c>
      <c r="FQ498" s="16">
        <f t="shared" si="605"/>
        <v>459.92307692307696</v>
      </c>
      <c r="FS498" s="4">
        <f t="shared" si="573"/>
        <v>634.98599999999999</v>
      </c>
      <c r="FT498" s="4">
        <f t="shared" si="574"/>
        <v>723.90300000000002</v>
      </c>
      <c r="FU498" s="4"/>
      <c r="FV498" s="4">
        <f t="shared" si="575"/>
        <v>817.29411764705901</v>
      </c>
      <c r="FW498" s="4">
        <f t="shared" si="576"/>
        <v>545.17647058823502</v>
      </c>
      <c r="FX498" s="4">
        <f t="shared" si="577"/>
        <v>236.87</v>
      </c>
      <c r="FY498" s="4"/>
      <c r="FZ498" s="4">
        <f t="shared" si="578"/>
        <v>771.4375</v>
      </c>
      <c r="GA498" s="4">
        <f t="shared" si="579"/>
        <v>778.23529411764707</v>
      </c>
      <c r="GB498" s="4">
        <f t="shared" si="580"/>
        <v>595.23529411764707</v>
      </c>
      <c r="GC498" s="4"/>
      <c r="GD498" s="4">
        <f t="shared" si="581"/>
        <v>781.55555555555611</v>
      </c>
      <c r="GE498" s="4">
        <f t="shared" si="582"/>
        <v>728.71428571428601</v>
      </c>
      <c r="GF498" s="4">
        <f t="shared" si="583"/>
        <v>605.06666666666695</v>
      </c>
      <c r="GH498" s="16">
        <f t="shared" si="606"/>
        <v>634.98599999999999</v>
      </c>
      <c r="GI498" s="16">
        <f t="shared" si="584"/>
        <v>723.90300000000002</v>
      </c>
      <c r="GJ498" s="16"/>
      <c r="GK498" s="16">
        <f t="shared" si="607"/>
        <v>817.29411764705901</v>
      </c>
      <c r="GL498" s="16">
        <f t="shared" si="608"/>
        <v>545.17647058823502</v>
      </c>
      <c r="GM498" s="16">
        <f t="shared" si="609"/>
        <v>236.87</v>
      </c>
      <c r="GN498" s="16"/>
      <c r="GO498" s="16">
        <f t="shared" si="585"/>
        <v>771.4375</v>
      </c>
      <c r="GP498" s="16">
        <f t="shared" si="586"/>
        <v>778.23529411764707</v>
      </c>
      <c r="GQ498" s="16">
        <f t="shared" si="610"/>
        <v>595.23529411764707</v>
      </c>
    </row>
    <row r="499" spans="2:199" ht="14.45" customHeight="1" x14ac:dyDescent="0.25">
      <c r="B499" s="28" t="s">
        <v>462</v>
      </c>
      <c r="C499" s="28" t="s">
        <v>921</v>
      </c>
      <c r="D499" s="23" t="str">
        <f>IFERROR(IF(MATCH($B499,Compounders!$A:$A,0),"yes"),"")</f>
        <v/>
      </c>
      <c r="F499" s="66"/>
      <c r="G499" s="66"/>
      <c r="H499" s="66"/>
      <c r="I499" s="66"/>
      <c r="J499" s="121" t="str">
        <f t="shared" si="587"/>
        <v>yes</v>
      </c>
      <c r="K499" s="70">
        <f t="shared" si="611"/>
        <v>6</v>
      </c>
      <c r="L499" s="70">
        <f t="shared" si="612"/>
        <v>48</v>
      </c>
      <c r="M499" s="70">
        <f t="shared" si="613"/>
        <v>7</v>
      </c>
      <c r="N499" s="70">
        <f t="shared" si="614"/>
        <v>11</v>
      </c>
      <c r="O499" s="66"/>
      <c r="P499" s="83"/>
      <c r="Q499" s="70">
        <f t="shared" si="628"/>
        <v>5</v>
      </c>
      <c r="R499" s="70">
        <f t="shared" si="628"/>
        <v>4</v>
      </c>
      <c r="S499" s="70">
        <f t="shared" si="628"/>
        <v>5</v>
      </c>
      <c r="T499" s="70">
        <f t="shared" si="628"/>
        <v>5</v>
      </c>
      <c r="U499" s="70">
        <f t="shared" si="628"/>
        <v>5</v>
      </c>
      <c r="V499" s="70">
        <f t="shared" si="628"/>
        <v>8</v>
      </c>
      <c r="W499" s="70">
        <f t="shared" si="628"/>
        <v>10</v>
      </c>
      <c r="X499" s="70">
        <f t="shared" si="628"/>
        <v>4</v>
      </c>
      <c r="Y499" s="70">
        <f t="shared" si="628"/>
        <v>2</v>
      </c>
      <c r="AA499" s="39">
        <v>9.1633449458099996</v>
      </c>
      <c r="AB499" s="39">
        <v>8.1762490399200001</v>
      </c>
      <c r="AC499" s="40">
        <v>8.0914730516799995</v>
      </c>
      <c r="AE499" s="4">
        <f t="shared" si="554"/>
        <v>-1.0718718941300001</v>
      </c>
      <c r="AF499" s="4">
        <f t="shared" si="555"/>
        <v>-8.4775988240000544E-2</v>
      </c>
      <c r="AH499" s="11">
        <f t="shared" si="556"/>
        <v>-0.11697386712699498</v>
      </c>
      <c r="AI499" s="11">
        <f t="shared" si="557"/>
        <v>-1.0368567276521024E-2</v>
      </c>
      <c r="AK499" s="3">
        <v>168.10499999999999</v>
      </c>
      <c r="AL499" s="7">
        <v>73.400000000000006</v>
      </c>
      <c r="AM499" s="7"/>
      <c r="AN499" s="3">
        <v>220.66666666666703</v>
      </c>
      <c r="AO499" s="3">
        <v>209.15384615384599</v>
      </c>
      <c r="AP499" s="7">
        <v>194.16666666666703</v>
      </c>
      <c r="AQ499" s="113"/>
      <c r="AR499" s="3">
        <v>272.75</v>
      </c>
      <c r="AS499" s="3">
        <v>258.5</v>
      </c>
      <c r="AT499" s="7">
        <v>240.36363636363598</v>
      </c>
      <c r="AU499" s="7"/>
      <c r="AV499" s="3">
        <v>333.33333333333303</v>
      </c>
      <c r="AW499" s="3">
        <v>314.77777777777806</v>
      </c>
      <c r="AX499" s="7">
        <v>288.75</v>
      </c>
      <c r="AY499" s="113"/>
      <c r="AZ499" s="3">
        <v>284.74900000000002</v>
      </c>
      <c r="BA499" s="7">
        <v>306.45699999999999</v>
      </c>
      <c r="BB499" s="7"/>
      <c r="BC499" s="3">
        <v>309.5</v>
      </c>
      <c r="BD499" s="3">
        <v>311.39999999999998</v>
      </c>
      <c r="BE499" s="7">
        <v>302.5</v>
      </c>
      <c r="BF499" s="113"/>
      <c r="BG499" s="3">
        <v>342.92307692307696</v>
      </c>
      <c r="BH499" s="3">
        <v>340.5</v>
      </c>
      <c r="BI499" s="7">
        <v>322.38461538461502</v>
      </c>
      <c r="BJ499" s="113"/>
      <c r="BK499" s="3">
        <v>397.3</v>
      </c>
      <c r="BL499" s="3">
        <v>391.54545454545496</v>
      </c>
      <c r="BM499" s="7">
        <v>364</v>
      </c>
      <c r="BO499" s="2">
        <f t="shared" si="619"/>
        <v>295.69221095890407</v>
      </c>
      <c r="BP499" s="2">
        <f t="shared" si="620"/>
        <v>304.46223835616439</v>
      </c>
      <c r="BQ499" s="2"/>
      <c r="BR499" s="2">
        <f t="shared" si="621"/>
        <v>326.34889357218128</v>
      </c>
      <c r="BS499" s="2">
        <f t="shared" si="622"/>
        <v>326.06958904109592</v>
      </c>
      <c r="BT499" s="2">
        <f t="shared" si="623"/>
        <v>312.52402528977854</v>
      </c>
      <c r="BU499" s="2"/>
      <c r="BV499" s="2">
        <f t="shared" si="624"/>
        <v>370.33500526870392</v>
      </c>
      <c r="BW499" s="2">
        <f t="shared" si="625"/>
        <v>366.23250311332527</v>
      </c>
      <c r="BX499" s="2">
        <f t="shared" si="626"/>
        <v>343.3633298208639</v>
      </c>
      <c r="BZ499" s="16">
        <f t="shared" si="615"/>
        <v>8.7700273972603213</v>
      </c>
      <c r="CA499" s="16">
        <f t="shared" si="616"/>
        <v>8.0617869336141439</v>
      </c>
      <c r="CB499" s="16">
        <f t="shared" si="617"/>
        <v>30.839304531085361</v>
      </c>
      <c r="CD499" s="5">
        <f t="shared" si="558"/>
        <v>2.9659311514564024E-2</v>
      </c>
      <c r="CE499" s="5">
        <f t="shared" si="559"/>
        <v>2.64787744356767E-2</v>
      </c>
      <c r="CF499" s="5">
        <f t="shared" si="560"/>
        <v>9.867818802887407E-2</v>
      </c>
      <c r="CH499" s="11">
        <f t="shared" si="589"/>
        <v>-8.5584641647817872E-4</v>
      </c>
      <c r="CI499" s="11">
        <f t="shared" si="590"/>
        <v>-4.2362234267373067E-2</v>
      </c>
      <c r="CK499" s="11">
        <f t="shared" si="591"/>
        <v>-1.107781359313309E-2</v>
      </c>
      <c r="CL499" s="11">
        <f t="shared" si="592"/>
        <v>-7.2830477983765518E-2</v>
      </c>
      <c r="CN499" s="16">
        <f t="shared" si="561"/>
        <v>-0.27930453108535858</v>
      </c>
      <c r="CO499" s="16">
        <f t="shared" si="562"/>
        <v>-13.824868282402747</v>
      </c>
      <c r="CP499" s="11"/>
      <c r="CQ499" s="16">
        <f t="shared" si="563"/>
        <v>-4.1025021553786587</v>
      </c>
      <c r="CR499" s="16">
        <f t="shared" si="564"/>
        <v>-26.971675447840028</v>
      </c>
      <c r="CT499" s="106">
        <v>315.18653846153848</v>
      </c>
      <c r="CU499" s="104">
        <v>324.20857142857142</v>
      </c>
      <c r="CV499" s="104">
        <v>314.8055555555556</v>
      </c>
      <c r="CW499" s="104">
        <v>313.71428571428601</v>
      </c>
      <c r="CX499" s="104">
        <v>315.69666666666666</v>
      </c>
      <c r="CY499" s="104">
        <v>328.09166666666664</v>
      </c>
      <c r="CZ499" s="104">
        <v>312.50129870129871</v>
      </c>
      <c r="DA499" s="104">
        <v>301.72727272727298</v>
      </c>
      <c r="DB499" s="104">
        <v>314.30317460317468</v>
      </c>
      <c r="DC499" s="104">
        <v>299.95499999999998</v>
      </c>
      <c r="DD499" s="104">
        <v>298.49797979798001</v>
      </c>
      <c r="DE499" s="104">
        <v>316.11111111111097</v>
      </c>
      <c r="DF499" s="104">
        <v>351.58214285714297</v>
      </c>
      <c r="DG499" s="104">
        <v>342.51746031746001</v>
      </c>
      <c r="DH499" s="104">
        <v>341.93928571428575</v>
      </c>
      <c r="DI499" s="104">
        <v>338.42857142857099</v>
      </c>
      <c r="DJ499" s="104">
        <v>337.375</v>
      </c>
      <c r="DK499" s="104">
        <v>332.19166666666604</v>
      </c>
      <c r="DL499" s="104">
        <v>310.58095238095302</v>
      </c>
      <c r="DM499" s="104">
        <v>306.75</v>
      </c>
      <c r="DN499" s="104">
        <v>280.38333333333304</v>
      </c>
      <c r="DO499" s="104">
        <v>233.86666666666699</v>
      </c>
      <c r="DP499" s="104">
        <v>210.63571428571501</v>
      </c>
      <c r="DR499" s="4">
        <f t="shared" si="593"/>
        <v>8.0914730516799995</v>
      </c>
      <c r="DS499" s="39">
        <v>8.1762490399200001</v>
      </c>
      <c r="DT499" s="39">
        <v>9.1633449458099996</v>
      </c>
      <c r="DU499" s="39">
        <v>8.6610912757099996</v>
      </c>
      <c r="DV499" s="39">
        <v>8.0656773277500005</v>
      </c>
      <c r="DW499" s="39">
        <v>9.2686808542899985</v>
      </c>
      <c r="DX499" s="39">
        <v>11.444976353999998</v>
      </c>
      <c r="DY499" s="39">
        <v>12.68210128314</v>
      </c>
      <c r="DZ499" s="39">
        <v>11.290939241050001</v>
      </c>
      <c r="EA499" s="39">
        <v>11.064722707150001</v>
      </c>
      <c r="EB499" s="39">
        <v>12.202883243639999</v>
      </c>
      <c r="EC499" s="39">
        <v>10.771392511589998</v>
      </c>
      <c r="ED499" s="39">
        <v>12.85154541324</v>
      </c>
      <c r="EE499" s="39">
        <v>11.668247087999999</v>
      </c>
      <c r="EF499" s="39">
        <v>13.009635143680001</v>
      </c>
      <c r="EG499" s="39">
        <v>11.139229476000001</v>
      </c>
      <c r="EH499" s="39">
        <v>13.59990425304</v>
      </c>
      <c r="EI499" s="39">
        <v>17.013385512160003</v>
      </c>
      <c r="EJ499" s="39">
        <v>20.329024811259998</v>
      </c>
      <c r="EK499" s="39">
        <v>19.013709330409998</v>
      </c>
      <c r="EL499" s="39">
        <v>17.511360182380002</v>
      </c>
      <c r="EM499" s="39">
        <v>14.818438669620001</v>
      </c>
      <c r="EN499" s="39">
        <v>12.260385437850001</v>
      </c>
      <c r="EP499" s="111">
        <v>45838</v>
      </c>
      <c r="EQ499" s="114">
        <f t="shared" si="618"/>
        <v>0.50410958904109593</v>
      </c>
      <c r="ER499" s="114"/>
      <c r="ES499" s="4">
        <f t="shared" si="594"/>
        <v>168.10499999999999</v>
      </c>
      <c r="ET499" s="4">
        <f t="shared" si="595"/>
        <v>73.400000000000006</v>
      </c>
      <c r="EU499" s="4"/>
      <c r="EV499" s="4">
        <f t="shared" si="565"/>
        <v>220.66666666666703</v>
      </c>
      <c r="EW499" s="4">
        <f t="shared" si="566"/>
        <v>209.15384615384599</v>
      </c>
      <c r="EX499" s="4">
        <f t="shared" si="567"/>
        <v>194.16666666666703</v>
      </c>
      <c r="EY499" s="4"/>
      <c r="EZ499" s="4">
        <f t="shared" si="568"/>
        <v>272.75</v>
      </c>
      <c r="FA499" s="4">
        <f t="shared" si="569"/>
        <v>258.5</v>
      </c>
      <c r="FB499" s="4">
        <f t="shared" si="570"/>
        <v>240.36363636363598</v>
      </c>
      <c r="FC499" s="4"/>
      <c r="FD499" s="4">
        <f t="shared" si="629"/>
        <v>333.33333333333303</v>
      </c>
      <c r="FE499" s="4">
        <f t="shared" si="630"/>
        <v>314.77777777777806</v>
      </c>
      <c r="FF499" s="4">
        <f t="shared" si="598"/>
        <v>288.75</v>
      </c>
      <c r="FH499" s="16">
        <f t="shared" si="599"/>
        <v>120.363301369863</v>
      </c>
      <c r="FI499" s="16">
        <f t="shared" si="572"/>
        <v>134.27963470319654</v>
      </c>
      <c r="FJ499" s="16"/>
      <c r="FK499" s="16">
        <f t="shared" si="600"/>
        <v>246.92237442922391</v>
      </c>
      <c r="FL499" s="16">
        <f t="shared" si="601"/>
        <v>234.02971548998937</v>
      </c>
      <c r="FM499" s="16">
        <f t="shared" si="602"/>
        <v>217.45500207555</v>
      </c>
      <c r="FN499" s="16"/>
      <c r="FO499" s="16">
        <f t="shared" si="603"/>
        <v>303.29063926940626</v>
      </c>
      <c r="FP499" s="16">
        <f t="shared" si="604"/>
        <v>286.87016742770186</v>
      </c>
      <c r="FQ499" s="16">
        <f t="shared" si="605"/>
        <v>264.75566625155648</v>
      </c>
      <c r="FS499" s="4">
        <f t="shared" si="573"/>
        <v>284.74900000000002</v>
      </c>
      <c r="FT499" s="4">
        <f t="shared" si="574"/>
        <v>306.45699999999999</v>
      </c>
      <c r="FU499" s="4"/>
      <c r="FV499" s="4">
        <f t="shared" si="575"/>
        <v>309.5</v>
      </c>
      <c r="FW499" s="4">
        <f t="shared" si="576"/>
        <v>311.39999999999998</v>
      </c>
      <c r="FX499" s="4">
        <f t="shared" si="577"/>
        <v>302.5</v>
      </c>
      <c r="FY499" s="4"/>
      <c r="FZ499" s="4">
        <f t="shared" si="578"/>
        <v>342.92307692307696</v>
      </c>
      <c r="GA499" s="4">
        <f t="shared" si="579"/>
        <v>340.5</v>
      </c>
      <c r="GB499" s="4">
        <f t="shared" si="580"/>
        <v>322.38461538461502</v>
      </c>
      <c r="GC499" s="4"/>
      <c r="GD499" s="4">
        <f t="shared" si="581"/>
        <v>397.3</v>
      </c>
      <c r="GE499" s="4">
        <f t="shared" si="582"/>
        <v>391.54545454545496</v>
      </c>
      <c r="GF499" s="4">
        <f t="shared" si="583"/>
        <v>364</v>
      </c>
      <c r="GH499" s="16">
        <f t="shared" si="606"/>
        <v>295.69221095890407</v>
      </c>
      <c r="GI499" s="16">
        <f t="shared" si="584"/>
        <v>304.46223835616439</v>
      </c>
      <c r="GJ499" s="16"/>
      <c r="GK499" s="16">
        <f t="shared" si="607"/>
        <v>326.34889357218128</v>
      </c>
      <c r="GL499" s="16">
        <f t="shared" si="608"/>
        <v>326.06958904109592</v>
      </c>
      <c r="GM499" s="16">
        <f t="shared" si="609"/>
        <v>312.52402528977854</v>
      </c>
      <c r="GN499" s="16"/>
      <c r="GO499" s="16">
        <f t="shared" si="585"/>
        <v>370.33500526870392</v>
      </c>
      <c r="GP499" s="16">
        <f t="shared" si="586"/>
        <v>366.23250311332527</v>
      </c>
      <c r="GQ499" s="16">
        <f t="shared" si="610"/>
        <v>343.3633298208639</v>
      </c>
    </row>
    <row r="500" spans="2:199" ht="14.45" customHeight="1" x14ac:dyDescent="0.25">
      <c r="B500" s="28" t="s">
        <v>455</v>
      </c>
      <c r="C500" s="28" t="s">
        <v>922</v>
      </c>
      <c r="D500" s="23" t="str">
        <f>IFERROR(IF(MATCH($B500,Compounders!$A:$A,0),"yes"),"")</f>
        <v/>
      </c>
      <c r="F500" s="66"/>
      <c r="G500" s="66"/>
      <c r="H500" s="66"/>
      <c r="I500" s="66"/>
      <c r="J500" s="121" t="str">
        <f t="shared" si="587"/>
        <v>yes</v>
      </c>
      <c r="K500" s="70">
        <f t="shared" si="611"/>
        <v>6</v>
      </c>
      <c r="L500" s="70">
        <f t="shared" si="612"/>
        <v>48</v>
      </c>
      <c r="M500" s="70">
        <f t="shared" si="613"/>
        <v>7</v>
      </c>
      <c r="N500" s="70">
        <f t="shared" si="614"/>
        <v>11</v>
      </c>
      <c r="O500" s="66"/>
      <c r="P500" s="83"/>
      <c r="Q500" s="70">
        <f t="shared" si="628"/>
        <v>5</v>
      </c>
      <c r="R500" s="70">
        <f t="shared" si="628"/>
        <v>4</v>
      </c>
      <c r="S500" s="70">
        <f t="shared" si="628"/>
        <v>5</v>
      </c>
      <c r="T500" s="70">
        <f t="shared" si="628"/>
        <v>5</v>
      </c>
      <c r="U500" s="70">
        <f t="shared" si="628"/>
        <v>5</v>
      </c>
      <c r="V500" s="70">
        <f t="shared" si="628"/>
        <v>8</v>
      </c>
      <c r="W500" s="70">
        <f t="shared" si="628"/>
        <v>10</v>
      </c>
      <c r="X500" s="70">
        <f t="shared" si="628"/>
        <v>4</v>
      </c>
      <c r="Y500" s="70">
        <f t="shared" si="628"/>
        <v>2</v>
      </c>
      <c r="AA500" s="39">
        <v>9.2242057163099993</v>
      </c>
      <c r="AB500" s="39">
        <v>8.1383913250249993</v>
      </c>
      <c r="AC500" s="40">
        <v>7.456292850365001</v>
      </c>
      <c r="AE500" s="4">
        <f t="shared" si="554"/>
        <v>-1.7679128659449983</v>
      </c>
      <c r="AF500" s="4">
        <f t="shared" si="555"/>
        <v>-0.68209847465999829</v>
      </c>
      <c r="AH500" s="11">
        <f t="shared" si="556"/>
        <v>-0.19166017327855356</v>
      </c>
      <c r="AI500" s="11">
        <f t="shared" si="557"/>
        <v>-8.3812444919254769E-2</v>
      </c>
      <c r="AK500" s="3">
        <v>1122.4000000000001</v>
      </c>
      <c r="AL500" s="7">
        <v>-2139.6</v>
      </c>
      <c r="AM500" s="7"/>
      <c r="AN500" s="3">
        <v>1041.6363636363601</v>
      </c>
      <c r="AO500" s="3">
        <v>915.1</v>
      </c>
      <c r="AP500" s="7">
        <v>918.27272727272702</v>
      </c>
      <c r="AQ500" s="113"/>
      <c r="AR500" s="3">
        <v>1013.8888888888901</v>
      </c>
      <c r="AS500" s="3">
        <v>923.7</v>
      </c>
      <c r="AT500" s="7">
        <v>903.90909090909099</v>
      </c>
      <c r="AU500" s="7"/>
      <c r="AV500" s="3">
        <v>1003</v>
      </c>
      <c r="AW500" s="3">
        <v>945.42857142857099</v>
      </c>
      <c r="AX500" s="7">
        <v>935.5</v>
      </c>
      <c r="AY500" s="113"/>
      <c r="AZ500" s="3">
        <v>1250</v>
      </c>
      <c r="BA500" s="7">
        <v>1082</v>
      </c>
      <c r="BB500" s="7"/>
      <c r="BC500" s="3">
        <v>1049.2380952381</v>
      </c>
      <c r="BD500" s="3">
        <v>901.65</v>
      </c>
      <c r="BE500" s="7">
        <v>891.80952380952408</v>
      </c>
      <c r="BF500" s="113"/>
      <c r="BG500" s="3">
        <v>1045.1666666666699</v>
      </c>
      <c r="BH500" s="3">
        <v>917.84210526315792</v>
      </c>
      <c r="BI500" s="7">
        <v>897.1</v>
      </c>
      <c r="BJ500" s="113"/>
      <c r="BK500" s="3">
        <v>1052.625</v>
      </c>
      <c r="BL500" s="3">
        <v>938.642857142857</v>
      </c>
      <c r="BM500" s="7">
        <v>927.2</v>
      </c>
      <c r="BO500" s="2">
        <f t="shared" si="619"/>
        <v>1250</v>
      </c>
      <c r="BP500" s="2">
        <f t="shared" si="620"/>
        <v>1082</v>
      </c>
      <c r="BQ500" s="2"/>
      <c r="BR500" s="2">
        <f t="shared" si="621"/>
        <v>1049.2380952381</v>
      </c>
      <c r="BS500" s="2">
        <f t="shared" si="622"/>
        <v>901.65</v>
      </c>
      <c r="BT500" s="2">
        <f t="shared" si="623"/>
        <v>891.80952380952408</v>
      </c>
      <c r="BU500" s="2"/>
      <c r="BV500" s="2">
        <f t="shared" si="624"/>
        <v>1045.1666666666699</v>
      </c>
      <c r="BW500" s="2">
        <f t="shared" si="625"/>
        <v>917.84210526315792</v>
      </c>
      <c r="BX500" s="2">
        <f t="shared" si="626"/>
        <v>897.1</v>
      </c>
      <c r="BZ500" s="16">
        <f t="shared" si="615"/>
        <v>-168</v>
      </c>
      <c r="CA500" s="16">
        <f t="shared" si="616"/>
        <v>-190.19047619047592</v>
      </c>
      <c r="CB500" s="16">
        <f t="shared" si="617"/>
        <v>5.2904761904759425</v>
      </c>
      <c r="CD500" s="5">
        <f t="shared" si="558"/>
        <v>-0.13439999999999996</v>
      </c>
      <c r="CE500" s="5">
        <f t="shared" si="559"/>
        <v>-0.17577678021300913</v>
      </c>
      <c r="CF500" s="5">
        <f t="shared" si="560"/>
        <v>5.9322938914991852E-3</v>
      </c>
      <c r="CH500" s="11">
        <f t="shared" si="589"/>
        <v>-0.14066215848234931</v>
      </c>
      <c r="CI500" s="11">
        <f t="shared" si="590"/>
        <v>-0.15004084596532985</v>
      </c>
      <c r="CK500" s="11">
        <f t="shared" si="591"/>
        <v>-0.12182225616665121</v>
      </c>
      <c r="CL500" s="11">
        <f t="shared" si="592"/>
        <v>-0.14166799553500509</v>
      </c>
      <c r="CN500" s="16">
        <f t="shared" si="561"/>
        <v>-147.58809523809998</v>
      </c>
      <c r="CO500" s="16">
        <f t="shared" si="562"/>
        <v>-157.42857142857588</v>
      </c>
      <c r="CP500" s="11"/>
      <c r="CQ500" s="16">
        <f t="shared" si="563"/>
        <v>-127.32456140351201</v>
      </c>
      <c r="CR500" s="16">
        <f t="shared" si="564"/>
        <v>-148.0666666666699</v>
      </c>
      <c r="CT500" s="106">
        <v>875.56349206349114</v>
      </c>
      <c r="CU500" s="104">
        <v>901.65</v>
      </c>
      <c r="CV500" s="104">
        <v>1046.8921568627461</v>
      </c>
      <c r="CW500" s="104">
        <v>1084.008888888889</v>
      </c>
      <c r="CX500" s="104">
        <v>1207.3557692307688</v>
      </c>
      <c r="CY500" s="104">
        <v>1271.75</v>
      </c>
      <c r="CZ500" s="104">
        <v>1194.1703296703301</v>
      </c>
      <c r="DA500" s="104">
        <v>1170.448717948718</v>
      </c>
      <c r="DB500" s="104">
        <v>1179.7767857142858</v>
      </c>
      <c r="DC500" s="104">
        <v>1203.0999999999999</v>
      </c>
      <c r="DD500" s="104">
        <v>1161.901098901099</v>
      </c>
      <c r="DE500" s="104">
        <v>1098.341758241759</v>
      </c>
      <c r="DF500" s="104">
        <v>1004.471212121212</v>
      </c>
      <c r="DG500" s="104">
        <v>882.4</v>
      </c>
      <c r="DH500" s="104">
        <v>889.98484848484918</v>
      </c>
      <c r="DI500" s="104">
        <v>886.111648351648</v>
      </c>
      <c r="DJ500" s="104">
        <v>860.85249999999996</v>
      </c>
      <c r="DK500" s="104">
        <v>858.42105263157907</v>
      </c>
      <c r="DL500" s="104">
        <v>899.22161538461489</v>
      </c>
      <c r="DM500" s="104">
        <v>912.64384615384597</v>
      </c>
      <c r="DN500" s="104">
        <v>927.23888888888916</v>
      </c>
      <c r="DO500" s="104">
        <v>825.46666666666704</v>
      </c>
      <c r="DP500" s="104">
        <v>874.46666666666647</v>
      </c>
      <c r="DR500" s="4">
        <f t="shared" si="593"/>
        <v>7.456292850365001</v>
      </c>
      <c r="DS500" s="39">
        <v>8.1383913250249993</v>
      </c>
      <c r="DT500" s="39">
        <v>9.2242057163099993</v>
      </c>
      <c r="DU500" s="39">
        <v>8.9889290857550019</v>
      </c>
      <c r="DV500" s="39">
        <v>9.7516505860450025</v>
      </c>
      <c r="DW500" s="39">
        <v>12.320388404145</v>
      </c>
      <c r="DX500" s="39">
        <v>11.808222970130002</v>
      </c>
      <c r="DY500" s="39">
        <v>11.923604115650001</v>
      </c>
      <c r="DZ500" s="39">
        <v>10.852969730104997</v>
      </c>
      <c r="EA500" s="39">
        <v>14.301673304824998</v>
      </c>
      <c r="EB500" s="39">
        <v>13.233824240435002</v>
      </c>
      <c r="EC500" s="39">
        <v>13.777726941405003</v>
      </c>
      <c r="ED500" s="39">
        <v>14.247561579619999</v>
      </c>
      <c r="EE500" s="39">
        <v>11.359783456780001</v>
      </c>
      <c r="EF500" s="39">
        <v>11.395960420880002</v>
      </c>
      <c r="EG500" s="39">
        <v>10.52802634397</v>
      </c>
      <c r="EH500" s="39">
        <v>11.865109857639997</v>
      </c>
      <c r="EI500" s="39">
        <v>11.631836159920001</v>
      </c>
      <c r="EJ500" s="39">
        <v>10.16691789375</v>
      </c>
      <c r="EK500" s="39">
        <v>10.143920489860003</v>
      </c>
      <c r="EL500" s="39">
        <v>11.689004112800001</v>
      </c>
      <c r="EM500" s="39">
        <v>11.121953207074998</v>
      </c>
      <c r="EN500" s="39">
        <v>9.9576962253049981</v>
      </c>
      <c r="EP500" s="111">
        <v>46022</v>
      </c>
      <c r="EQ500" s="114">
        <f t="shared" si="618"/>
        <v>0</v>
      </c>
      <c r="ER500" s="114"/>
      <c r="ES500" s="4">
        <f t="shared" si="594"/>
        <v>1122.4000000000001</v>
      </c>
      <c r="ET500" s="4">
        <f t="shared" si="595"/>
        <v>-2139.6</v>
      </c>
      <c r="EU500" s="4"/>
      <c r="EV500" s="4">
        <f t="shared" si="565"/>
        <v>1041.6363636363601</v>
      </c>
      <c r="EW500" s="4">
        <f t="shared" si="566"/>
        <v>915.1</v>
      </c>
      <c r="EX500" s="4">
        <f t="shared" si="567"/>
        <v>918.27272727272702</v>
      </c>
      <c r="EY500" s="4"/>
      <c r="EZ500" s="4">
        <f t="shared" si="568"/>
        <v>1013.8888888888901</v>
      </c>
      <c r="FA500" s="4">
        <f t="shared" si="569"/>
        <v>923.7</v>
      </c>
      <c r="FB500" s="4">
        <f t="shared" si="570"/>
        <v>903.90909090909099</v>
      </c>
      <c r="FC500" s="4"/>
      <c r="FD500" s="4">
        <f t="shared" si="629"/>
        <v>1003</v>
      </c>
      <c r="FE500" s="4">
        <f t="shared" si="630"/>
        <v>945.42857142857099</v>
      </c>
      <c r="FF500" s="4">
        <f t="shared" si="598"/>
        <v>935.5</v>
      </c>
      <c r="FH500" s="16">
        <f t="shared" si="599"/>
        <v>1122.4000000000001</v>
      </c>
      <c r="FI500" s="16">
        <f t="shared" si="572"/>
        <v>-2139.6</v>
      </c>
      <c r="FJ500" s="16"/>
      <c r="FK500" s="16">
        <f t="shared" si="600"/>
        <v>1041.6363636363601</v>
      </c>
      <c r="FL500" s="16">
        <f t="shared" si="601"/>
        <v>915.1</v>
      </c>
      <c r="FM500" s="16">
        <f t="shared" si="602"/>
        <v>918.27272727272702</v>
      </c>
      <c r="FN500" s="16"/>
      <c r="FO500" s="16">
        <f t="shared" si="603"/>
        <v>1013.8888888888901</v>
      </c>
      <c r="FP500" s="16">
        <f t="shared" si="604"/>
        <v>923.7</v>
      </c>
      <c r="FQ500" s="16">
        <f t="shared" si="605"/>
        <v>903.90909090909099</v>
      </c>
      <c r="FS500" s="4">
        <f t="shared" si="573"/>
        <v>1250</v>
      </c>
      <c r="FT500" s="4">
        <f t="shared" si="574"/>
        <v>1082</v>
      </c>
      <c r="FU500" s="4"/>
      <c r="FV500" s="4">
        <f t="shared" si="575"/>
        <v>1049.2380952381</v>
      </c>
      <c r="FW500" s="4">
        <f t="shared" si="576"/>
        <v>901.65</v>
      </c>
      <c r="FX500" s="4">
        <f t="shared" si="577"/>
        <v>891.80952380952408</v>
      </c>
      <c r="FY500" s="4"/>
      <c r="FZ500" s="4">
        <f t="shared" si="578"/>
        <v>1045.1666666666699</v>
      </c>
      <c r="GA500" s="4">
        <f t="shared" si="579"/>
        <v>917.84210526315792</v>
      </c>
      <c r="GB500" s="4">
        <f t="shared" si="580"/>
        <v>897.1</v>
      </c>
      <c r="GC500" s="4"/>
      <c r="GD500" s="4">
        <f t="shared" si="581"/>
        <v>1052.625</v>
      </c>
      <c r="GE500" s="4">
        <f t="shared" si="582"/>
        <v>938.642857142857</v>
      </c>
      <c r="GF500" s="4">
        <f t="shared" si="583"/>
        <v>927.2</v>
      </c>
      <c r="GH500" s="16">
        <f t="shared" si="606"/>
        <v>1250</v>
      </c>
      <c r="GI500" s="16">
        <f t="shared" si="584"/>
        <v>1082</v>
      </c>
      <c r="GJ500" s="16"/>
      <c r="GK500" s="16">
        <f t="shared" si="607"/>
        <v>1049.2380952381</v>
      </c>
      <c r="GL500" s="16">
        <f t="shared" si="608"/>
        <v>901.65</v>
      </c>
      <c r="GM500" s="16">
        <f t="shared" si="609"/>
        <v>891.80952380952408</v>
      </c>
      <c r="GN500" s="16"/>
      <c r="GO500" s="16">
        <f t="shared" si="585"/>
        <v>1045.1666666666699</v>
      </c>
      <c r="GP500" s="16">
        <f t="shared" si="586"/>
        <v>917.84210526315792</v>
      </c>
      <c r="GQ500" s="16">
        <f t="shared" si="610"/>
        <v>897.1</v>
      </c>
    </row>
    <row r="501" spans="2:199" ht="14.45" customHeight="1" x14ac:dyDescent="0.25">
      <c r="B501" s="28" t="s">
        <v>489</v>
      </c>
      <c r="C501" s="28" t="s">
        <v>923</v>
      </c>
      <c r="D501" s="23" t="str">
        <f>IFERROR(IF(MATCH($B501,Compounders!$A:$A,0),"yes"),"")</f>
        <v/>
      </c>
      <c r="F501" s="66"/>
      <c r="G501" s="66"/>
      <c r="H501" s="66"/>
      <c r="I501" s="66"/>
      <c r="J501" s="121" t="str">
        <f t="shared" si="587"/>
        <v>yes</v>
      </c>
      <c r="K501" s="70">
        <f t="shared" si="611"/>
        <v>6</v>
      </c>
      <c r="L501" s="70">
        <f t="shared" si="612"/>
        <v>48</v>
      </c>
      <c r="M501" s="70">
        <f t="shared" si="613"/>
        <v>7</v>
      </c>
      <c r="N501" s="70">
        <f t="shared" si="614"/>
        <v>11</v>
      </c>
      <c r="O501" s="66"/>
      <c r="P501" s="83"/>
      <c r="Q501" s="70">
        <f t="shared" si="628"/>
        <v>5</v>
      </c>
      <c r="R501" s="70">
        <f t="shared" si="628"/>
        <v>4</v>
      </c>
      <c r="S501" s="70">
        <f t="shared" si="628"/>
        <v>5</v>
      </c>
      <c r="T501" s="70">
        <f t="shared" si="628"/>
        <v>5</v>
      </c>
      <c r="U501" s="70">
        <f t="shared" si="628"/>
        <v>5</v>
      </c>
      <c r="V501" s="70">
        <f t="shared" si="628"/>
        <v>8</v>
      </c>
      <c r="W501" s="70">
        <f t="shared" si="628"/>
        <v>10</v>
      </c>
      <c r="X501" s="70">
        <f t="shared" si="628"/>
        <v>4</v>
      </c>
      <c r="Y501" s="70">
        <f t="shared" si="628"/>
        <v>2</v>
      </c>
      <c r="AA501" s="39">
        <v>9.3122252678400006</v>
      </c>
      <c r="AB501" s="39">
        <v>9.1241303945399999</v>
      </c>
      <c r="AC501" s="40">
        <v>7.8176395532799994</v>
      </c>
      <c r="AE501" s="4">
        <f t="shared" si="554"/>
        <v>-1.4945857145600012</v>
      </c>
      <c r="AF501" s="4">
        <f t="shared" si="555"/>
        <v>-1.3064908412600005</v>
      </c>
      <c r="AH501" s="11">
        <f t="shared" si="556"/>
        <v>-0.1604971606219181</v>
      </c>
      <c r="AI501" s="11">
        <f t="shared" si="557"/>
        <v>-0.14319072445981507</v>
      </c>
      <c r="AK501" s="3">
        <v>533.6</v>
      </c>
      <c r="AL501" s="7">
        <v>546.20000000000005</v>
      </c>
      <c r="AM501" s="7"/>
      <c r="AN501" s="3">
        <v>570.66666666666697</v>
      </c>
      <c r="AO501" s="3">
        <v>550.55555555555611</v>
      </c>
      <c r="AP501" s="7">
        <v>521.6</v>
      </c>
      <c r="AQ501" s="113"/>
      <c r="AR501" s="3">
        <v>597.83333333333303</v>
      </c>
      <c r="AS501" s="3">
        <v>587.66666666666697</v>
      </c>
      <c r="AT501" s="7">
        <v>564.1</v>
      </c>
      <c r="AU501" s="7"/>
      <c r="AV501" s="3">
        <v>642.5</v>
      </c>
      <c r="AW501" s="3">
        <v>618.25</v>
      </c>
      <c r="AX501" s="7">
        <v>636.83333333333303</v>
      </c>
      <c r="AY501" s="113"/>
      <c r="AZ501" s="3">
        <v>548</v>
      </c>
      <c r="BA501" s="7">
        <v>546.20000000000005</v>
      </c>
      <c r="BB501" s="7"/>
      <c r="BC501" s="3">
        <v>569.1</v>
      </c>
      <c r="BD501" s="3">
        <v>550.70000000000005</v>
      </c>
      <c r="BE501" s="7">
        <v>522</v>
      </c>
      <c r="BF501" s="113"/>
      <c r="BG501" s="3">
        <v>596.57142857142901</v>
      </c>
      <c r="BH501" s="3">
        <v>588.20000000000005</v>
      </c>
      <c r="BI501" s="7">
        <v>563.90909090909099</v>
      </c>
      <c r="BJ501" s="113"/>
      <c r="BK501" s="3">
        <v>642.5</v>
      </c>
      <c r="BL501" s="3">
        <v>623.4</v>
      </c>
      <c r="BM501" s="7">
        <v>633.28571428571399</v>
      </c>
      <c r="BO501" s="2">
        <f t="shared" si="619"/>
        <v>548</v>
      </c>
      <c r="BP501" s="2">
        <f t="shared" si="620"/>
        <v>546.20000000000005</v>
      </c>
      <c r="BQ501" s="2"/>
      <c r="BR501" s="2">
        <f t="shared" si="621"/>
        <v>569.1</v>
      </c>
      <c r="BS501" s="2">
        <f t="shared" si="622"/>
        <v>550.70000000000005</v>
      </c>
      <c r="BT501" s="2">
        <f t="shared" si="623"/>
        <v>522</v>
      </c>
      <c r="BU501" s="2"/>
      <c r="BV501" s="2">
        <f t="shared" si="624"/>
        <v>596.57142857142901</v>
      </c>
      <c r="BW501" s="2">
        <f t="shared" si="625"/>
        <v>588.20000000000005</v>
      </c>
      <c r="BX501" s="2">
        <f t="shared" si="626"/>
        <v>563.90909090909099</v>
      </c>
      <c r="BZ501" s="16">
        <f t="shared" si="615"/>
        <v>-1.7999999999999545</v>
      </c>
      <c r="CA501" s="16">
        <f t="shared" si="616"/>
        <v>-24.200000000000045</v>
      </c>
      <c r="CB501" s="16">
        <f t="shared" si="617"/>
        <v>41.909090909090992</v>
      </c>
      <c r="CD501" s="5">
        <f t="shared" si="558"/>
        <v>-3.2846715328466169E-3</v>
      </c>
      <c r="CE501" s="5">
        <f t="shared" si="559"/>
        <v>-4.4306114976199296E-2</v>
      </c>
      <c r="CF501" s="5">
        <f t="shared" si="560"/>
        <v>8.0285614768373481E-2</v>
      </c>
      <c r="CH501" s="11">
        <f t="shared" si="589"/>
        <v>-3.2331751888947435E-2</v>
      </c>
      <c r="CI501" s="11">
        <f t="shared" si="590"/>
        <v>-8.276225619399058E-2</v>
      </c>
      <c r="CK501" s="11">
        <f t="shared" si="591"/>
        <v>-1.4032567049809042E-2</v>
      </c>
      <c r="CL501" s="11">
        <f t="shared" si="592"/>
        <v>-5.4750087077673815E-2</v>
      </c>
      <c r="CN501" s="16">
        <f t="shared" si="561"/>
        <v>-18.399999999999977</v>
      </c>
      <c r="CO501" s="16">
        <f t="shared" si="562"/>
        <v>-47.100000000000023</v>
      </c>
      <c r="CP501" s="11"/>
      <c r="CQ501" s="16">
        <f t="shared" si="563"/>
        <v>-8.3714285714289645</v>
      </c>
      <c r="CR501" s="16">
        <f t="shared" si="564"/>
        <v>-32.662337662338018</v>
      </c>
      <c r="CT501" s="106">
        <v>535.41269841269798</v>
      </c>
      <c r="CU501" s="104">
        <v>550.70000000000005</v>
      </c>
      <c r="CV501" s="104">
        <v>558.51136363636397</v>
      </c>
      <c r="CW501" s="104">
        <v>559.41666666666697</v>
      </c>
      <c r="CX501" s="104">
        <v>546.05982905982796</v>
      </c>
      <c r="CY501" s="104">
        <v>535.28571428571399</v>
      </c>
      <c r="CZ501" s="104">
        <v>567.88888888889005</v>
      </c>
      <c r="DA501" s="104">
        <v>609.47727272727298</v>
      </c>
      <c r="DB501" s="104">
        <v>608.20454545454595</v>
      </c>
      <c r="DC501" s="104">
        <v>597.75</v>
      </c>
      <c r="DD501" s="104">
        <v>587.13888888888891</v>
      </c>
      <c r="DE501" s="104">
        <v>550.02777777777806</v>
      </c>
      <c r="DF501" s="104">
        <v>521.41666666666697</v>
      </c>
      <c r="DG501" s="104">
        <v>501.69230769230802</v>
      </c>
      <c r="DH501" s="104">
        <v>482.6</v>
      </c>
      <c r="DI501" s="104">
        <v>561.42063492063494</v>
      </c>
      <c r="DJ501" s="104">
        <v>565</v>
      </c>
      <c r="DK501" s="104">
        <v>559.30769230769204</v>
      </c>
      <c r="DL501" s="104">
        <v>536.31818181818198</v>
      </c>
      <c r="DM501" s="104">
        <v>480.52727272727299</v>
      </c>
      <c r="DN501" s="104">
        <v>451.66363636363604</v>
      </c>
      <c r="DO501" s="104">
        <v>405.16666666666697</v>
      </c>
      <c r="DP501" s="104">
        <v>378.31948051948024</v>
      </c>
      <c r="DR501" s="4">
        <f t="shared" si="593"/>
        <v>7.8176395532799994</v>
      </c>
      <c r="DS501" s="39">
        <v>9.1241303945399999</v>
      </c>
      <c r="DT501" s="39">
        <v>9.3122252678400006</v>
      </c>
      <c r="DU501" s="39">
        <v>10.286912467799999</v>
      </c>
      <c r="DV501" s="39">
        <v>9.3180898839400008</v>
      </c>
      <c r="DW501" s="39">
        <v>9.3810595576800004</v>
      </c>
      <c r="DX501" s="39">
        <v>9.8901405312299993</v>
      </c>
      <c r="DY501" s="39">
        <v>13.101287251520001</v>
      </c>
      <c r="DZ501" s="39">
        <v>11.994762966900002</v>
      </c>
      <c r="EA501" s="39">
        <v>13.1680731987</v>
      </c>
      <c r="EB501" s="39">
        <v>12.26051208432</v>
      </c>
      <c r="EC501" s="39">
        <v>9.9519413941000003</v>
      </c>
      <c r="ED501" s="39">
        <v>10.94913586344</v>
      </c>
      <c r="EE501" s="39">
        <v>10.435804473899999</v>
      </c>
      <c r="EF501" s="39">
        <v>8.7448711654800011</v>
      </c>
      <c r="EG501" s="39">
        <v>7.5030882607800011</v>
      </c>
      <c r="EH501" s="39">
        <v>8.5304581668800008</v>
      </c>
      <c r="EI501" s="39">
        <v>10.032182091919999</v>
      </c>
      <c r="EJ501" s="39">
        <v>13.664066456699999</v>
      </c>
      <c r="EK501" s="39">
        <v>9.7210217734299995</v>
      </c>
      <c r="EL501" s="39">
        <v>11.562476726460002</v>
      </c>
      <c r="EM501" s="39">
        <v>10.932719546999998</v>
      </c>
      <c r="EN501" s="39">
        <v>8.8516629321199982</v>
      </c>
      <c r="EP501" s="111">
        <v>46022</v>
      </c>
      <c r="EQ501" s="114">
        <f t="shared" si="618"/>
        <v>0</v>
      </c>
      <c r="ER501" s="114"/>
      <c r="ES501" s="4">
        <f t="shared" si="594"/>
        <v>533.6</v>
      </c>
      <c r="ET501" s="4">
        <f t="shared" si="595"/>
        <v>546.20000000000005</v>
      </c>
      <c r="EU501" s="4"/>
      <c r="EV501" s="4">
        <f t="shared" si="565"/>
        <v>570.66666666666697</v>
      </c>
      <c r="EW501" s="4">
        <f t="shared" si="566"/>
        <v>550.55555555555611</v>
      </c>
      <c r="EX501" s="4">
        <f t="shared" si="567"/>
        <v>521.6</v>
      </c>
      <c r="EY501" s="4"/>
      <c r="EZ501" s="4">
        <f t="shared" si="568"/>
        <v>597.83333333333303</v>
      </c>
      <c r="FA501" s="4">
        <f t="shared" si="569"/>
        <v>587.66666666666697</v>
      </c>
      <c r="FB501" s="4">
        <f t="shared" si="570"/>
        <v>564.1</v>
      </c>
      <c r="FC501" s="4"/>
      <c r="FD501" s="4">
        <f t="shared" si="629"/>
        <v>642.5</v>
      </c>
      <c r="FE501" s="4">
        <f t="shared" si="630"/>
        <v>618.25</v>
      </c>
      <c r="FF501" s="4">
        <f t="shared" si="598"/>
        <v>636.83333333333303</v>
      </c>
      <c r="FH501" s="16">
        <f t="shared" si="599"/>
        <v>533.6</v>
      </c>
      <c r="FI501" s="16">
        <f t="shared" si="572"/>
        <v>546.20000000000005</v>
      </c>
      <c r="FJ501" s="16"/>
      <c r="FK501" s="16">
        <f t="shared" si="600"/>
        <v>570.66666666666697</v>
      </c>
      <c r="FL501" s="16">
        <f t="shared" si="601"/>
        <v>550.55555555555611</v>
      </c>
      <c r="FM501" s="16">
        <f t="shared" si="602"/>
        <v>521.6</v>
      </c>
      <c r="FN501" s="16"/>
      <c r="FO501" s="16">
        <f t="shared" si="603"/>
        <v>597.83333333333303</v>
      </c>
      <c r="FP501" s="16">
        <f t="shared" si="604"/>
        <v>587.66666666666697</v>
      </c>
      <c r="FQ501" s="16">
        <f t="shared" si="605"/>
        <v>564.1</v>
      </c>
      <c r="FS501" s="4">
        <f t="shared" si="573"/>
        <v>548</v>
      </c>
      <c r="FT501" s="4">
        <f t="shared" si="574"/>
        <v>546.20000000000005</v>
      </c>
      <c r="FU501" s="4"/>
      <c r="FV501" s="4">
        <f t="shared" si="575"/>
        <v>569.1</v>
      </c>
      <c r="FW501" s="4">
        <f t="shared" si="576"/>
        <v>550.70000000000005</v>
      </c>
      <c r="FX501" s="4">
        <f t="shared" si="577"/>
        <v>522</v>
      </c>
      <c r="FY501" s="4"/>
      <c r="FZ501" s="4">
        <f t="shared" si="578"/>
        <v>596.57142857142901</v>
      </c>
      <c r="GA501" s="4">
        <f t="shared" si="579"/>
        <v>588.20000000000005</v>
      </c>
      <c r="GB501" s="4">
        <f t="shared" si="580"/>
        <v>563.90909090909099</v>
      </c>
      <c r="GC501" s="4"/>
      <c r="GD501" s="4">
        <f t="shared" si="581"/>
        <v>642.5</v>
      </c>
      <c r="GE501" s="4">
        <f t="shared" si="582"/>
        <v>623.4</v>
      </c>
      <c r="GF501" s="4">
        <f t="shared" si="583"/>
        <v>633.28571428571399</v>
      </c>
      <c r="GH501" s="16">
        <f t="shared" si="606"/>
        <v>548</v>
      </c>
      <c r="GI501" s="16">
        <f t="shared" si="584"/>
        <v>546.20000000000005</v>
      </c>
      <c r="GJ501" s="16"/>
      <c r="GK501" s="16">
        <f t="shared" si="607"/>
        <v>569.1</v>
      </c>
      <c r="GL501" s="16">
        <f t="shared" si="608"/>
        <v>550.70000000000005</v>
      </c>
      <c r="GM501" s="16">
        <f t="shared" si="609"/>
        <v>522</v>
      </c>
      <c r="GN501" s="16"/>
      <c r="GO501" s="16">
        <f t="shared" si="585"/>
        <v>596.57142857142901</v>
      </c>
      <c r="GP501" s="16">
        <f t="shared" si="586"/>
        <v>588.20000000000005</v>
      </c>
      <c r="GQ501" s="16">
        <f t="shared" si="610"/>
        <v>563.90909090909099</v>
      </c>
    </row>
    <row r="502" spans="2:199" ht="14.45" customHeight="1" x14ac:dyDescent="0.25">
      <c r="B502" s="28" t="s">
        <v>370</v>
      </c>
      <c r="C502" s="28" t="s">
        <v>924</v>
      </c>
      <c r="D502" s="23" t="str">
        <f>IFERROR(IF(MATCH($B502,Compounders!$A:$A,0),"yes"),"")</f>
        <v/>
      </c>
      <c r="F502" s="66"/>
      <c r="G502" s="66"/>
      <c r="H502" s="66"/>
      <c r="I502" s="66"/>
      <c r="J502" s="121" t="str">
        <f t="shared" si="587"/>
        <v>yes</v>
      </c>
      <c r="K502" s="70">
        <f t="shared" si="611"/>
        <v>6</v>
      </c>
      <c r="L502" s="70">
        <f t="shared" si="612"/>
        <v>48</v>
      </c>
      <c r="M502" s="70">
        <f t="shared" si="613"/>
        <v>7</v>
      </c>
      <c r="N502" s="70">
        <f t="shared" si="614"/>
        <v>11</v>
      </c>
      <c r="O502" s="66"/>
      <c r="P502" s="83"/>
      <c r="Q502" s="70">
        <f t="shared" si="628"/>
        <v>5</v>
      </c>
      <c r="R502" s="70">
        <f t="shared" si="628"/>
        <v>4</v>
      </c>
      <c r="S502" s="70">
        <f t="shared" si="628"/>
        <v>5</v>
      </c>
      <c r="T502" s="70">
        <f t="shared" si="628"/>
        <v>5</v>
      </c>
      <c r="U502" s="70">
        <f t="shared" si="628"/>
        <v>5</v>
      </c>
      <c r="V502" s="70">
        <f t="shared" si="628"/>
        <v>8</v>
      </c>
      <c r="W502" s="70">
        <f t="shared" si="628"/>
        <v>10</v>
      </c>
      <c r="X502" s="70">
        <f t="shared" si="628"/>
        <v>4</v>
      </c>
      <c r="Y502" s="70">
        <f t="shared" si="628"/>
        <v>2</v>
      </c>
      <c r="AA502" s="39">
        <v>8.2805756122500007</v>
      </c>
      <c r="AB502" s="39">
        <v>7.519968147000001</v>
      </c>
      <c r="AC502" s="40">
        <v>6.3536454316800004</v>
      </c>
      <c r="AE502" s="4">
        <f t="shared" si="554"/>
        <v>-1.9269301805700003</v>
      </c>
      <c r="AF502" s="4">
        <f t="shared" si="555"/>
        <v>-1.1663227153200006</v>
      </c>
      <c r="AH502" s="11">
        <f t="shared" si="556"/>
        <v>-0.23270485903411908</v>
      </c>
      <c r="AI502" s="11">
        <f t="shared" si="557"/>
        <v>-0.15509676271505102</v>
      </c>
      <c r="AK502" s="3">
        <v>347.7</v>
      </c>
      <c r="AL502" s="7">
        <v>1152.4000000000001</v>
      </c>
      <c r="AM502" s="7"/>
      <c r="AN502" s="3">
        <v>34.414285714285704</v>
      </c>
      <c r="AO502" s="3">
        <v>-95.988888888888894</v>
      </c>
      <c r="AP502" s="7">
        <v>-86.55</v>
      </c>
      <c r="AQ502" s="113"/>
      <c r="AR502" s="3">
        <v>759.7</v>
      </c>
      <c r="AS502" s="3">
        <v>822</v>
      </c>
      <c r="AT502" s="7">
        <v>758.84615384615392</v>
      </c>
      <c r="AU502" s="7"/>
      <c r="AV502" s="3">
        <v>929.625</v>
      </c>
      <c r="AW502" s="3">
        <v>850.22222222222194</v>
      </c>
      <c r="AX502" s="7">
        <v>778.09090909090901</v>
      </c>
      <c r="AY502" s="113"/>
      <c r="AZ502" s="3">
        <v>1279.9000000000001</v>
      </c>
      <c r="BA502" s="7">
        <v>1101.8</v>
      </c>
      <c r="BB502" s="7"/>
      <c r="BC502" s="3">
        <v>824.28571428571399</v>
      </c>
      <c r="BD502" s="3">
        <v>825.8</v>
      </c>
      <c r="BE502" s="7">
        <v>815.11764705882399</v>
      </c>
      <c r="BF502" s="113"/>
      <c r="BG502" s="3">
        <v>862.28571428571399</v>
      </c>
      <c r="BH502" s="3">
        <v>852.4375</v>
      </c>
      <c r="BI502" s="7">
        <v>802.11111111111109</v>
      </c>
      <c r="BJ502" s="113"/>
      <c r="BK502" s="3">
        <v>918.6</v>
      </c>
      <c r="BL502" s="3">
        <v>905.3846153846149</v>
      </c>
      <c r="BM502" s="7">
        <v>851.4</v>
      </c>
      <c r="BO502" s="2">
        <f t="shared" si="619"/>
        <v>1172.5520547945205</v>
      </c>
      <c r="BP502" s="2">
        <f t="shared" si="620"/>
        <v>929.00515713134598</v>
      </c>
      <c r="BQ502" s="2"/>
      <c r="BR502" s="2">
        <f t="shared" si="621"/>
        <v>847.18982387475512</v>
      </c>
      <c r="BS502" s="2">
        <f t="shared" si="622"/>
        <v>841.85547945205485</v>
      </c>
      <c r="BT502" s="2">
        <f t="shared" si="623"/>
        <v>807.278091145134</v>
      </c>
      <c r="BU502" s="2"/>
      <c r="BV502" s="2">
        <f t="shared" si="624"/>
        <v>896.22857142857129</v>
      </c>
      <c r="BW502" s="2">
        <f t="shared" si="625"/>
        <v>884.35082982086374</v>
      </c>
      <c r="BX502" s="2">
        <f t="shared" si="626"/>
        <v>831.81948249619484</v>
      </c>
      <c r="BZ502" s="16">
        <f t="shared" si="615"/>
        <v>-243.54689766317449</v>
      </c>
      <c r="CA502" s="16">
        <f t="shared" si="616"/>
        <v>-121.72706598621198</v>
      </c>
      <c r="CB502" s="16">
        <f t="shared" si="617"/>
        <v>24.541391351060838</v>
      </c>
      <c r="CD502" s="5">
        <f t="shared" si="558"/>
        <v>-0.20770668275862081</v>
      </c>
      <c r="CE502" s="5">
        <f t="shared" si="559"/>
        <v>-0.13102948358445099</v>
      </c>
      <c r="CF502" s="5">
        <f t="shared" si="560"/>
        <v>3.0400170177105279E-2</v>
      </c>
      <c r="CH502" s="11">
        <f t="shared" si="589"/>
        <v>-6.2965161671829639E-3</v>
      </c>
      <c r="CI502" s="11">
        <f t="shared" si="590"/>
        <v>-4.7110731981031773E-2</v>
      </c>
      <c r="CK502" s="11">
        <f t="shared" si="591"/>
        <v>-1.3253027170038401E-2</v>
      </c>
      <c r="CL502" s="11">
        <f t="shared" si="592"/>
        <v>-7.1866810527709046E-2</v>
      </c>
      <c r="CN502" s="16">
        <f t="shared" si="561"/>
        <v>-5.3343444227002692</v>
      </c>
      <c r="CO502" s="16">
        <f t="shared" si="562"/>
        <v>-39.911732729621122</v>
      </c>
      <c r="CP502" s="11"/>
      <c r="CQ502" s="16">
        <f t="shared" si="563"/>
        <v>-11.877741607707549</v>
      </c>
      <c r="CR502" s="16">
        <f t="shared" si="564"/>
        <v>-64.409088932376449</v>
      </c>
      <c r="CT502" s="106">
        <v>820.18333333333396</v>
      </c>
      <c r="CU502" s="104">
        <v>845.1</v>
      </c>
      <c r="CV502" s="104">
        <v>842.625</v>
      </c>
      <c r="CW502" s="104">
        <v>837.05882352941205</v>
      </c>
      <c r="CX502" s="104">
        <v>1073.9047619047619</v>
      </c>
      <c r="CY502" s="104">
        <v>1130.551515151514</v>
      </c>
      <c r="CZ502" s="104">
        <v>1199.64935064935</v>
      </c>
      <c r="DA502" s="104">
        <v>1249.64705882353</v>
      </c>
      <c r="DB502" s="104">
        <v>1275.318181818182</v>
      </c>
      <c r="DC502" s="104">
        <v>1253.5064935064931</v>
      </c>
      <c r="DD502" s="104">
        <v>1288.4871794871788</v>
      </c>
      <c r="DE502" s="104">
        <v>1305.4000000000001</v>
      </c>
      <c r="DF502" s="104">
        <v>1330.272727272727</v>
      </c>
      <c r="DG502" s="104">
        <v>1307.333333333333</v>
      </c>
      <c r="DH502" s="104">
        <v>1179.2777777777778</v>
      </c>
      <c r="DI502" s="104">
        <v>1163.5999999999999</v>
      </c>
      <c r="DJ502" s="104">
        <v>1209.4615384615372</v>
      </c>
      <c r="DK502" s="104">
        <v>1243.181818181818</v>
      </c>
      <c r="DL502" s="104">
        <v>1222.25</v>
      </c>
      <c r="DM502" s="104">
        <v>1177.75</v>
      </c>
      <c r="DN502" s="104">
        <v>1216.0999999999999</v>
      </c>
      <c r="DO502" s="104">
        <v>1210.4749999999999</v>
      </c>
      <c r="DP502" s="104">
        <v>1181.8777777777771</v>
      </c>
      <c r="DR502" s="4">
        <f t="shared" si="593"/>
        <v>6.3536454316800004</v>
      </c>
      <c r="DS502" s="39">
        <v>7.519968147000001</v>
      </c>
      <c r="DT502" s="39">
        <v>8.2805756122500007</v>
      </c>
      <c r="DU502" s="39">
        <v>8.7713998238999995</v>
      </c>
      <c r="DV502" s="39">
        <v>9.7716097608999988</v>
      </c>
      <c r="DW502" s="39">
        <v>12.730136721540001</v>
      </c>
      <c r="DX502" s="39">
        <v>13.245642820500002</v>
      </c>
      <c r="DY502" s="39">
        <v>15.578695918800001</v>
      </c>
      <c r="DZ502" s="39">
        <v>13.586543326579999</v>
      </c>
      <c r="EA502" s="39">
        <v>14.16806902992</v>
      </c>
      <c r="EB502" s="39">
        <v>13.698559469459999</v>
      </c>
      <c r="EC502" s="39">
        <v>13.1031072447</v>
      </c>
      <c r="ED502" s="39">
        <v>16.081297194839998</v>
      </c>
      <c r="EE502" s="39">
        <v>17.901941137559998</v>
      </c>
      <c r="EF502" s="39">
        <v>18.547168770900001</v>
      </c>
      <c r="EG502" s="39">
        <v>15.68289030217</v>
      </c>
      <c r="EH502" s="39">
        <v>16.430928731200002</v>
      </c>
      <c r="EI502" s="39">
        <v>16.103452829669997</v>
      </c>
      <c r="EJ502" s="39">
        <v>16.381406021149999</v>
      </c>
      <c r="EK502" s="39">
        <v>16.268897677199998</v>
      </c>
      <c r="EL502" s="39">
        <v>17.460466948700006</v>
      </c>
      <c r="EM502" s="39">
        <v>18.370569572800001</v>
      </c>
      <c r="EN502" s="39">
        <v>17.713665326979999</v>
      </c>
      <c r="EP502" s="111">
        <v>45802</v>
      </c>
      <c r="EQ502" s="114">
        <f t="shared" si="618"/>
        <v>0.60273972602739723</v>
      </c>
      <c r="ER502" s="114"/>
      <c r="ES502" s="4">
        <f t="shared" si="594"/>
        <v>347.7</v>
      </c>
      <c r="ET502" s="4">
        <f t="shared" si="595"/>
        <v>1152.4000000000001</v>
      </c>
      <c r="EU502" s="4"/>
      <c r="EV502" s="4">
        <f t="shared" si="565"/>
        <v>34.414285714285704</v>
      </c>
      <c r="EW502" s="4">
        <f t="shared" si="566"/>
        <v>-95.988888888888894</v>
      </c>
      <c r="EX502" s="4">
        <f t="shared" si="567"/>
        <v>-86.55</v>
      </c>
      <c r="EY502" s="4"/>
      <c r="EZ502" s="4">
        <f t="shared" si="568"/>
        <v>759.7</v>
      </c>
      <c r="FA502" s="4">
        <f t="shared" si="569"/>
        <v>822</v>
      </c>
      <c r="FB502" s="4">
        <f t="shared" si="570"/>
        <v>758.84615384615392</v>
      </c>
      <c r="FC502" s="4"/>
      <c r="FD502" s="4">
        <f t="shared" si="629"/>
        <v>929.625</v>
      </c>
      <c r="FE502" s="4">
        <f t="shared" si="630"/>
        <v>850.22222222222194</v>
      </c>
      <c r="FF502" s="4">
        <f t="shared" si="598"/>
        <v>778.09090909090901</v>
      </c>
      <c r="FH502" s="16">
        <f t="shared" si="599"/>
        <v>832.7246575342466</v>
      </c>
      <c r="FI502" s="16">
        <f t="shared" si="572"/>
        <v>405.63561643835624</v>
      </c>
      <c r="FJ502" s="16"/>
      <c r="FK502" s="16">
        <f t="shared" si="600"/>
        <v>471.57279843444229</v>
      </c>
      <c r="FL502" s="16">
        <f t="shared" si="601"/>
        <v>457.31948249619478</v>
      </c>
      <c r="FM502" s="16">
        <f t="shared" si="602"/>
        <v>423.00384615384615</v>
      </c>
      <c r="FN502" s="16"/>
      <c r="FO502" s="16">
        <f t="shared" si="603"/>
        <v>862.12054794520554</v>
      </c>
      <c r="FP502" s="16">
        <f t="shared" si="604"/>
        <v>839.01065449010639</v>
      </c>
      <c r="FQ502" s="16">
        <f t="shared" si="605"/>
        <v>770.44573234984193</v>
      </c>
      <c r="FS502" s="4">
        <f t="shared" si="573"/>
        <v>1279.9000000000001</v>
      </c>
      <c r="FT502" s="4">
        <f t="shared" si="574"/>
        <v>1101.8</v>
      </c>
      <c r="FU502" s="4"/>
      <c r="FV502" s="4">
        <f t="shared" si="575"/>
        <v>824.28571428571399</v>
      </c>
      <c r="FW502" s="4">
        <f t="shared" si="576"/>
        <v>825.8</v>
      </c>
      <c r="FX502" s="4">
        <f t="shared" si="577"/>
        <v>815.11764705882399</v>
      </c>
      <c r="FY502" s="4"/>
      <c r="FZ502" s="4">
        <f t="shared" si="578"/>
        <v>862.28571428571399</v>
      </c>
      <c r="GA502" s="4">
        <f t="shared" si="579"/>
        <v>852.4375</v>
      </c>
      <c r="GB502" s="4">
        <f t="shared" si="580"/>
        <v>802.11111111111109</v>
      </c>
      <c r="GC502" s="4"/>
      <c r="GD502" s="4">
        <f t="shared" si="581"/>
        <v>918.6</v>
      </c>
      <c r="GE502" s="4">
        <f t="shared" si="582"/>
        <v>905.3846153846149</v>
      </c>
      <c r="GF502" s="4">
        <f t="shared" si="583"/>
        <v>851.4</v>
      </c>
      <c r="GH502" s="16">
        <f t="shared" si="606"/>
        <v>1172.5520547945205</v>
      </c>
      <c r="GI502" s="16">
        <f t="shared" si="584"/>
        <v>929.00515713134598</v>
      </c>
      <c r="GJ502" s="16"/>
      <c r="GK502" s="16">
        <f t="shared" si="607"/>
        <v>847.18982387475512</v>
      </c>
      <c r="GL502" s="16">
        <f t="shared" si="608"/>
        <v>841.85547945205485</v>
      </c>
      <c r="GM502" s="16">
        <f t="shared" si="609"/>
        <v>807.278091145134</v>
      </c>
      <c r="GN502" s="16"/>
      <c r="GO502" s="16">
        <f t="shared" si="585"/>
        <v>896.22857142857129</v>
      </c>
      <c r="GP502" s="16">
        <f t="shared" si="586"/>
        <v>884.35082982086374</v>
      </c>
      <c r="GQ502" s="16">
        <f t="shared" si="610"/>
        <v>831.81948249619484</v>
      </c>
    </row>
    <row r="503" spans="2:199" ht="14.45" customHeight="1" x14ac:dyDescent="0.25">
      <c r="B503" s="28" t="s">
        <v>473</v>
      </c>
      <c r="C503" s="28" t="s">
        <v>1069</v>
      </c>
      <c r="D503" s="23" t="str">
        <f>IFERROR(IF(MATCH($B503,Compounders!$A:$A,0),"yes"),"")</f>
        <v>yes</v>
      </c>
      <c r="F503" s="66"/>
      <c r="G503" s="66"/>
      <c r="H503" s="66"/>
      <c r="I503" s="66"/>
      <c r="J503" s="121" t="str">
        <f t="shared" si="587"/>
        <v>yes</v>
      </c>
      <c r="K503" s="70">
        <f t="shared" si="611"/>
        <v>6</v>
      </c>
      <c r="L503" s="70">
        <f t="shared" si="612"/>
        <v>48</v>
      </c>
      <c r="M503" s="70">
        <f t="shared" si="613"/>
        <v>7</v>
      </c>
      <c r="N503" s="70">
        <f t="shared" si="614"/>
        <v>11</v>
      </c>
      <c r="O503" s="66"/>
      <c r="P503" s="83"/>
      <c r="Q503" s="70">
        <f t="shared" si="628"/>
        <v>5</v>
      </c>
      <c r="R503" s="70">
        <f t="shared" si="628"/>
        <v>4</v>
      </c>
      <c r="S503" s="70">
        <f t="shared" si="628"/>
        <v>5</v>
      </c>
      <c r="T503" s="70">
        <f t="shared" si="628"/>
        <v>5</v>
      </c>
      <c r="U503" s="70">
        <f t="shared" si="628"/>
        <v>5</v>
      </c>
      <c r="V503" s="70">
        <f t="shared" si="628"/>
        <v>8</v>
      </c>
      <c r="W503" s="70">
        <f t="shared" si="628"/>
        <v>10</v>
      </c>
      <c r="X503" s="70">
        <f t="shared" si="628"/>
        <v>4</v>
      </c>
      <c r="Y503" s="70">
        <f t="shared" si="628"/>
        <v>2</v>
      </c>
      <c r="AA503" s="39">
        <v>8.0208659999999998</v>
      </c>
      <c r="AB503" s="39">
        <v>10.266492</v>
      </c>
      <c r="AC503" s="40">
        <v>12.477912000000002</v>
      </c>
      <c r="AE503" s="4">
        <f t="shared" si="554"/>
        <v>4.4570460000000018</v>
      </c>
      <c r="AF503" s="4">
        <f t="shared" si="555"/>
        <v>2.2114200000000022</v>
      </c>
      <c r="AH503" s="11">
        <f t="shared" si="556"/>
        <v>0.555681394004089</v>
      </c>
      <c r="AI503" s="11">
        <f t="shared" si="557"/>
        <v>0.2154017165746589</v>
      </c>
      <c r="AK503" s="3">
        <v>936.34199999999998</v>
      </c>
      <c r="AL503" s="7">
        <v>746.803</v>
      </c>
      <c r="AM503" s="7"/>
      <c r="AN503" s="3">
        <v>820.33333333333303</v>
      </c>
      <c r="AO503" s="3">
        <v>901.66666666666697</v>
      </c>
      <c r="AP503" s="7">
        <v>927.33333333333303</v>
      </c>
      <c r="AQ503" s="113"/>
      <c r="AR503" s="3">
        <v>860.33333333333303</v>
      </c>
      <c r="AS503" s="3">
        <v>921.33333333333303</v>
      </c>
      <c r="AT503" s="7">
        <v>978.66666666666697</v>
      </c>
      <c r="AU503" s="7"/>
      <c r="AV503" s="3">
        <v>864.5</v>
      </c>
      <c r="AW503" s="3">
        <v>973.5</v>
      </c>
      <c r="AX503" s="7">
        <v>1046.6666666666699</v>
      </c>
      <c r="AY503" s="113"/>
      <c r="AZ503" s="3">
        <v>845</v>
      </c>
      <c r="BA503" s="7">
        <v>818</v>
      </c>
      <c r="BB503" s="7"/>
      <c r="BC503" s="3">
        <v>863.625</v>
      </c>
      <c r="BD503" s="3">
        <v>938.5</v>
      </c>
      <c r="BE503" s="7">
        <v>967.625</v>
      </c>
      <c r="BF503" s="113"/>
      <c r="BG503" s="3">
        <v>916</v>
      </c>
      <c r="BH503" s="3">
        <v>972.25</v>
      </c>
      <c r="BI503" s="7">
        <v>1012.5</v>
      </c>
      <c r="BJ503" s="113"/>
      <c r="BK503" s="3">
        <v>912.66666666666697</v>
      </c>
      <c r="BL503" s="3">
        <v>993</v>
      </c>
      <c r="BM503" s="7">
        <v>1078.5999999999999</v>
      </c>
      <c r="BO503" s="2">
        <f t="shared" si="619"/>
        <v>845</v>
      </c>
      <c r="BP503" s="2">
        <f t="shared" si="620"/>
        <v>818</v>
      </c>
      <c r="BQ503" s="2"/>
      <c r="BR503" s="2">
        <f t="shared" si="621"/>
        <v>863.625</v>
      </c>
      <c r="BS503" s="2">
        <f t="shared" si="622"/>
        <v>938.5</v>
      </c>
      <c r="BT503" s="2">
        <f t="shared" si="623"/>
        <v>967.625</v>
      </c>
      <c r="BU503" s="2"/>
      <c r="BV503" s="2">
        <f t="shared" si="624"/>
        <v>916</v>
      </c>
      <c r="BW503" s="2">
        <f t="shared" si="625"/>
        <v>972.25</v>
      </c>
      <c r="BX503" s="2">
        <f t="shared" si="626"/>
        <v>1012.5</v>
      </c>
      <c r="BZ503" s="16">
        <f t="shared" si="615"/>
        <v>-27</v>
      </c>
      <c r="CA503" s="16">
        <f t="shared" si="616"/>
        <v>149.625</v>
      </c>
      <c r="CB503" s="16">
        <f t="shared" si="617"/>
        <v>44.875</v>
      </c>
      <c r="CD503" s="5">
        <f t="shared" si="558"/>
        <v>-3.1952662721893454E-2</v>
      </c>
      <c r="CE503" s="5">
        <f t="shared" si="559"/>
        <v>0.1829156479217604</v>
      </c>
      <c r="CF503" s="5">
        <f t="shared" si="560"/>
        <v>4.6376437152822581E-2</v>
      </c>
      <c r="CH503" s="11">
        <f t="shared" si="589"/>
        <v>8.6698509190910489E-2</v>
      </c>
      <c r="CI503" s="11">
        <f t="shared" si="590"/>
        <v>0.12042263713996237</v>
      </c>
      <c r="CK503" s="11">
        <f t="shared" si="591"/>
        <v>6.1408296943231466E-2</v>
      </c>
      <c r="CL503" s="11">
        <f t="shared" si="592"/>
        <v>0.10534934497816595</v>
      </c>
      <c r="CN503" s="16">
        <f t="shared" si="561"/>
        <v>74.875</v>
      </c>
      <c r="CO503" s="16">
        <f t="shared" si="562"/>
        <v>104</v>
      </c>
      <c r="CP503" s="11"/>
      <c r="CQ503" s="16">
        <f t="shared" si="563"/>
        <v>56.25</v>
      </c>
      <c r="CR503" s="16">
        <f t="shared" si="564"/>
        <v>96.5</v>
      </c>
      <c r="CT503" s="106">
        <v>977.0714285714281</v>
      </c>
      <c r="CU503" s="104">
        <v>938.5</v>
      </c>
      <c r="CV503" s="104">
        <v>845.85714285714209</v>
      </c>
      <c r="CW503" s="104">
        <v>842.4</v>
      </c>
      <c r="CX503" s="104">
        <v>854.45833333333303</v>
      </c>
      <c r="CY503" s="104">
        <v>882</v>
      </c>
      <c r="CZ503" s="104">
        <v>886.96666666666704</v>
      </c>
      <c r="DA503" s="104">
        <v>884.28571428571399</v>
      </c>
      <c r="DB503" s="104">
        <v>841.91428571428605</v>
      </c>
      <c r="DC503" s="104">
        <v>813</v>
      </c>
      <c r="DD503" s="104">
        <v>766.55</v>
      </c>
      <c r="DE503" s="104">
        <v>720.26666666666699</v>
      </c>
      <c r="DF503" s="104">
        <v>657.33928571428601</v>
      </c>
      <c r="DG503" s="104">
        <v>591.5</v>
      </c>
      <c r="DH503" s="104">
        <v>610.55714285714305</v>
      </c>
      <c r="DI503" s="104">
        <v>776.48571428571495</v>
      </c>
      <c r="DJ503" s="104">
        <v>823.78571428571399</v>
      </c>
      <c r="DK503" s="104">
        <v>812.88888888888891</v>
      </c>
      <c r="DL503" s="104">
        <v>843.86666666666702</v>
      </c>
      <c r="DM503" s="104">
        <v>991.28571428571399</v>
      </c>
      <c r="DN503" s="104">
        <v>978.13095238095195</v>
      </c>
      <c r="DO503" s="104">
        <v>915.22222222222194</v>
      </c>
      <c r="DP503" s="104">
        <v>921.88888888888903</v>
      </c>
      <c r="DR503" s="4">
        <f t="shared" si="593"/>
        <v>12.477912000000002</v>
      </c>
      <c r="DS503" s="39">
        <v>10.266492</v>
      </c>
      <c r="DT503" s="39">
        <v>8.0208659999999998</v>
      </c>
      <c r="DU503" s="39">
        <v>9.5002049999999993</v>
      </c>
      <c r="DV503" s="39">
        <v>10.754974999999998</v>
      </c>
      <c r="DW503" s="39">
        <v>12.2376</v>
      </c>
      <c r="DX503" s="39">
        <v>12.2631</v>
      </c>
      <c r="DY503" s="39">
        <v>13.753727</v>
      </c>
      <c r="DZ503" s="39">
        <v>12.152589000000001</v>
      </c>
      <c r="EA503" s="39">
        <v>12.106985</v>
      </c>
      <c r="EB503" s="39">
        <v>9.5645880000000005</v>
      </c>
      <c r="EC503" s="39">
        <v>8.6305890000000005</v>
      </c>
      <c r="ED503" s="39">
        <v>9.1126290000000001</v>
      </c>
      <c r="EE503" s="39">
        <v>7.332344</v>
      </c>
      <c r="EF503" s="39">
        <v>6.7277670000000001</v>
      </c>
      <c r="EG503" s="39">
        <v>7.5569009999999999</v>
      </c>
      <c r="EH503" s="39">
        <v>7.5642159999999983</v>
      </c>
      <c r="EI503" s="39">
        <v>10.892493</v>
      </c>
      <c r="EJ503" s="39">
        <v>11.592144000000001</v>
      </c>
      <c r="EK503" s="39">
        <v>12.184048000000001</v>
      </c>
      <c r="EL503" s="39">
        <v>12.789666000000002</v>
      </c>
      <c r="EM503" s="39">
        <v>11.790037999999999</v>
      </c>
      <c r="EN503" s="39">
        <v>13.148800000000001</v>
      </c>
      <c r="EP503" s="111">
        <v>46022</v>
      </c>
      <c r="EQ503" s="114">
        <f t="shared" si="618"/>
        <v>0</v>
      </c>
      <c r="ER503" s="114"/>
      <c r="ES503" s="4">
        <f t="shared" si="594"/>
        <v>936.34199999999998</v>
      </c>
      <c r="ET503" s="4">
        <f t="shared" si="595"/>
        <v>746.803</v>
      </c>
      <c r="EU503" s="4"/>
      <c r="EV503" s="4">
        <f t="shared" si="565"/>
        <v>820.33333333333303</v>
      </c>
      <c r="EW503" s="4">
        <f t="shared" si="566"/>
        <v>901.66666666666697</v>
      </c>
      <c r="EX503" s="4">
        <f t="shared" si="567"/>
        <v>927.33333333333303</v>
      </c>
      <c r="EY503" s="4"/>
      <c r="EZ503" s="4">
        <f t="shared" si="568"/>
        <v>860.33333333333303</v>
      </c>
      <c r="FA503" s="4">
        <f t="shared" si="569"/>
        <v>921.33333333333303</v>
      </c>
      <c r="FB503" s="4">
        <f t="shared" si="570"/>
        <v>978.66666666666697</v>
      </c>
      <c r="FC503" s="4"/>
      <c r="FD503" s="4">
        <f t="shared" si="629"/>
        <v>864.5</v>
      </c>
      <c r="FE503" s="4">
        <f t="shared" si="630"/>
        <v>973.5</v>
      </c>
      <c r="FF503" s="4">
        <f t="shared" si="598"/>
        <v>1046.6666666666699</v>
      </c>
      <c r="FH503" s="16">
        <f t="shared" si="599"/>
        <v>936.34199999999998</v>
      </c>
      <c r="FI503" s="16">
        <f t="shared" si="572"/>
        <v>746.803</v>
      </c>
      <c r="FJ503" s="16"/>
      <c r="FK503" s="16">
        <f t="shared" si="600"/>
        <v>820.33333333333303</v>
      </c>
      <c r="FL503" s="16">
        <f t="shared" si="601"/>
        <v>901.66666666666697</v>
      </c>
      <c r="FM503" s="16">
        <f t="shared" si="602"/>
        <v>927.33333333333303</v>
      </c>
      <c r="FN503" s="16"/>
      <c r="FO503" s="16">
        <f t="shared" si="603"/>
        <v>860.33333333333303</v>
      </c>
      <c r="FP503" s="16">
        <f t="shared" si="604"/>
        <v>921.33333333333303</v>
      </c>
      <c r="FQ503" s="16">
        <f t="shared" si="605"/>
        <v>978.66666666666697</v>
      </c>
      <c r="FS503" s="4">
        <f t="shared" si="573"/>
        <v>845</v>
      </c>
      <c r="FT503" s="4">
        <f t="shared" si="574"/>
        <v>818</v>
      </c>
      <c r="FU503" s="4"/>
      <c r="FV503" s="4">
        <f t="shared" si="575"/>
        <v>863.625</v>
      </c>
      <c r="FW503" s="4">
        <f t="shared" si="576"/>
        <v>938.5</v>
      </c>
      <c r="FX503" s="4">
        <f t="shared" si="577"/>
        <v>967.625</v>
      </c>
      <c r="FY503" s="4"/>
      <c r="FZ503" s="4">
        <f t="shared" si="578"/>
        <v>916</v>
      </c>
      <c r="GA503" s="4">
        <f t="shared" si="579"/>
        <v>972.25</v>
      </c>
      <c r="GB503" s="4">
        <f t="shared" si="580"/>
        <v>1012.5</v>
      </c>
      <c r="GC503" s="4"/>
      <c r="GD503" s="4">
        <f t="shared" si="581"/>
        <v>912.66666666666697</v>
      </c>
      <c r="GE503" s="4">
        <f t="shared" si="582"/>
        <v>993</v>
      </c>
      <c r="GF503" s="4">
        <f t="shared" si="583"/>
        <v>1078.5999999999999</v>
      </c>
      <c r="GH503" s="16">
        <f t="shared" si="606"/>
        <v>845</v>
      </c>
      <c r="GI503" s="16">
        <f t="shared" si="584"/>
        <v>818</v>
      </c>
      <c r="GJ503" s="16"/>
      <c r="GK503" s="16">
        <f t="shared" si="607"/>
        <v>863.625</v>
      </c>
      <c r="GL503" s="16">
        <f t="shared" si="608"/>
        <v>938.5</v>
      </c>
      <c r="GM503" s="16">
        <f t="shared" si="609"/>
        <v>967.625</v>
      </c>
      <c r="GN503" s="16"/>
      <c r="GO503" s="16">
        <f t="shared" si="585"/>
        <v>916</v>
      </c>
      <c r="GP503" s="16">
        <f t="shared" si="586"/>
        <v>972.25</v>
      </c>
      <c r="GQ503" s="16">
        <f t="shared" si="610"/>
        <v>1012.5</v>
      </c>
    </row>
    <row r="504" spans="2:199" ht="14.45" customHeight="1" x14ac:dyDescent="0.25">
      <c r="B504" s="28" t="s">
        <v>476</v>
      </c>
      <c r="C504" s="28" t="s">
        <v>925</v>
      </c>
      <c r="D504" s="23" t="str">
        <f>IFERROR(IF(MATCH($B504,Compounders!$A:$A,0),"yes"),"")</f>
        <v/>
      </c>
      <c r="F504" s="66"/>
      <c r="G504" s="66"/>
      <c r="H504" s="66"/>
      <c r="I504" s="66"/>
      <c r="J504" s="121" t="str">
        <f t="shared" si="587"/>
        <v>yes</v>
      </c>
      <c r="K504" s="70">
        <f t="shared" si="611"/>
        <v>6</v>
      </c>
      <c r="L504" s="70">
        <f t="shared" si="612"/>
        <v>48</v>
      </c>
      <c r="M504" s="70">
        <f t="shared" si="613"/>
        <v>7</v>
      </c>
      <c r="N504" s="70">
        <f t="shared" si="614"/>
        <v>11</v>
      </c>
      <c r="O504" s="66"/>
      <c r="P504" s="83"/>
      <c r="Q504" s="70">
        <f t="shared" si="628"/>
        <v>5</v>
      </c>
      <c r="R504" s="70">
        <f t="shared" si="628"/>
        <v>4</v>
      </c>
      <c r="S504" s="70">
        <f t="shared" si="628"/>
        <v>5</v>
      </c>
      <c r="T504" s="70">
        <f t="shared" si="628"/>
        <v>5</v>
      </c>
      <c r="U504" s="70">
        <f t="shared" si="628"/>
        <v>5</v>
      </c>
      <c r="V504" s="70">
        <f t="shared" si="628"/>
        <v>8</v>
      </c>
      <c r="W504" s="70">
        <f t="shared" si="628"/>
        <v>10</v>
      </c>
      <c r="X504" s="70">
        <f t="shared" si="628"/>
        <v>4</v>
      </c>
      <c r="Y504" s="70">
        <f t="shared" si="628"/>
        <v>2</v>
      </c>
      <c r="AA504" s="39">
        <v>13.037542891499999</v>
      </c>
      <c r="AB504" s="39">
        <v>12.463937288549999</v>
      </c>
      <c r="AC504" s="40">
        <v>12.783816497570001</v>
      </c>
      <c r="AE504" s="4">
        <f t="shared" si="554"/>
        <v>-0.2537263939299983</v>
      </c>
      <c r="AF504" s="4">
        <f t="shared" si="555"/>
        <v>0.31987920902000155</v>
      </c>
      <c r="AH504" s="11">
        <f t="shared" si="556"/>
        <v>-1.9461212595159982E-2</v>
      </c>
      <c r="AI504" s="11">
        <f t="shared" si="557"/>
        <v>2.5664378888833106E-2</v>
      </c>
      <c r="AK504" s="3">
        <v>805.03800000000001</v>
      </c>
      <c r="AL504" s="7">
        <v>478.197</v>
      </c>
      <c r="AM504" s="7"/>
      <c r="AN504" s="3">
        <v>787.4</v>
      </c>
      <c r="AO504" s="3">
        <v>797.4</v>
      </c>
      <c r="AP504" s="7">
        <v>797.7</v>
      </c>
      <c r="AQ504" s="113"/>
      <c r="AR504" s="3">
        <v>858.5</v>
      </c>
      <c r="AS504" s="3">
        <v>863.3</v>
      </c>
      <c r="AT504" s="7">
        <v>854.6</v>
      </c>
      <c r="AU504" s="7"/>
      <c r="AV504" s="3">
        <v>908.16666666666697</v>
      </c>
      <c r="AW504" s="3">
        <v>916.5</v>
      </c>
      <c r="AX504" s="7">
        <v>904.16666666666697</v>
      </c>
      <c r="AY504" s="113"/>
      <c r="AZ504" s="3">
        <v>865.65</v>
      </c>
      <c r="BA504" s="7">
        <v>754.60599999999999</v>
      </c>
      <c r="BB504" s="7"/>
      <c r="BC504" s="3">
        <v>787.4</v>
      </c>
      <c r="BD504" s="3">
        <v>797.4</v>
      </c>
      <c r="BE504" s="7">
        <v>797.7</v>
      </c>
      <c r="BF504" s="113"/>
      <c r="BG504" s="3">
        <v>858.5</v>
      </c>
      <c r="BH504" s="3">
        <v>863.3</v>
      </c>
      <c r="BI504" s="7">
        <v>854.6</v>
      </c>
      <c r="BJ504" s="113"/>
      <c r="BK504" s="3">
        <v>908.16666666666697</v>
      </c>
      <c r="BL504" s="3">
        <v>916.5</v>
      </c>
      <c r="BM504" s="7">
        <v>904.16666666666697</v>
      </c>
      <c r="BO504" s="2">
        <f t="shared" si="619"/>
        <v>845.57081095890408</v>
      </c>
      <c r="BP504" s="2">
        <f t="shared" si="620"/>
        <v>762.39833972602742</v>
      </c>
      <c r="BQ504" s="2"/>
      <c r="BR504" s="2">
        <f t="shared" si="621"/>
        <v>800.25643835616427</v>
      </c>
      <c r="BS504" s="2">
        <f t="shared" si="622"/>
        <v>809.31616438356161</v>
      </c>
      <c r="BT504" s="2">
        <f t="shared" si="623"/>
        <v>807.98876712328763</v>
      </c>
      <c r="BU504" s="2"/>
      <c r="BV504" s="2">
        <f t="shared" si="624"/>
        <v>867.48082191780827</v>
      </c>
      <c r="BW504" s="2">
        <f t="shared" si="625"/>
        <v>872.91972602739725</v>
      </c>
      <c r="BX504" s="2">
        <f t="shared" si="626"/>
        <v>863.56273972602753</v>
      </c>
      <c r="BZ504" s="16">
        <f t="shared" si="615"/>
        <v>-83.17247123287666</v>
      </c>
      <c r="CA504" s="16">
        <f t="shared" si="616"/>
        <v>45.590427397260214</v>
      </c>
      <c r="CB504" s="16">
        <f t="shared" si="617"/>
        <v>55.5739726027399</v>
      </c>
      <c r="CD504" s="5">
        <f t="shared" si="558"/>
        <v>-9.8362514593611006E-2</v>
      </c>
      <c r="CE504" s="5">
        <f t="shared" si="559"/>
        <v>5.9798697113694343E-2</v>
      </c>
      <c r="CF504" s="5">
        <f t="shared" si="560"/>
        <v>6.8780625256217309E-2</v>
      </c>
      <c r="CH504" s="11">
        <f t="shared" si="589"/>
        <v>1.132102860179085E-2</v>
      </c>
      <c r="CI504" s="11">
        <f t="shared" si="590"/>
        <v>9.6623137240940959E-3</v>
      </c>
      <c r="CK504" s="11">
        <f t="shared" si="591"/>
        <v>6.2697687051624929E-3</v>
      </c>
      <c r="CL504" s="11">
        <f t="shared" si="592"/>
        <v>-4.5166211088317754E-3</v>
      </c>
      <c r="CN504" s="16">
        <f t="shared" si="561"/>
        <v>9.0597260273973461</v>
      </c>
      <c r="CO504" s="16">
        <f t="shared" si="562"/>
        <v>7.7323287671233629</v>
      </c>
      <c r="CP504" s="11"/>
      <c r="CQ504" s="16">
        <f t="shared" si="563"/>
        <v>5.4389041095889752</v>
      </c>
      <c r="CR504" s="16">
        <f t="shared" si="564"/>
        <v>-3.9180821917807407</v>
      </c>
      <c r="CT504" s="106">
        <v>828.82500000000005</v>
      </c>
      <c r="CU504" s="104">
        <v>836.5</v>
      </c>
      <c r="CV504" s="104">
        <v>787.4</v>
      </c>
      <c r="CW504" s="104">
        <v>844.04166666666697</v>
      </c>
      <c r="CX504" s="104">
        <v>924.25</v>
      </c>
      <c r="CY504" s="104">
        <v>918.66666666666697</v>
      </c>
      <c r="CZ504" s="104">
        <v>905.625</v>
      </c>
      <c r="DA504" s="104">
        <v>904.31666666666695</v>
      </c>
      <c r="DB504" s="104">
        <v>888.93333333333396</v>
      </c>
      <c r="DC504" s="104">
        <v>874.19047619047592</v>
      </c>
      <c r="DD504" s="104">
        <v>854.44444444444389</v>
      </c>
      <c r="DE504" s="104">
        <v>957.8</v>
      </c>
      <c r="DF504" s="104">
        <v>1011.4333333333331</v>
      </c>
      <c r="DG504" s="104">
        <v>972.642857142857</v>
      </c>
      <c r="DH504" s="104">
        <v>1037.54545454545</v>
      </c>
      <c r="DI504" s="104">
        <v>1074.25</v>
      </c>
      <c r="DJ504" s="104">
        <v>1068.5476190476199</v>
      </c>
      <c r="DK504" s="104">
        <v>1095.4861111111109</v>
      </c>
      <c r="DL504" s="104">
        <v>1081.8181818181802</v>
      </c>
      <c r="DM504" s="104">
        <v>1061.412698412699</v>
      </c>
      <c r="DN504" s="104">
        <v>1014.25</v>
      </c>
      <c r="DO504" s="104">
        <v>975.83333333333303</v>
      </c>
      <c r="DP504" s="104">
        <v>970.81818181818198</v>
      </c>
      <c r="DR504" s="4">
        <f t="shared" si="593"/>
        <v>12.783816497570001</v>
      </c>
      <c r="DS504" s="39">
        <v>12.463937288549999</v>
      </c>
      <c r="DT504" s="39">
        <v>13.037542891499999</v>
      </c>
      <c r="DU504" s="39">
        <v>13.606961232419998</v>
      </c>
      <c r="DV504" s="39">
        <v>16.634311317250003</v>
      </c>
      <c r="DW504" s="39">
        <v>17.014292780940004</v>
      </c>
      <c r="DX504" s="39">
        <v>17.22253536314</v>
      </c>
      <c r="DY504" s="39">
        <v>17.383126722299998</v>
      </c>
      <c r="DZ504" s="39">
        <v>16.717831158159999</v>
      </c>
      <c r="EA504" s="39">
        <v>19.108819596420002</v>
      </c>
      <c r="EB504" s="39">
        <v>17.559034198159999</v>
      </c>
      <c r="EC504" s="39">
        <v>20.78267779223</v>
      </c>
      <c r="ED504" s="39">
        <v>21.970907727960004</v>
      </c>
      <c r="EE504" s="39">
        <v>21.795732969240003</v>
      </c>
      <c r="EF504" s="39">
        <v>24.889622036700001</v>
      </c>
      <c r="EG504" s="39">
        <v>24.819219125759993</v>
      </c>
      <c r="EH504" s="39">
        <v>25.861192979200002</v>
      </c>
      <c r="EI504" s="39">
        <v>28.089176819400002</v>
      </c>
      <c r="EJ504" s="39">
        <v>26.482839210689999</v>
      </c>
      <c r="EK504" s="39">
        <v>22.244831219000002</v>
      </c>
      <c r="EL504" s="39">
        <v>25.884076761500005</v>
      </c>
      <c r="EM504" s="39">
        <v>25.808283337220001</v>
      </c>
      <c r="EN504" s="39">
        <v>25.165583433369999</v>
      </c>
      <c r="EP504" s="111">
        <v>45956</v>
      </c>
      <c r="EQ504" s="114">
        <f t="shared" si="618"/>
        <v>0.18082191780821918</v>
      </c>
      <c r="ER504" s="114"/>
      <c r="ES504" s="4">
        <f t="shared" si="594"/>
        <v>805.03800000000001</v>
      </c>
      <c r="ET504" s="4">
        <f t="shared" si="595"/>
        <v>478.197</v>
      </c>
      <c r="EU504" s="4"/>
      <c r="EV504" s="4">
        <f t="shared" si="565"/>
        <v>787.4</v>
      </c>
      <c r="EW504" s="4">
        <f t="shared" si="566"/>
        <v>797.4</v>
      </c>
      <c r="EX504" s="4">
        <f t="shared" si="567"/>
        <v>797.7</v>
      </c>
      <c r="EY504" s="4"/>
      <c r="EZ504" s="4">
        <f t="shared" si="568"/>
        <v>858.5</v>
      </c>
      <c r="FA504" s="4">
        <f t="shared" si="569"/>
        <v>863.3</v>
      </c>
      <c r="FB504" s="4">
        <f t="shared" si="570"/>
        <v>854.6</v>
      </c>
      <c r="FC504" s="4"/>
      <c r="FD504" s="4">
        <f t="shared" si="629"/>
        <v>908.16666666666697</v>
      </c>
      <c r="FE504" s="4">
        <f t="shared" si="630"/>
        <v>916.5</v>
      </c>
      <c r="FF504" s="4">
        <f t="shared" si="598"/>
        <v>904.16666666666697</v>
      </c>
      <c r="FH504" s="16">
        <f t="shared" si="599"/>
        <v>745.93798356164382</v>
      </c>
      <c r="FI504" s="16">
        <f t="shared" si="572"/>
        <v>535.97014520547941</v>
      </c>
      <c r="FJ504" s="16"/>
      <c r="FK504" s="16">
        <f t="shared" si="600"/>
        <v>800.25643835616427</v>
      </c>
      <c r="FL504" s="16">
        <f t="shared" si="601"/>
        <v>809.31616438356161</v>
      </c>
      <c r="FM504" s="16">
        <f t="shared" si="602"/>
        <v>807.98876712328763</v>
      </c>
      <c r="FN504" s="16"/>
      <c r="FO504" s="16">
        <f t="shared" si="603"/>
        <v>867.48082191780827</v>
      </c>
      <c r="FP504" s="16">
        <f t="shared" si="604"/>
        <v>872.91972602739725</v>
      </c>
      <c r="FQ504" s="16">
        <f t="shared" si="605"/>
        <v>863.56273972602753</v>
      </c>
      <c r="FS504" s="4">
        <f t="shared" si="573"/>
        <v>865.65</v>
      </c>
      <c r="FT504" s="4">
        <f t="shared" si="574"/>
        <v>754.60599999999999</v>
      </c>
      <c r="FU504" s="4"/>
      <c r="FV504" s="4">
        <f t="shared" si="575"/>
        <v>787.4</v>
      </c>
      <c r="FW504" s="4">
        <f t="shared" si="576"/>
        <v>797.4</v>
      </c>
      <c r="FX504" s="4">
        <f t="shared" si="577"/>
        <v>797.7</v>
      </c>
      <c r="FY504" s="4"/>
      <c r="FZ504" s="4">
        <f t="shared" si="578"/>
        <v>858.5</v>
      </c>
      <c r="GA504" s="4">
        <f t="shared" si="579"/>
        <v>863.3</v>
      </c>
      <c r="GB504" s="4">
        <f t="shared" si="580"/>
        <v>854.6</v>
      </c>
      <c r="GC504" s="4"/>
      <c r="GD504" s="4">
        <f t="shared" si="581"/>
        <v>908.16666666666697</v>
      </c>
      <c r="GE504" s="4">
        <f t="shared" si="582"/>
        <v>916.5</v>
      </c>
      <c r="GF504" s="4">
        <f t="shared" si="583"/>
        <v>904.16666666666697</v>
      </c>
      <c r="GH504" s="16">
        <f t="shared" si="606"/>
        <v>845.57081095890408</v>
      </c>
      <c r="GI504" s="16">
        <f t="shared" si="584"/>
        <v>762.39833972602742</v>
      </c>
      <c r="GJ504" s="16"/>
      <c r="GK504" s="16">
        <f t="shared" si="607"/>
        <v>800.25643835616427</v>
      </c>
      <c r="GL504" s="16">
        <f t="shared" si="608"/>
        <v>809.31616438356161</v>
      </c>
      <c r="GM504" s="16">
        <f t="shared" si="609"/>
        <v>807.98876712328763</v>
      </c>
      <c r="GN504" s="16"/>
      <c r="GO504" s="16">
        <f t="shared" si="585"/>
        <v>867.48082191780827</v>
      </c>
      <c r="GP504" s="16">
        <f t="shared" si="586"/>
        <v>872.91972602739725</v>
      </c>
      <c r="GQ504" s="16">
        <f t="shared" si="610"/>
        <v>863.56273972602753</v>
      </c>
    </row>
    <row r="505" spans="2:199" ht="14.45" customHeight="1" x14ac:dyDescent="0.25">
      <c r="B505" s="28" t="s">
        <v>395</v>
      </c>
      <c r="C505" s="28" t="s">
        <v>926</v>
      </c>
      <c r="D505" s="23" t="str">
        <f>IFERROR(IF(MATCH($B505,Compounders!$A:$A,0),"yes"),"")</f>
        <v/>
      </c>
      <c r="F505" s="66"/>
      <c r="G505" s="66"/>
      <c r="H505" s="66"/>
      <c r="I505" s="66"/>
      <c r="J505" s="121" t="str">
        <f t="shared" si="587"/>
        <v>yes</v>
      </c>
      <c r="K505" s="70">
        <f t="shared" si="611"/>
        <v>6</v>
      </c>
      <c r="L505" s="70">
        <f t="shared" si="612"/>
        <v>48</v>
      </c>
      <c r="M505" s="70">
        <f t="shared" si="613"/>
        <v>7</v>
      </c>
      <c r="N505" s="70">
        <f t="shared" si="614"/>
        <v>11</v>
      </c>
      <c r="O505" s="66"/>
      <c r="P505" s="83"/>
      <c r="Q505" s="70">
        <f t="shared" si="628"/>
        <v>5</v>
      </c>
      <c r="R505" s="70">
        <f t="shared" si="628"/>
        <v>4</v>
      </c>
      <c r="S505" s="70">
        <f t="shared" si="628"/>
        <v>5</v>
      </c>
      <c r="T505" s="70">
        <f t="shared" si="628"/>
        <v>5</v>
      </c>
      <c r="U505" s="70">
        <f t="shared" si="628"/>
        <v>5</v>
      </c>
      <c r="V505" s="70">
        <f t="shared" si="628"/>
        <v>8</v>
      </c>
      <c r="W505" s="70">
        <f t="shared" si="628"/>
        <v>10</v>
      </c>
      <c r="X505" s="70">
        <f t="shared" si="628"/>
        <v>4</v>
      </c>
      <c r="Y505" s="70">
        <f t="shared" si="628"/>
        <v>2</v>
      </c>
      <c r="AA505" s="39">
        <v>8.5208194650000006</v>
      </c>
      <c r="AB505" s="39">
        <v>7.4256291607200007</v>
      </c>
      <c r="AC505" s="40">
        <v>6.6107607441999994</v>
      </c>
      <c r="AE505" s="4">
        <f t="shared" si="554"/>
        <v>-1.9100587208000013</v>
      </c>
      <c r="AF505" s="4">
        <f t="shared" si="555"/>
        <v>-0.8148684165200013</v>
      </c>
      <c r="AH505" s="11">
        <f t="shared" si="556"/>
        <v>-0.22416373550052693</v>
      </c>
      <c r="AI505" s="11">
        <f t="shared" si="557"/>
        <v>-0.10973728944484351</v>
      </c>
      <c r="AK505" s="3">
        <v>434.32499999999999</v>
      </c>
      <c r="AL505" s="7">
        <v>406.404</v>
      </c>
      <c r="AM505" s="7"/>
      <c r="AN505" s="3">
        <v>433.71428571428601</v>
      </c>
      <c r="AO505" s="3">
        <v>404.75</v>
      </c>
      <c r="AP505" s="7">
        <v>404.461538461538</v>
      </c>
      <c r="AQ505" s="113"/>
      <c r="AR505" s="3">
        <v>471.63636363636397</v>
      </c>
      <c r="AS505" s="3">
        <v>434</v>
      </c>
      <c r="AT505" s="7">
        <v>435.38461538461502</v>
      </c>
      <c r="AU505" s="7"/>
      <c r="AV505" s="3">
        <v>505.5</v>
      </c>
      <c r="AW505" s="3">
        <v>469.375</v>
      </c>
      <c r="AX505" s="7">
        <v>469.625</v>
      </c>
      <c r="AY505" s="113"/>
      <c r="AZ505" s="3">
        <v>423.18396000000001</v>
      </c>
      <c r="BA505" s="7">
        <v>400.22899999999998</v>
      </c>
      <c r="BB505" s="7"/>
      <c r="BC505" s="3">
        <v>433.71428571428601</v>
      </c>
      <c r="BD505" s="3">
        <v>404.75</v>
      </c>
      <c r="BE505" s="7">
        <v>404.461538461538</v>
      </c>
      <c r="BF505" s="113"/>
      <c r="BG505" s="3">
        <v>471.63636363636397</v>
      </c>
      <c r="BH505" s="3">
        <v>434</v>
      </c>
      <c r="BI505" s="7">
        <v>435.38461538461502</v>
      </c>
      <c r="BJ505" s="113"/>
      <c r="BK505" s="3">
        <v>505.5</v>
      </c>
      <c r="BL505" s="3">
        <v>469.375</v>
      </c>
      <c r="BM505" s="7">
        <v>469.625</v>
      </c>
      <c r="BO505" s="2">
        <f t="shared" si="619"/>
        <v>423.18396000000001</v>
      </c>
      <c r="BP505" s="2">
        <f t="shared" si="620"/>
        <v>400.22899999999998</v>
      </c>
      <c r="BQ505" s="2"/>
      <c r="BR505" s="2">
        <f t="shared" si="621"/>
        <v>433.71428571428601</v>
      </c>
      <c r="BS505" s="2">
        <f t="shared" si="622"/>
        <v>404.75</v>
      </c>
      <c r="BT505" s="2">
        <f t="shared" si="623"/>
        <v>404.461538461538</v>
      </c>
      <c r="BU505" s="2"/>
      <c r="BV505" s="2">
        <f t="shared" si="624"/>
        <v>471.63636363636397</v>
      </c>
      <c r="BW505" s="2">
        <f t="shared" si="625"/>
        <v>434</v>
      </c>
      <c r="BX505" s="2">
        <f t="shared" si="626"/>
        <v>435.38461538461502</v>
      </c>
      <c r="BZ505" s="16">
        <f t="shared" si="615"/>
        <v>-22.954960000000028</v>
      </c>
      <c r="CA505" s="16">
        <f t="shared" si="616"/>
        <v>4.2325384615380131</v>
      </c>
      <c r="CB505" s="16">
        <f t="shared" si="617"/>
        <v>30.923076923077019</v>
      </c>
      <c r="CD505" s="5">
        <f t="shared" si="558"/>
        <v>-5.4243454785006584E-2</v>
      </c>
      <c r="CE505" s="5">
        <f t="shared" si="559"/>
        <v>1.0575291799289843E-2</v>
      </c>
      <c r="CF505" s="5">
        <f t="shared" si="560"/>
        <v>7.645492582731106E-2</v>
      </c>
      <c r="CH505" s="11">
        <f t="shared" si="589"/>
        <v>-6.6781949934124452E-2</v>
      </c>
      <c r="CI505" s="11">
        <f t="shared" si="590"/>
        <v>-6.7447045707916931E-2</v>
      </c>
      <c r="CK505" s="11">
        <f t="shared" si="591"/>
        <v>-7.9799537393986819E-2</v>
      </c>
      <c r="CL505" s="11">
        <f t="shared" si="592"/>
        <v>-7.6863768459760617E-2</v>
      </c>
      <c r="CN505" s="16">
        <f t="shared" si="561"/>
        <v>-28.964285714286007</v>
      </c>
      <c r="CO505" s="16">
        <f t="shared" si="562"/>
        <v>-29.252747252748009</v>
      </c>
      <c r="CP505" s="11"/>
      <c r="CQ505" s="16">
        <f t="shared" si="563"/>
        <v>-37.636363636363967</v>
      </c>
      <c r="CR505" s="16">
        <f t="shared" si="564"/>
        <v>-36.25174825174895</v>
      </c>
      <c r="CT505" s="106">
        <v>408.02499999999998</v>
      </c>
      <c r="CU505" s="104">
        <v>404.75</v>
      </c>
      <c r="CV505" s="104">
        <v>430.51538461538456</v>
      </c>
      <c r="CW505" s="104">
        <v>425.20833333333366</v>
      </c>
      <c r="CX505" s="104">
        <v>424.19659090909141</v>
      </c>
      <c r="CY505" s="104">
        <v>428.61538461538498</v>
      </c>
      <c r="CZ505" s="104">
        <v>451.86</v>
      </c>
      <c r="DA505" s="104">
        <v>444.72777777777782</v>
      </c>
      <c r="DB505" s="104">
        <v>431.95555555555592</v>
      </c>
      <c r="DC505" s="104">
        <v>512.54545454545496</v>
      </c>
      <c r="DD505" s="104">
        <v>540.50888888888892</v>
      </c>
      <c r="DE505" s="104">
        <v>559.16111111111104</v>
      </c>
      <c r="DF505" s="104">
        <v>611.70000000000005</v>
      </c>
      <c r="DG505" s="104">
        <v>637.54545454545496</v>
      </c>
      <c r="DH505" s="104">
        <v>660.25</v>
      </c>
      <c r="DI505" s="104">
        <v>731.70833333333394</v>
      </c>
      <c r="DJ505" s="104">
        <v>744.29999999999973</v>
      </c>
      <c r="DK505" s="104">
        <v>716.75</v>
      </c>
      <c r="DL505" s="104">
        <v>654.44000000000005</v>
      </c>
      <c r="DM505" s="104">
        <v>583.62857142857104</v>
      </c>
      <c r="DN505" s="104">
        <v>497.86904761904702</v>
      </c>
      <c r="DO505" s="104">
        <v>385.57142857142901</v>
      </c>
      <c r="DP505" s="104">
        <v>368.51904761904763</v>
      </c>
      <c r="DR505" s="4">
        <f t="shared" si="593"/>
        <v>6.6107607441999994</v>
      </c>
      <c r="DS505" s="39">
        <v>7.4256291607200007</v>
      </c>
      <c r="DT505" s="39">
        <v>8.5208194650000006</v>
      </c>
      <c r="DU505" s="39">
        <v>11.571194740559999</v>
      </c>
      <c r="DV505" s="39">
        <v>10.958165532720002</v>
      </c>
      <c r="DW505" s="39">
        <v>12.00758865165</v>
      </c>
      <c r="DX505" s="39">
        <v>12.974651375379999</v>
      </c>
      <c r="DY505" s="39">
        <v>14.415587270400001</v>
      </c>
      <c r="DZ505" s="39">
        <v>11.7795839574</v>
      </c>
      <c r="EA505" s="39">
        <v>15.484776928500001</v>
      </c>
      <c r="EB505" s="39">
        <v>15.421771471990001</v>
      </c>
      <c r="EC505" s="39">
        <v>13.9064068731</v>
      </c>
      <c r="ED505" s="39">
        <v>14.62528998</v>
      </c>
      <c r="EE505" s="39">
        <v>13.38985636324</v>
      </c>
      <c r="EF505" s="39">
        <v>11.806173339940001</v>
      </c>
      <c r="EG505" s="39">
        <v>12.598134372299999</v>
      </c>
      <c r="EH505" s="39">
        <v>14.075082138699999</v>
      </c>
      <c r="EI505" s="39">
        <v>16.967115034199999</v>
      </c>
      <c r="EJ505" s="39">
        <v>22.689791586000005</v>
      </c>
      <c r="EK505" s="39">
        <v>17.420199822659999</v>
      </c>
      <c r="EL505" s="39">
        <v>18.395029885160003</v>
      </c>
      <c r="EM505" s="39">
        <v>13.863491964</v>
      </c>
      <c r="EN505" s="39">
        <v>14.959071795000002</v>
      </c>
      <c r="EP505" s="111">
        <v>46022</v>
      </c>
      <c r="EQ505" s="114">
        <f t="shared" si="618"/>
        <v>0</v>
      </c>
      <c r="ER505" s="114"/>
      <c r="ES505" s="4">
        <f t="shared" si="594"/>
        <v>434.32499999999999</v>
      </c>
      <c r="ET505" s="4">
        <f t="shared" si="595"/>
        <v>406.404</v>
      </c>
      <c r="EU505" s="4"/>
      <c r="EV505" s="4">
        <f t="shared" si="565"/>
        <v>433.71428571428601</v>
      </c>
      <c r="EW505" s="4">
        <f t="shared" si="566"/>
        <v>404.75</v>
      </c>
      <c r="EX505" s="4">
        <f t="shared" si="567"/>
        <v>404.461538461538</v>
      </c>
      <c r="EY505" s="4"/>
      <c r="EZ505" s="4">
        <f t="shared" si="568"/>
        <v>471.63636363636397</v>
      </c>
      <c r="FA505" s="4">
        <f t="shared" si="569"/>
        <v>434</v>
      </c>
      <c r="FB505" s="4">
        <f t="shared" si="570"/>
        <v>435.38461538461502</v>
      </c>
      <c r="FC505" s="4"/>
      <c r="FD505" s="4">
        <f t="shared" si="629"/>
        <v>505.5</v>
      </c>
      <c r="FE505" s="4">
        <f t="shared" si="630"/>
        <v>469.375</v>
      </c>
      <c r="FF505" s="4">
        <f t="shared" si="598"/>
        <v>469.625</v>
      </c>
      <c r="FH505" s="16">
        <f t="shared" si="599"/>
        <v>434.32499999999999</v>
      </c>
      <c r="FI505" s="16">
        <f t="shared" si="572"/>
        <v>406.404</v>
      </c>
      <c r="FJ505" s="16"/>
      <c r="FK505" s="16">
        <f t="shared" si="600"/>
        <v>433.71428571428601</v>
      </c>
      <c r="FL505" s="16">
        <f t="shared" si="601"/>
        <v>404.75</v>
      </c>
      <c r="FM505" s="16">
        <f t="shared" si="602"/>
        <v>404.461538461538</v>
      </c>
      <c r="FN505" s="16"/>
      <c r="FO505" s="16">
        <f t="shared" si="603"/>
        <v>471.63636363636397</v>
      </c>
      <c r="FP505" s="16">
        <f t="shared" si="604"/>
        <v>434</v>
      </c>
      <c r="FQ505" s="16">
        <f t="shared" si="605"/>
        <v>435.38461538461502</v>
      </c>
      <c r="FS505" s="4">
        <f t="shared" si="573"/>
        <v>423.18396000000001</v>
      </c>
      <c r="FT505" s="4">
        <f t="shared" si="574"/>
        <v>400.22899999999998</v>
      </c>
      <c r="FU505" s="4"/>
      <c r="FV505" s="4">
        <f t="shared" si="575"/>
        <v>433.71428571428601</v>
      </c>
      <c r="FW505" s="4">
        <f t="shared" si="576"/>
        <v>404.75</v>
      </c>
      <c r="FX505" s="4">
        <f t="shared" si="577"/>
        <v>404.461538461538</v>
      </c>
      <c r="FY505" s="4"/>
      <c r="FZ505" s="4">
        <f t="shared" si="578"/>
        <v>471.63636363636397</v>
      </c>
      <c r="GA505" s="4">
        <f t="shared" si="579"/>
        <v>434</v>
      </c>
      <c r="GB505" s="4">
        <f t="shared" si="580"/>
        <v>435.38461538461502</v>
      </c>
      <c r="GC505" s="4"/>
      <c r="GD505" s="4">
        <f t="shared" si="581"/>
        <v>505.5</v>
      </c>
      <c r="GE505" s="4">
        <f t="shared" si="582"/>
        <v>469.375</v>
      </c>
      <c r="GF505" s="4">
        <f t="shared" si="583"/>
        <v>469.625</v>
      </c>
      <c r="GH505" s="16">
        <f t="shared" si="606"/>
        <v>423.18396000000001</v>
      </c>
      <c r="GI505" s="16">
        <f t="shared" si="584"/>
        <v>400.22899999999998</v>
      </c>
      <c r="GJ505" s="16"/>
      <c r="GK505" s="16">
        <f t="shared" si="607"/>
        <v>433.71428571428601</v>
      </c>
      <c r="GL505" s="16">
        <f t="shared" si="608"/>
        <v>404.75</v>
      </c>
      <c r="GM505" s="16">
        <f t="shared" si="609"/>
        <v>404.461538461538</v>
      </c>
      <c r="GN505" s="16"/>
      <c r="GO505" s="16">
        <f t="shared" si="585"/>
        <v>471.63636363636397</v>
      </c>
      <c r="GP505" s="16">
        <f t="shared" si="586"/>
        <v>434</v>
      </c>
      <c r="GQ505" s="16">
        <f t="shared" si="610"/>
        <v>435.38461538461502</v>
      </c>
    </row>
    <row r="506" spans="2:199" ht="14.45" customHeight="1" x14ac:dyDescent="0.25">
      <c r="B506" s="28" t="s">
        <v>441</v>
      </c>
      <c r="C506" s="28" t="s">
        <v>1070</v>
      </c>
      <c r="D506" s="23" t="str">
        <f>IFERROR(IF(MATCH($B506,Compounders!$A:$A,0),"yes"),"")</f>
        <v/>
      </c>
      <c r="F506" s="66"/>
      <c r="G506" s="66"/>
      <c r="H506" s="66"/>
      <c r="I506" s="66"/>
      <c r="J506" s="121" t="str">
        <f t="shared" si="587"/>
        <v>yes</v>
      </c>
      <c r="K506" s="70">
        <f t="shared" si="611"/>
        <v>6</v>
      </c>
      <c r="L506" s="70">
        <f t="shared" si="612"/>
        <v>48</v>
      </c>
      <c r="M506" s="70">
        <f t="shared" si="613"/>
        <v>7</v>
      </c>
      <c r="N506" s="70">
        <f t="shared" si="614"/>
        <v>11</v>
      </c>
      <c r="O506" s="66"/>
      <c r="P506" s="83"/>
      <c r="Q506" s="70">
        <f t="shared" si="628"/>
        <v>5</v>
      </c>
      <c r="R506" s="70">
        <f t="shared" si="628"/>
        <v>4</v>
      </c>
      <c r="S506" s="70">
        <f t="shared" si="628"/>
        <v>5</v>
      </c>
      <c r="T506" s="70">
        <f t="shared" si="628"/>
        <v>5</v>
      </c>
      <c r="U506" s="70">
        <f t="shared" si="628"/>
        <v>5</v>
      </c>
      <c r="V506" s="70">
        <f t="shared" si="628"/>
        <v>8</v>
      </c>
      <c r="W506" s="70">
        <f t="shared" si="628"/>
        <v>10</v>
      </c>
      <c r="X506" s="70">
        <f t="shared" si="628"/>
        <v>4</v>
      </c>
      <c r="Y506" s="70">
        <f t="shared" si="628"/>
        <v>2</v>
      </c>
      <c r="AA506" s="39">
        <v>11.318107575840001</v>
      </c>
      <c r="AB506" s="39">
        <v>7.1009598447999993</v>
      </c>
      <c r="AC506" s="40">
        <v>5.3529664494599993</v>
      </c>
      <c r="AE506" s="4">
        <f t="shared" si="554"/>
        <v>-5.9651411263800016</v>
      </c>
      <c r="AF506" s="4">
        <f t="shared" si="555"/>
        <v>-1.74799339534</v>
      </c>
      <c r="AH506" s="11">
        <f t="shared" si="556"/>
        <v>-0.52704403862650895</v>
      </c>
      <c r="AI506" s="11">
        <f t="shared" si="557"/>
        <v>-0.24616297423791911</v>
      </c>
      <c r="AK506" s="3">
        <v>454.53300000000002</v>
      </c>
      <c r="AL506" s="7">
        <v>377.678</v>
      </c>
      <c r="AM506" s="7"/>
      <c r="AN506" s="3">
        <v>476.78571428571399</v>
      </c>
      <c r="AO506" s="3">
        <v>442.6</v>
      </c>
      <c r="AP506" s="7">
        <v>439.42857142857099</v>
      </c>
      <c r="AQ506" s="113"/>
      <c r="AR506" s="3">
        <v>542.15384615384608</v>
      </c>
      <c r="AS506" s="3">
        <v>515.53333333333296</v>
      </c>
      <c r="AT506" s="7">
        <v>508</v>
      </c>
      <c r="AU506" s="7"/>
      <c r="AV506" s="3">
        <v>604.5</v>
      </c>
      <c r="AW506" s="3">
        <v>569.91666666666697</v>
      </c>
      <c r="AX506" s="7">
        <v>559.18181818181802</v>
      </c>
      <c r="AY506" s="113"/>
      <c r="AZ506" s="3">
        <v>629.96299999999997</v>
      </c>
      <c r="BA506" s="7">
        <v>646.80899999999997</v>
      </c>
      <c r="BB506" s="7"/>
      <c r="BC506" s="3">
        <v>686</v>
      </c>
      <c r="BD506" s="3">
        <v>694.61111111111109</v>
      </c>
      <c r="BE506" s="7">
        <v>687.29411764705901</v>
      </c>
      <c r="BF506" s="113"/>
      <c r="BG506" s="3">
        <v>761.3125</v>
      </c>
      <c r="BH506" s="3">
        <v>735.78947368421098</v>
      </c>
      <c r="BI506" s="7">
        <v>731.58823529411802</v>
      </c>
      <c r="BJ506" s="113"/>
      <c r="BK506" s="3">
        <v>792</v>
      </c>
      <c r="BL506" s="3">
        <v>797.357142857143</v>
      </c>
      <c r="BM506" s="7">
        <v>778.357142857143</v>
      </c>
      <c r="BO506" s="2">
        <f t="shared" si="619"/>
        <v>629.96299999999997</v>
      </c>
      <c r="BP506" s="2">
        <f t="shared" si="620"/>
        <v>646.80899999999997</v>
      </c>
      <c r="BQ506" s="2"/>
      <c r="BR506" s="2">
        <f t="shared" si="621"/>
        <v>686</v>
      </c>
      <c r="BS506" s="2">
        <f t="shared" si="622"/>
        <v>694.61111111111109</v>
      </c>
      <c r="BT506" s="2">
        <f t="shared" si="623"/>
        <v>687.29411764705901</v>
      </c>
      <c r="BU506" s="2"/>
      <c r="BV506" s="2">
        <f t="shared" si="624"/>
        <v>761.3125</v>
      </c>
      <c r="BW506" s="2">
        <f t="shared" si="625"/>
        <v>735.78947368421098</v>
      </c>
      <c r="BX506" s="2">
        <f t="shared" si="626"/>
        <v>731.58823529411802</v>
      </c>
      <c r="BZ506" s="16">
        <f t="shared" si="615"/>
        <v>16.846000000000004</v>
      </c>
      <c r="CA506" s="16">
        <f t="shared" si="616"/>
        <v>40.485117647059042</v>
      </c>
      <c r="CB506" s="16">
        <f t="shared" si="617"/>
        <v>44.294117647059011</v>
      </c>
      <c r="CD506" s="5">
        <f t="shared" si="558"/>
        <v>2.674125305771935E-2</v>
      </c>
      <c r="CE506" s="5">
        <f t="shared" si="559"/>
        <v>6.259207532217248E-2</v>
      </c>
      <c r="CF506" s="5">
        <f t="shared" si="560"/>
        <v>6.444710715508406E-2</v>
      </c>
      <c r="CH506" s="11">
        <f t="shared" si="589"/>
        <v>1.2552640103660417E-2</v>
      </c>
      <c r="CI506" s="11">
        <f t="shared" si="590"/>
        <v>1.8864688732638246E-3</v>
      </c>
      <c r="CK506" s="11">
        <f t="shared" si="591"/>
        <v>-3.3525032513966324E-2</v>
      </c>
      <c r="CL506" s="11">
        <f t="shared" si="592"/>
        <v>-3.9043447606445403E-2</v>
      </c>
      <c r="CN506" s="16">
        <f t="shared" si="561"/>
        <v>8.6111111111110858</v>
      </c>
      <c r="CO506" s="16">
        <f t="shared" si="562"/>
        <v>1.2941176470590108</v>
      </c>
      <c r="CP506" s="11"/>
      <c r="CQ506" s="16">
        <f t="shared" si="563"/>
        <v>-25.523026315789025</v>
      </c>
      <c r="CR506" s="16">
        <f t="shared" si="564"/>
        <v>-29.724264705881978</v>
      </c>
      <c r="CT506" s="106">
        <v>697.73333333333392</v>
      </c>
      <c r="CU506" s="104">
        <v>694.61111111111109</v>
      </c>
      <c r="CV506" s="104">
        <v>676.54464285714289</v>
      </c>
      <c r="CW506" s="104">
        <v>650.266233766234</v>
      </c>
      <c r="CX506" s="104">
        <v>633.49230769230792</v>
      </c>
      <c r="CY506" s="104">
        <v>618.63636363636397</v>
      </c>
      <c r="CZ506" s="104">
        <v>627.97619047619003</v>
      </c>
      <c r="DA506" s="104">
        <v>604.66826923076894</v>
      </c>
      <c r="DB506" s="104">
        <v>596.61695906432703</v>
      </c>
      <c r="DC506" s="104">
        <v>606.05263157894694</v>
      </c>
      <c r="DD506" s="104">
        <v>604.63186813186803</v>
      </c>
      <c r="DE506" s="104">
        <v>596.93333333333396</v>
      </c>
      <c r="DF506" s="104">
        <v>592.47857142857094</v>
      </c>
      <c r="DG506" s="104">
        <v>672.46666666666704</v>
      </c>
      <c r="DH506" s="104">
        <v>698.63076923076801</v>
      </c>
      <c r="DI506" s="104">
        <v>649.45454545454504</v>
      </c>
      <c r="DJ506" s="104">
        <v>530.48461538461493</v>
      </c>
      <c r="DK506" s="104">
        <v>460.555555555556</v>
      </c>
      <c r="DL506" s="104">
        <v>622.92097902097794</v>
      </c>
      <c r="DM506" s="104">
        <v>559.08589743589789</v>
      </c>
      <c r="DN506" s="104">
        <v>478.18333333333396</v>
      </c>
      <c r="DO506" s="104">
        <v>438</v>
      </c>
      <c r="DP506" s="104">
        <v>421.23787878787806</v>
      </c>
      <c r="DR506" s="4">
        <f t="shared" si="593"/>
        <v>5.3529664494599993</v>
      </c>
      <c r="DS506" s="39">
        <v>7.1009598447999993</v>
      </c>
      <c r="DT506" s="39">
        <v>11.318107575840001</v>
      </c>
      <c r="DU506" s="39">
        <v>8.3985369081099996</v>
      </c>
      <c r="DV506" s="39">
        <v>10.01733059082</v>
      </c>
      <c r="DW506" s="39">
        <v>9.6049915315199996</v>
      </c>
      <c r="DX506" s="39">
        <v>13.262604061139999</v>
      </c>
      <c r="DY506" s="39">
        <v>11.331846691100001</v>
      </c>
      <c r="DZ506" s="39">
        <v>10.905558928809999</v>
      </c>
      <c r="EA506" s="39">
        <v>15.96964184768</v>
      </c>
      <c r="EB506" s="39">
        <v>17.156659533839999</v>
      </c>
      <c r="EC506" s="39">
        <v>14.81999055975</v>
      </c>
      <c r="ED506" s="39">
        <v>13.01426989025</v>
      </c>
      <c r="EE506" s="39">
        <v>17.245719608000002</v>
      </c>
      <c r="EF506" s="39">
        <v>18.849470557120004</v>
      </c>
      <c r="EG506" s="39">
        <v>20.777910196079997</v>
      </c>
      <c r="EH506" s="39">
        <v>16.847010985739999</v>
      </c>
      <c r="EI506" s="39">
        <v>16.870743452790002</v>
      </c>
      <c r="EJ506" s="39">
        <v>37.914189213550003</v>
      </c>
      <c r="EK506" s="39">
        <v>32.306547102720003</v>
      </c>
      <c r="EL506" s="39">
        <v>28.82057923536</v>
      </c>
      <c r="EM506" s="39">
        <v>22.285830384090001</v>
      </c>
      <c r="EN506" s="39">
        <v>20.063632707150003</v>
      </c>
      <c r="EP506" s="111">
        <v>46022</v>
      </c>
      <c r="EQ506" s="114">
        <f t="shared" si="618"/>
        <v>0</v>
      </c>
      <c r="ER506" s="114"/>
      <c r="ES506" s="4">
        <f t="shared" si="594"/>
        <v>454.53300000000002</v>
      </c>
      <c r="ET506" s="4">
        <f t="shared" si="595"/>
        <v>377.678</v>
      </c>
      <c r="EU506" s="4"/>
      <c r="EV506" s="4">
        <f t="shared" si="565"/>
        <v>476.78571428571399</v>
      </c>
      <c r="EW506" s="4">
        <f t="shared" si="566"/>
        <v>442.6</v>
      </c>
      <c r="EX506" s="4">
        <f t="shared" si="567"/>
        <v>439.42857142857099</v>
      </c>
      <c r="EY506" s="4"/>
      <c r="EZ506" s="4">
        <f t="shared" si="568"/>
        <v>542.15384615384608</v>
      </c>
      <c r="FA506" s="4">
        <f t="shared" si="569"/>
        <v>515.53333333333296</v>
      </c>
      <c r="FB506" s="4">
        <f t="shared" si="570"/>
        <v>508</v>
      </c>
      <c r="FC506" s="4"/>
      <c r="FD506" s="4">
        <f t="shared" si="629"/>
        <v>604.5</v>
      </c>
      <c r="FE506" s="4">
        <f t="shared" si="630"/>
        <v>569.91666666666697</v>
      </c>
      <c r="FF506" s="4">
        <f t="shared" si="598"/>
        <v>559.18181818181802</v>
      </c>
      <c r="FH506" s="16">
        <f t="shared" si="599"/>
        <v>454.53300000000002</v>
      </c>
      <c r="FI506" s="16">
        <f t="shared" si="572"/>
        <v>377.678</v>
      </c>
      <c r="FJ506" s="16"/>
      <c r="FK506" s="16">
        <f t="shared" si="600"/>
        <v>476.78571428571399</v>
      </c>
      <c r="FL506" s="16">
        <f t="shared" si="601"/>
        <v>442.6</v>
      </c>
      <c r="FM506" s="16">
        <f t="shared" si="602"/>
        <v>439.42857142857099</v>
      </c>
      <c r="FN506" s="16"/>
      <c r="FO506" s="16">
        <f t="shared" si="603"/>
        <v>542.15384615384608</v>
      </c>
      <c r="FP506" s="16">
        <f t="shared" si="604"/>
        <v>515.53333333333296</v>
      </c>
      <c r="FQ506" s="16">
        <f t="shared" si="605"/>
        <v>508</v>
      </c>
      <c r="FS506" s="4">
        <f t="shared" si="573"/>
        <v>629.96299999999997</v>
      </c>
      <c r="FT506" s="4">
        <f t="shared" si="574"/>
        <v>646.80899999999997</v>
      </c>
      <c r="FU506" s="4"/>
      <c r="FV506" s="4">
        <f t="shared" si="575"/>
        <v>686</v>
      </c>
      <c r="FW506" s="4">
        <f t="shared" si="576"/>
        <v>694.61111111111109</v>
      </c>
      <c r="FX506" s="4">
        <f t="shared" si="577"/>
        <v>687.29411764705901</v>
      </c>
      <c r="FY506" s="4"/>
      <c r="FZ506" s="4">
        <f t="shared" si="578"/>
        <v>761.3125</v>
      </c>
      <c r="GA506" s="4">
        <f t="shared" si="579"/>
        <v>735.78947368421098</v>
      </c>
      <c r="GB506" s="4">
        <f t="shared" si="580"/>
        <v>731.58823529411802</v>
      </c>
      <c r="GC506" s="4"/>
      <c r="GD506" s="4">
        <f t="shared" si="581"/>
        <v>792</v>
      </c>
      <c r="GE506" s="4">
        <f t="shared" si="582"/>
        <v>797.357142857143</v>
      </c>
      <c r="GF506" s="4">
        <f t="shared" si="583"/>
        <v>778.357142857143</v>
      </c>
      <c r="GH506" s="16">
        <f t="shared" si="606"/>
        <v>629.96299999999997</v>
      </c>
      <c r="GI506" s="16">
        <f t="shared" si="584"/>
        <v>646.80899999999997</v>
      </c>
      <c r="GJ506" s="16"/>
      <c r="GK506" s="16">
        <f t="shared" si="607"/>
        <v>686</v>
      </c>
      <c r="GL506" s="16">
        <f t="shared" si="608"/>
        <v>694.61111111111109</v>
      </c>
      <c r="GM506" s="16">
        <f t="shared" si="609"/>
        <v>687.29411764705901</v>
      </c>
      <c r="GN506" s="16"/>
      <c r="GO506" s="16">
        <f t="shared" si="585"/>
        <v>761.3125</v>
      </c>
      <c r="GP506" s="16">
        <f t="shared" si="586"/>
        <v>735.78947368421098</v>
      </c>
      <c r="GQ506" s="16">
        <f t="shared" si="610"/>
        <v>731.58823529411802</v>
      </c>
    </row>
    <row r="507" spans="2:199" ht="14.45" customHeight="1" x14ac:dyDescent="0.25">
      <c r="B507" s="28" t="s">
        <v>511</v>
      </c>
      <c r="C507" s="28" t="s">
        <v>927</v>
      </c>
      <c r="D507" s="23" t="str">
        <f>IFERROR(IF(MATCH($B507,Compounders!$A:$A,0),"yes"),"")</f>
        <v/>
      </c>
      <c r="F507" s="66"/>
      <c r="G507" s="66"/>
      <c r="H507" s="66"/>
      <c r="I507" s="66"/>
      <c r="J507" s="121" t="str">
        <f t="shared" si="587"/>
        <v>yes</v>
      </c>
      <c r="K507" s="70">
        <f t="shared" si="611"/>
        <v>6</v>
      </c>
      <c r="L507" s="70">
        <f t="shared" si="612"/>
        <v>48</v>
      </c>
      <c r="M507" s="70">
        <f t="shared" si="613"/>
        <v>7</v>
      </c>
      <c r="N507" s="70">
        <f t="shared" si="614"/>
        <v>11</v>
      </c>
      <c r="O507" s="66"/>
      <c r="P507" s="83"/>
      <c r="Q507" s="70">
        <f t="shared" si="628"/>
        <v>5</v>
      </c>
      <c r="R507" s="70">
        <f t="shared" si="628"/>
        <v>4</v>
      </c>
      <c r="S507" s="70">
        <f t="shared" si="628"/>
        <v>5</v>
      </c>
      <c r="T507" s="70">
        <f t="shared" si="628"/>
        <v>5</v>
      </c>
      <c r="U507" s="70">
        <f t="shared" si="628"/>
        <v>5</v>
      </c>
      <c r="V507" s="70">
        <f t="shared" si="628"/>
        <v>8</v>
      </c>
      <c r="W507" s="70">
        <f t="shared" si="628"/>
        <v>10</v>
      </c>
      <c r="X507" s="70">
        <f t="shared" si="628"/>
        <v>4</v>
      </c>
      <c r="Y507" s="70">
        <f t="shared" si="628"/>
        <v>2</v>
      </c>
      <c r="AA507" s="39">
        <v>14.988890662199999</v>
      </c>
      <c r="AB507" s="39">
        <v>13.140966727079999</v>
      </c>
      <c r="AC507" s="40">
        <v>11.14140217476</v>
      </c>
      <c r="AE507" s="4">
        <f t="shared" si="554"/>
        <v>-3.8474884874399997</v>
      </c>
      <c r="AF507" s="4">
        <f t="shared" si="555"/>
        <v>-1.999564552319999</v>
      </c>
      <c r="AH507" s="11">
        <f t="shared" si="556"/>
        <v>-0.25668934240362806</v>
      </c>
      <c r="AI507" s="11">
        <f t="shared" si="557"/>
        <v>-0.15216266762166242</v>
      </c>
      <c r="AK507" s="3">
        <v>600.31399999999996</v>
      </c>
      <c r="AL507" s="7">
        <v>559.33500000000004</v>
      </c>
      <c r="AM507" s="7"/>
      <c r="AN507" s="3">
        <v>733</v>
      </c>
      <c r="AO507" s="3">
        <v>707</v>
      </c>
      <c r="AP507" s="7">
        <v>661</v>
      </c>
      <c r="AQ507" s="113"/>
      <c r="AR507" s="3" t="e">
        <v>#N/A</v>
      </c>
      <c r="AS507" s="3" t="e">
        <v>#N/A</v>
      </c>
      <c r="AT507" s="7" t="e">
        <v>#N/A</v>
      </c>
      <c r="AU507" s="7"/>
      <c r="AV507" s="3" t="e">
        <v>#N/A</v>
      </c>
      <c r="AW507" s="3" t="e">
        <v>#N/A</v>
      </c>
      <c r="AX507" s="7" t="e">
        <v>#N/A</v>
      </c>
      <c r="AY507" s="113"/>
      <c r="AZ507" s="3">
        <v>600.31399999999996</v>
      </c>
      <c r="BA507" s="7">
        <v>559.33500000000004</v>
      </c>
      <c r="BB507" s="7"/>
      <c r="BC507" s="3">
        <v>733</v>
      </c>
      <c r="BD507" s="3">
        <v>707</v>
      </c>
      <c r="BE507" s="7">
        <v>662</v>
      </c>
      <c r="BF507" s="113"/>
      <c r="BG507" s="3" t="e">
        <v>#N/A</v>
      </c>
      <c r="BH507" s="3" t="e">
        <v>#N/A</v>
      </c>
      <c r="BI507" s="7" t="e">
        <v>#N/A</v>
      </c>
      <c r="BJ507" s="113"/>
      <c r="BK507" s="3" t="e">
        <v>#N/A</v>
      </c>
      <c r="BL507" s="3" t="e">
        <v>#N/A</v>
      </c>
      <c r="BM507" s="7" t="e">
        <v>#N/A</v>
      </c>
      <c r="BO507" s="2">
        <f t="shared" si="619"/>
        <v>600.31399999999996</v>
      </c>
      <c r="BP507" s="2">
        <f t="shared" si="620"/>
        <v>559.33500000000004</v>
      </c>
      <c r="BQ507" s="2"/>
      <c r="BR507" s="2" t="str">
        <f t="shared" si="621"/>
        <v/>
      </c>
      <c r="BS507" s="2" t="str">
        <f t="shared" si="622"/>
        <v/>
      </c>
      <c r="BT507" s="2" t="str">
        <f t="shared" si="623"/>
        <v/>
      </c>
      <c r="BU507" s="2"/>
      <c r="BV507" s="2" t="str">
        <f t="shared" si="624"/>
        <v/>
      </c>
      <c r="BW507" s="2" t="str">
        <f t="shared" si="625"/>
        <v/>
      </c>
      <c r="BX507" s="2" t="str">
        <f t="shared" si="626"/>
        <v/>
      </c>
      <c r="BY507" s="99"/>
      <c r="BZ507" s="101"/>
      <c r="CA507" s="101"/>
      <c r="CB507" s="101"/>
      <c r="CC507" s="99"/>
      <c r="CD507" s="102"/>
      <c r="CE507" s="102"/>
      <c r="CF507" s="102"/>
      <c r="CG507" s="99"/>
      <c r="CH507" s="103"/>
      <c r="CI507" s="103"/>
      <c r="CJ507" s="99"/>
      <c r="CK507" s="103"/>
      <c r="CL507" s="103"/>
      <c r="CM507" s="99"/>
      <c r="CN507" s="101"/>
      <c r="CO507" s="101"/>
      <c r="CP507" s="103"/>
      <c r="CQ507" s="101"/>
      <c r="CR507" s="101"/>
      <c r="CT507" s="107" t="str">
        <v/>
      </c>
      <c r="CU507" s="105"/>
      <c r="CV507" s="105"/>
      <c r="CW507" s="105"/>
      <c r="CX507" s="105"/>
      <c r="CY507" s="105"/>
      <c r="CZ507" s="105"/>
      <c r="DA507" s="105"/>
      <c r="DB507" s="105"/>
      <c r="DC507" s="105"/>
      <c r="DD507" s="105"/>
      <c r="DE507" s="105"/>
      <c r="DF507" s="105"/>
      <c r="DG507" s="105"/>
      <c r="DH507" s="105"/>
      <c r="DI507" s="105"/>
      <c r="DJ507" s="105"/>
      <c r="DK507" s="105"/>
      <c r="DL507" s="105"/>
      <c r="DM507" s="105"/>
      <c r="DN507" s="105"/>
      <c r="DO507" s="105"/>
      <c r="DP507" s="105"/>
      <c r="DR507" s="105"/>
      <c r="DS507" s="105"/>
      <c r="DT507" s="105"/>
      <c r="DU507" s="105"/>
      <c r="DV507" s="105"/>
      <c r="DW507" s="105"/>
      <c r="DX507" s="105"/>
      <c r="DY507" s="105"/>
      <c r="DZ507" s="105"/>
      <c r="EA507" s="105"/>
      <c r="EB507" s="105"/>
      <c r="EC507" s="105"/>
      <c r="ED507" s="105"/>
      <c r="EE507" s="105"/>
      <c r="EF507" s="105"/>
      <c r="EG507" s="105"/>
      <c r="EH507" s="105"/>
      <c r="EI507" s="105"/>
      <c r="EJ507" s="105"/>
      <c r="EK507" s="105"/>
      <c r="EL507" s="105"/>
      <c r="EM507" s="105"/>
      <c r="EN507" s="105"/>
      <c r="EP507" s="111">
        <v>46022</v>
      </c>
      <c r="EQ507" s="114">
        <f t="shared" si="618"/>
        <v>0</v>
      </c>
      <c r="ER507" s="114"/>
      <c r="ES507" s="4">
        <f t="shared" si="594"/>
        <v>600.31399999999996</v>
      </c>
      <c r="ET507" s="4">
        <f t="shared" si="595"/>
        <v>559.33500000000004</v>
      </c>
      <c r="EU507" s="4"/>
      <c r="EV507" s="4">
        <f t="shared" si="565"/>
        <v>733</v>
      </c>
      <c r="EW507" s="4">
        <f t="shared" si="566"/>
        <v>707</v>
      </c>
      <c r="EX507" s="4">
        <f t="shared" si="567"/>
        <v>661</v>
      </c>
      <c r="EY507" s="4"/>
      <c r="EZ507" s="4" t="e">
        <f t="shared" si="568"/>
        <v>#N/A</v>
      </c>
      <c r="FA507" s="4" t="e">
        <f t="shared" si="569"/>
        <v>#N/A</v>
      </c>
      <c r="FB507" s="4" t="e">
        <f t="shared" si="570"/>
        <v>#N/A</v>
      </c>
      <c r="FC507" s="4"/>
      <c r="FD507" s="4" t="e">
        <f t="shared" si="629"/>
        <v>#N/A</v>
      </c>
      <c r="FE507" s="4" t="e">
        <f t="shared" si="630"/>
        <v>#N/A</v>
      </c>
      <c r="FF507" s="4" t="e">
        <f t="shared" si="598"/>
        <v>#N/A</v>
      </c>
      <c r="FH507" s="16">
        <f t="shared" si="599"/>
        <v>600.31399999999996</v>
      </c>
      <c r="FI507" s="16">
        <f t="shared" si="572"/>
        <v>559.33500000000004</v>
      </c>
      <c r="FJ507" s="16"/>
      <c r="FK507" s="16" t="str">
        <f t="shared" si="600"/>
        <v/>
      </c>
      <c r="FL507" s="16" t="str">
        <f t="shared" si="601"/>
        <v/>
      </c>
      <c r="FM507" s="16" t="str">
        <f t="shared" si="602"/>
        <v/>
      </c>
      <c r="FN507" s="16"/>
      <c r="FO507" s="16" t="str">
        <f t="shared" si="603"/>
        <v/>
      </c>
      <c r="FP507" s="16" t="str">
        <f t="shared" si="604"/>
        <v/>
      </c>
      <c r="FQ507" s="16" t="str">
        <f t="shared" si="605"/>
        <v/>
      </c>
      <c r="FS507" s="4">
        <f t="shared" si="573"/>
        <v>600.31399999999996</v>
      </c>
      <c r="FT507" s="4">
        <f t="shared" si="574"/>
        <v>559.33500000000004</v>
      </c>
      <c r="FU507" s="4"/>
      <c r="FV507" s="4">
        <f t="shared" si="575"/>
        <v>733</v>
      </c>
      <c r="FW507" s="4">
        <f t="shared" si="576"/>
        <v>707</v>
      </c>
      <c r="FX507" s="4">
        <f t="shared" si="577"/>
        <v>662</v>
      </c>
      <c r="FY507" s="4"/>
      <c r="FZ507" s="4" t="e">
        <f t="shared" si="578"/>
        <v>#N/A</v>
      </c>
      <c r="GA507" s="4" t="e">
        <f t="shared" si="579"/>
        <v>#N/A</v>
      </c>
      <c r="GB507" s="4" t="e">
        <f t="shared" si="580"/>
        <v>#N/A</v>
      </c>
      <c r="GC507" s="4"/>
      <c r="GD507" s="4" t="e">
        <f t="shared" si="581"/>
        <v>#N/A</v>
      </c>
      <c r="GE507" s="4" t="e">
        <f t="shared" si="582"/>
        <v>#N/A</v>
      </c>
      <c r="GF507" s="4" t="e">
        <f t="shared" si="583"/>
        <v>#N/A</v>
      </c>
      <c r="GH507" s="16">
        <f t="shared" si="606"/>
        <v>600.31399999999996</v>
      </c>
      <c r="GI507" s="16">
        <f t="shared" si="584"/>
        <v>559.33500000000004</v>
      </c>
      <c r="GJ507" s="16"/>
      <c r="GK507" s="16" t="str">
        <f t="shared" si="607"/>
        <v/>
      </c>
      <c r="GL507" s="16" t="str">
        <f t="shared" si="608"/>
        <v/>
      </c>
      <c r="GM507" s="16" t="str">
        <f t="shared" si="609"/>
        <v/>
      </c>
      <c r="GN507" s="16"/>
      <c r="GO507" s="16" t="str">
        <f t="shared" si="585"/>
        <v/>
      </c>
      <c r="GP507" s="16" t="str">
        <f t="shared" si="586"/>
        <v/>
      </c>
      <c r="GQ507" s="16" t="str">
        <f t="shared" si="610"/>
        <v/>
      </c>
    </row>
    <row r="508" spans="2:199" ht="14.45" customHeight="1" x14ac:dyDescent="0.25">
      <c r="B508" s="28" t="s">
        <v>472</v>
      </c>
      <c r="C508" s="28" t="s">
        <v>928</v>
      </c>
      <c r="D508" s="23" t="str">
        <f>IFERROR(IF(MATCH($B508,Compounders!$A:$A,0),"yes"),"")</f>
        <v/>
      </c>
      <c r="F508" s="66"/>
      <c r="G508" s="66"/>
      <c r="H508" s="66"/>
      <c r="I508" s="66"/>
      <c r="J508" s="121" t="str">
        <f t="shared" si="587"/>
        <v>yes</v>
      </c>
      <c r="K508" s="70">
        <f t="shared" si="611"/>
        <v>6</v>
      </c>
      <c r="L508" s="70">
        <f t="shared" si="612"/>
        <v>48</v>
      </c>
      <c r="M508" s="70">
        <f t="shared" si="613"/>
        <v>7</v>
      </c>
      <c r="N508" s="70">
        <f t="shared" si="614"/>
        <v>11</v>
      </c>
      <c r="O508" s="66"/>
      <c r="P508" s="83"/>
      <c r="Q508" s="70">
        <f t="shared" ref="Q508:Y510" si="631">Q507+IF(Q$10=$P508,1)</f>
        <v>5</v>
      </c>
      <c r="R508" s="70">
        <f t="shared" si="631"/>
        <v>4</v>
      </c>
      <c r="S508" s="70">
        <f t="shared" si="631"/>
        <v>5</v>
      </c>
      <c r="T508" s="70">
        <f t="shared" si="631"/>
        <v>5</v>
      </c>
      <c r="U508" s="70">
        <f t="shared" si="631"/>
        <v>5</v>
      </c>
      <c r="V508" s="70">
        <f t="shared" si="631"/>
        <v>8</v>
      </c>
      <c r="W508" s="70">
        <f t="shared" si="631"/>
        <v>10</v>
      </c>
      <c r="X508" s="70">
        <f t="shared" si="631"/>
        <v>4</v>
      </c>
      <c r="Y508" s="70">
        <f t="shared" si="631"/>
        <v>2</v>
      </c>
      <c r="AA508" s="39">
        <v>12.11339203943</v>
      </c>
      <c r="AB508" s="39">
        <v>12.18707838441</v>
      </c>
      <c r="AC508" s="40">
        <v>11.96798298927</v>
      </c>
      <c r="AE508" s="4">
        <f t="shared" si="554"/>
        <v>-0.14540905015999961</v>
      </c>
      <c r="AF508" s="4">
        <f t="shared" si="555"/>
        <v>-0.21909539514000009</v>
      </c>
      <c r="AH508" s="11">
        <f t="shared" si="556"/>
        <v>-1.2003991094045485E-2</v>
      </c>
      <c r="AI508" s="11">
        <f t="shared" si="557"/>
        <v>-1.7977679984422901E-2</v>
      </c>
      <c r="AK508" s="3">
        <v>1024</v>
      </c>
      <c r="AL508" s="7">
        <v>869</v>
      </c>
      <c r="AM508" s="7"/>
      <c r="AN508" s="3">
        <v>775.357142857143</v>
      </c>
      <c r="AO508" s="3">
        <v>811.07692307692298</v>
      </c>
      <c r="AP508" s="7">
        <v>811.84615384615392</v>
      </c>
      <c r="AQ508" s="113"/>
      <c r="AR508" s="3">
        <v>805.125</v>
      </c>
      <c r="AS508" s="3">
        <v>779.25</v>
      </c>
      <c r="AT508" s="7">
        <v>778.4375</v>
      </c>
      <c r="AU508" s="7"/>
      <c r="AV508" s="3">
        <v>851.92857142857099</v>
      </c>
      <c r="AW508" s="3">
        <v>784.84615384615392</v>
      </c>
      <c r="AX508" s="7">
        <v>783.84615384615392</v>
      </c>
      <c r="AY508" s="113"/>
      <c r="AZ508" s="3">
        <v>1024</v>
      </c>
      <c r="BA508" s="7">
        <v>869</v>
      </c>
      <c r="BB508" s="7"/>
      <c r="BC508" s="3">
        <v>775.357142857143</v>
      </c>
      <c r="BD508" s="3">
        <v>811.07692307692298</v>
      </c>
      <c r="BE508" s="7">
        <v>813.28571428571399</v>
      </c>
      <c r="BF508" s="113"/>
      <c r="BG508" s="3">
        <v>804.94117647058795</v>
      </c>
      <c r="BH508" s="3">
        <v>779.47058823529403</v>
      </c>
      <c r="BI508" s="7">
        <v>778.05882352941205</v>
      </c>
      <c r="BJ508" s="113"/>
      <c r="BK508" s="3">
        <v>853</v>
      </c>
      <c r="BL508" s="3">
        <v>786.21428571428601</v>
      </c>
      <c r="BM508" s="7">
        <v>783.142857142857</v>
      </c>
      <c r="BO508" s="2">
        <f t="shared" si="619"/>
        <v>919.95890410958907</v>
      </c>
      <c r="BP508" s="2">
        <f t="shared" si="620"/>
        <v>831.60273972602727</v>
      </c>
      <c r="BQ508" s="2"/>
      <c r="BR508" s="2">
        <f t="shared" si="621"/>
        <v>795.21491884424984</v>
      </c>
      <c r="BS508" s="2">
        <f t="shared" si="622"/>
        <v>789.86171201884326</v>
      </c>
      <c r="BT508" s="2">
        <f t="shared" si="623"/>
        <v>789.64026706573054</v>
      </c>
      <c r="BU508" s="2"/>
      <c r="BV508" s="2">
        <f t="shared" si="624"/>
        <v>837.19983883964528</v>
      </c>
      <c r="BW508" s="2">
        <f t="shared" si="625"/>
        <v>783.99717969379549</v>
      </c>
      <c r="BX508" s="2">
        <f t="shared" si="626"/>
        <v>781.47139403706683</v>
      </c>
      <c r="BZ508" s="16">
        <f t="shared" si="615"/>
        <v>-88.356164383561804</v>
      </c>
      <c r="CA508" s="16">
        <f t="shared" si="616"/>
        <v>-41.962472660296726</v>
      </c>
      <c r="CB508" s="16">
        <f t="shared" si="617"/>
        <v>-8.168873028663711</v>
      </c>
      <c r="CD508" s="5">
        <f t="shared" si="558"/>
        <v>-9.6043599326950502E-2</v>
      </c>
      <c r="CE508" s="5">
        <f t="shared" si="559"/>
        <v>-5.0459757593056209E-2</v>
      </c>
      <c r="CF508" s="5">
        <f t="shared" si="560"/>
        <v>-1.0345056311551692E-2</v>
      </c>
      <c r="CH508" s="11">
        <f t="shared" si="589"/>
        <v>-6.731773635719529E-3</v>
      </c>
      <c r="CI508" s="11">
        <f t="shared" si="590"/>
        <v>-7.0102454649887402E-3</v>
      </c>
      <c r="CK508" s="11">
        <f t="shared" si="591"/>
        <v>-6.354833897195733E-2</v>
      </c>
      <c r="CL508" s="11">
        <f t="shared" si="592"/>
        <v>-6.6565283719855706E-2</v>
      </c>
      <c r="CN508" s="16">
        <f t="shared" si="561"/>
        <v>-5.3532068254065734</v>
      </c>
      <c r="CO508" s="16">
        <f t="shared" si="562"/>
        <v>-5.5746517785192964</v>
      </c>
      <c r="CP508" s="11"/>
      <c r="CQ508" s="16">
        <f t="shared" si="563"/>
        <v>-53.202659145849793</v>
      </c>
      <c r="CR508" s="16">
        <f t="shared" si="564"/>
        <v>-55.728444802578451</v>
      </c>
      <c r="CT508" s="106">
        <v>779.11538461538396</v>
      </c>
      <c r="CU508" s="104">
        <v>780.15384615384608</v>
      </c>
      <c r="CV508" s="104">
        <v>794.86666666666599</v>
      </c>
      <c r="CW508" s="104">
        <v>791.50303030303098</v>
      </c>
      <c r="CX508" s="104">
        <v>778.44444444444389</v>
      </c>
      <c r="CY508" s="104">
        <v>840.23076923076906</v>
      </c>
      <c r="CZ508" s="104">
        <v>847.52564102564202</v>
      </c>
      <c r="DA508" s="104">
        <v>844.7</v>
      </c>
      <c r="DB508" s="104">
        <v>869.125</v>
      </c>
      <c r="DC508" s="104">
        <v>922.12087912087793</v>
      </c>
      <c r="DD508" s="104">
        <v>1011.4835164835159</v>
      </c>
      <c r="DE508" s="104">
        <v>1006.0726495726489</v>
      </c>
      <c r="DF508" s="104">
        <v>991.05555555555611</v>
      </c>
      <c r="DG508" s="104">
        <v>955.61538461538396</v>
      </c>
      <c r="DH508" s="104">
        <v>938.84285714285693</v>
      </c>
      <c r="DI508" s="104">
        <v>965.69230769230694</v>
      </c>
      <c r="DJ508" s="104">
        <v>954.3125</v>
      </c>
      <c r="DK508" s="104">
        <v>882.68461538461497</v>
      </c>
      <c r="DL508" s="104">
        <v>860.48863636363603</v>
      </c>
      <c r="DM508" s="104">
        <v>887.4</v>
      </c>
      <c r="DN508" s="104">
        <v>893.75757575757598</v>
      </c>
      <c r="DO508" s="104">
        <v>951.71428571428601</v>
      </c>
      <c r="DP508" s="104">
        <v>971.16666666666697</v>
      </c>
      <c r="DR508" s="4">
        <f t="shared" si="593"/>
        <v>11.96798298927</v>
      </c>
      <c r="DS508" s="39">
        <v>12.18707838441</v>
      </c>
      <c r="DT508" s="39">
        <v>12.11339203943</v>
      </c>
      <c r="DU508" s="39">
        <v>12.77338820828</v>
      </c>
      <c r="DV508" s="39">
        <v>12.81649523201</v>
      </c>
      <c r="DW508" s="39">
        <v>15.962900065289999</v>
      </c>
      <c r="DX508" s="39">
        <v>17.902630567469998</v>
      </c>
      <c r="DY508" s="39">
        <v>23.065484451600003</v>
      </c>
      <c r="DZ508" s="39">
        <v>20.659539838239997</v>
      </c>
      <c r="EA508" s="39">
        <v>24.616614713459999</v>
      </c>
      <c r="EB508" s="39">
        <v>27.579091669410001</v>
      </c>
      <c r="EC508" s="39">
        <v>27.725380256130002</v>
      </c>
      <c r="ED508" s="39">
        <v>32.230299545820003</v>
      </c>
      <c r="EE508" s="39">
        <v>30.956500129120002</v>
      </c>
      <c r="EF508" s="39">
        <v>31.484117578000003</v>
      </c>
      <c r="EG508" s="39">
        <v>32.062656842849997</v>
      </c>
      <c r="EH508" s="39">
        <v>33.187139330360004</v>
      </c>
      <c r="EI508" s="39">
        <v>31.376554318979998</v>
      </c>
      <c r="EJ508" s="39">
        <v>34.033643811460003</v>
      </c>
      <c r="EK508" s="39">
        <v>31.353866788200005</v>
      </c>
      <c r="EL508" s="39">
        <v>35.13238034658</v>
      </c>
      <c r="EM508" s="39">
        <v>32.119338711430004</v>
      </c>
      <c r="EN508" s="39">
        <v>37.005849525499997</v>
      </c>
      <c r="EP508" s="111">
        <v>45777</v>
      </c>
      <c r="EQ508" s="114">
        <f t="shared" si="618"/>
        <v>0.67123287671232879</v>
      </c>
      <c r="ER508" s="114"/>
      <c r="ES508" s="4">
        <f t="shared" si="594"/>
        <v>1024</v>
      </c>
      <c r="ET508" s="4">
        <f t="shared" si="595"/>
        <v>869</v>
      </c>
      <c r="EU508" s="4"/>
      <c r="EV508" s="4">
        <f t="shared" si="565"/>
        <v>775.357142857143</v>
      </c>
      <c r="EW508" s="4">
        <f t="shared" si="566"/>
        <v>811.07692307692298</v>
      </c>
      <c r="EX508" s="4">
        <f t="shared" si="567"/>
        <v>811.84615384615392</v>
      </c>
      <c r="EY508" s="4"/>
      <c r="EZ508" s="4">
        <f t="shared" si="568"/>
        <v>805.125</v>
      </c>
      <c r="FA508" s="4">
        <f t="shared" si="569"/>
        <v>779.25</v>
      </c>
      <c r="FB508" s="4">
        <f t="shared" si="570"/>
        <v>778.4375</v>
      </c>
      <c r="FC508" s="4"/>
      <c r="FD508" s="4">
        <f t="shared" si="629"/>
        <v>851.92857142857099</v>
      </c>
      <c r="FE508" s="4">
        <f t="shared" si="630"/>
        <v>784.84615384615392</v>
      </c>
      <c r="FF508" s="4">
        <f t="shared" si="598"/>
        <v>783.84615384615392</v>
      </c>
      <c r="FH508" s="16">
        <f t="shared" si="599"/>
        <v>919.95890410958907</v>
      </c>
      <c r="FI508" s="16">
        <f t="shared" si="572"/>
        <v>830.63645943098004</v>
      </c>
      <c r="FJ508" s="16"/>
      <c r="FK508" s="16">
        <f t="shared" si="600"/>
        <v>795.33830724070458</v>
      </c>
      <c r="FL508" s="16">
        <f t="shared" si="601"/>
        <v>789.71364594309807</v>
      </c>
      <c r="FM508" s="16">
        <f t="shared" si="602"/>
        <v>789.4211670179136</v>
      </c>
      <c r="FN508" s="16"/>
      <c r="FO508" s="16">
        <f t="shared" si="603"/>
        <v>836.54109589041059</v>
      </c>
      <c r="FP508" s="16">
        <f t="shared" si="604"/>
        <v>783.00632244467874</v>
      </c>
      <c r="FQ508" s="16">
        <f t="shared" si="605"/>
        <v>782.06796628029508</v>
      </c>
      <c r="FS508" s="4">
        <f t="shared" si="573"/>
        <v>1024</v>
      </c>
      <c r="FT508" s="4">
        <f t="shared" si="574"/>
        <v>869</v>
      </c>
      <c r="FU508" s="4"/>
      <c r="FV508" s="4">
        <f t="shared" si="575"/>
        <v>775.357142857143</v>
      </c>
      <c r="FW508" s="4">
        <f t="shared" si="576"/>
        <v>811.07692307692298</v>
      </c>
      <c r="FX508" s="4">
        <f t="shared" si="577"/>
        <v>813.28571428571399</v>
      </c>
      <c r="FY508" s="4"/>
      <c r="FZ508" s="4">
        <f t="shared" si="578"/>
        <v>804.94117647058795</v>
      </c>
      <c r="GA508" s="4">
        <f t="shared" si="579"/>
        <v>779.47058823529403</v>
      </c>
      <c r="GB508" s="4">
        <f t="shared" si="580"/>
        <v>778.05882352941205</v>
      </c>
      <c r="GC508" s="4"/>
      <c r="GD508" s="4">
        <f t="shared" si="581"/>
        <v>853</v>
      </c>
      <c r="GE508" s="4">
        <f t="shared" si="582"/>
        <v>786.21428571428601</v>
      </c>
      <c r="GF508" s="4">
        <f t="shared" si="583"/>
        <v>783.142857142857</v>
      </c>
      <c r="GH508" s="16">
        <f t="shared" si="606"/>
        <v>919.95890410958907</v>
      </c>
      <c r="GI508" s="16">
        <f t="shared" si="584"/>
        <v>831.60273972602727</v>
      </c>
      <c r="GJ508" s="16"/>
      <c r="GK508" s="16">
        <f t="shared" si="607"/>
        <v>795.21491884424984</v>
      </c>
      <c r="GL508" s="16">
        <f t="shared" si="608"/>
        <v>789.86171201884326</v>
      </c>
      <c r="GM508" s="16">
        <f t="shared" si="609"/>
        <v>789.64026706573054</v>
      </c>
      <c r="GN508" s="16"/>
      <c r="GO508" s="16">
        <f t="shared" si="585"/>
        <v>837.19983883964528</v>
      </c>
      <c r="GP508" s="16">
        <f t="shared" si="586"/>
        <v>783.99717969379549</v>
      </c>
      <c r="GQ508" s="16">
        <f t="shared" si="610"/>
        <v>781.47139403706683</v>
      </c>
    </row>
    <row r="509" spans="2:199" ht="14.45" customHeight="1" x14ac:dyDescent="0.25">
      <c r="B509" s="28" t="s">
        <v>398</v>
      </c>
      <c r="C509" s="28" t="s">
        <v>1071</v>
      </c>
      <c r="D509" s="23" t="str">
        <f>IFERROR(IF(MATCH($B509,Compounders!$A:$A,0),"yes"),"")</f>
        <v/>
      </c>
      <c r="F509" s="66"/>
      <c r="G509" s="66"/>
      <c r="H509" s="66"/>
      <c r="I509" s="66"/>
      <c r="J509" s="121" t="str">
        <f t="shared" si="587"/>
        <v>yes</v>
      </c>
      <c r="K509" s="70">
        <f t="shared" si="611"/>
        <v>6</v>
      </c>
      <c r="L509" s="70">
        <f t="shared" si="612"/>
        <v>48</v>
      </c>
      <c r="M509" s="70">
        <f t="shared" si="613"/>
        <v>7</v>
      </c>
      <c r="N509" s="70">
        <f t="shared" si="614"/>
        <v>11</v>
      </c>
      <c r="O509" s="66"/>
      <c r="P509" s="83"/>
      <c r="Q509" s="70">
        <f t="shared" si="631"/>
        <v>5</v>
      </c>
      <c r="R509" s="70">
        <f t="shared" si="631"/>
        <v>4</v>
      </c>
      <c r="S509" s="70">
        <f t="shared" si="631"/>
        <v>5</v>
      </c>
      <c r="T509" s="70">
        <f t="shared" si="631"/>
        <v>5</v>
      </c>
      <c r="U509" s="70">
        <f t="shared" si="631"/>
        <v>5</v>
      </c>
      <c r="V509" s="70">
        <f t="shared" si="631"/>
        <v>8</v>
      </c>
      <c r="W509" s="70">
        <f t="shared" si="631"/>
        <v>10</v>
      </c>
      <c r="X509" s="70">
        <f t="shared" si="631"/>
        <v>4</v>
      </c>
      <c r="Y509" s="70">
        <f t="shared" si="631"/>
        <v>2</v>
      </c>
      <c r="AA509" s="39">
        <v>8.3090014081500012</v>
      </c>
      <c r="AB509" s="39">
        <v>6.6397222877599988</v>
      </c>
      <c r="AC509" s="40">
        <v>6.2938723616799992</v>
      </c>
      <c r="AE509" s="4">
        <f t="shared" si="554"/>
        <v>-2.015129046470002</v>
      </c>
      <c r="AF509" s="4">
        <f t="shared" si="555"/>
        <v>-0.34584992607999965</v>
      </c>
      <c r="AH509" s="11">
        <f t="shared" si="556"/>
        <v>-0.24252361354680174</v>
      </c>
      <c r="AI509" s="11">
        <f t="shared" si="557"/>
        <v>-5.2088010776829785E-2</v>
      </c>
      <c r="AK509" s="3">
        <v>567</v>
      </c>
      <c r="AL509" s="7">
        <v>602</v>
      </c>
      <c r="AM509" s="7"/>
      <c r="AN509" s="3">
        <v>682.33333333333303</v>
      </c>
      <c r="AO509" s="3">
        <v>618.79999999999995</v>
      </c>
      <c r="AP509" s="7">
        <v>614.94117647058795</v>
      </c>
      <c r="AQ509" s="113"/>
      <c r="AR509" s="3">
        <v>756.5</v>
      </c>
      <c r="AS509" s="3">
        <v>653.20000000000005</v>
      </c>
      <c r="AT509" s="7">
        <v>629.58823529411802</v>
      </c>
      <c r="AU509" s="7"/>
      <c r="AV509" s="3">
        <v>799.41666666666697</v>
      </c>
      <c r="AW509" s="3">
        <v>694.91666666666697</v>
      </c>
      <c r="AX509" s="7">
        <v>674.5</v>
      </c>
      <c r="AY509" s="113"/>
      <c r="AZ509" s="3">
        <v>925</v>
      </c>
      <c r="BA509" s="7">
        <v>892</v>
      </c>
      <c r="BB509" s="7"/>
      <c r="BC509" s="3">
        <v>730.57894736842093</v>
      </c>
      <c r="BD509" s="3">
        <v>656.94444444444389</v>
      </c>
      <c r="BE509" s="7">
        <v>651.20000000000005</v>
      </c>
      <c r="BF509" s="113"/>
      <c r="BG509" s="3">
        <v>777.89473684210498</v>
      </c>
      <c r="BH509" s="3">
        <v>675.22222222222194</v>
      </c>
      <c r="BI509" s="7">
        <v>649.15</v>
      </c>
      <c r="BJ509" s="113"/>
      <c r="BK509" s="3">
        <v>829.26666666666699</v>
      </c>
      <c r="BL509" s="3">
        <v>719.357142857143</v>
      </c>
      <c r="BM509" s="7">
        <v>692.5</v>
      </c>
      <c r="BO509" s="2">
        <f t="shared" si="619"/>
        <v>911.43835616438355</v>
      </c>
      <c r="BP509" s="2">
        <f t="shared" si="620"/>
        <v>793.04109589041104</v>
      </c>
      <c r="BQ509" s="2"/>
      <c r="BR509" s="2">
        <f t="shared" si="621"/>
        <v>750.02379235760611</v>
      </c>
      <c r="BS509" s="2">
        <f t="shared" si="622"/>
        <v>664.45585996955811</v>
      </c>
      <c r="BT509" s="2">
        <f t="shared" si="623"/>
        <v>650.35753424657537</v>
      </c>
      <c r="BU509" s="2"/>
      <c r="BV509" s="2">
        <f t="shared" si="624"/>
        <v>799.00648882480164</v>
      </c>
      <c r="BW509" s="2">
        <f t="shared" si="625"/>
        <v>693.35986083931277</v>
      </c>
      <c r="BX509" s="2">
        <f t="shared" si="626"/>
        <v>666.96506849315074</v>
      </c>
      <c r="BZ509" s="16">
        <f t="shared" si="615"/>
        <v>-118.39726027397251</v>
      </c>
      <c r="CA509" s="16">
        <f t="shared" si="616"/>
        <v>-142.68356164383567</v>
      </c>
      <c r="CB509" s="16">
        <f t="shared" si="617"/>
        <v>16.607534246575369</v>
      </c>
      <c r="CD509" s="5">
        <f t="shared" si="558"/>
        <v>-0.12990155557225513</v>
      </c>
      <c r="CE509" s="5">
        <f t="shared" si="559"/>
        <v>-0.17991950528570444</v>
      </c>
      <c r="CF509" s="5">
        <f t="shared" si="560"/>
        <v>2.5536006538026568E-2</v>
      </c>
      <c r="CH509" s="11">
        <f t="shared" si="589"/>
        <v>-0.11408695732048169</v>
      </c>
      <c r="CI509" s="11">
        <f t="shared" si="590"/>
        <v>-0.13288412864576249</v>
      </c>
      <c r="CK509" s="11">
        <f t="shared" si="591"/>
        <v>-0.13222249063443337</v>
      </c>
      <c r="CL509" s="11">
        <f t="shared" si="592"/>
        <v>-0.16525700626769713</v>
      </c>
      <c r="CN509" s="16">
        <f t="shared" si="561"/>
        <v>-85.567932388048007</v>
      </c>
      <c r="CO509" s="16">
        <f t="shared" si="562"/>
        <v>-99.666258111030743</v>
      </c>
      <c r="CP509" s="11"/>
      <c r="CQ509" s="16">
        <f t="shared" si="563"/>
        <v>-105.64662798548886</v>
      </c>
      <c r="CR509" s="16">
        <f t="shared" si="564"/>
        <v>-132.0414203316509</v>
      </c>
      <c r="CT509" s="106">
        <v>639.76535947712307</v>
      </c>
      <c r="CU509" s="104">
        <v>653.92307692307702</v>
      </c>
      <c r="CV509" s="104">
        <v>737.72850678732993</v>
      </c>
      <c r="CW509" s="104">
        <v>751.64705882352905</v>
      </c>
      <c r="CX509" s="104">
        <v>842.0581771169999</v>
      </c>
      <c r="CY509" s="104">
        <v>916.82539682539607</v>
      </c>
      <c r="CZ509" s="104">
        <v>959.32539682539698</v>
      </c>
      <c r="DA509" s="104">
        <v>948.42105263157907</v>
      </c>
      <c r="DB509" s="104">
        <v>947.82773109243601</v>
      </c>
      <c r="DC509" s="104">
        <v>936.01519069166102</v>
      </c>
      <c r="DD509" s="104">
        <v>934.70779220779195</v>
      </c>
      <c r="DE509" s="104">
        <v>912.64705882352905</v>
      </c>
      <c r="DF509" s="104">
        <v>912.26923076923094</v>
      </c>
      <c r="DG509" s="104">
        <v>916.04895104895195</v>
      </c>
      <c r="DH509" s="104">
        <v>899.65</v>
      </c>
      <c r="DI509" s="104">
        <v>872.05882352941205</v>
      </c>
      <c r="DJ509" s="104">
        <v>857.623376623377</v>
      </c>
      <c r="DK509" s="104">
        <v>841.40170940170901</v>
      </c>
      <c r="DL509" s="104">
        <v>840.27272727272793</v>
      </c>
      <c r="DM509" s="104">
        <v>842.42857142857099</v>
      </c>
      <c r="DN509" s="104">
        <v>860.375</v>
      </c>
      <c r="DO509" s="104">
        <v>902.17499999999995</v>
      </c>
      <c r="DP509" s="104">
        <v>893.63383838383811</v>
      </c>
      <c r="DR509" s="4">
        <f t="shared" si="593"/>
        <v>6.2938723616799992</v>
      </c>
      <c r="DS509" s="39">
        <v>6.6397222877599988</v>
      </c>
      <c r="DT509" s="39">
        <v>8.3090014081500012</v>
      </c>
      <c r="DU509" s="39">
        <v>9.4106039394999978</v>
      </c>
      <c r="DV509" s="39">
        <v>9.1376836418000007</v>
      </c>
      <c r="DW509" s="39">
        <v>11.903420090720001</v>
      </c>
      <c r="DX509" s="39">
        <v>12.48481513872</v>
      </c>
      <c r="DY509" s="39">
        <v>14.583341410719999</v>
      </c>
      <c r="DZ509" s="39">
        <v>13.491650063149997</v>
      </c>
      <c r="EA509" s="39">
        <v>13.25066061445</v>
      </c>
      <c r="EB509" s="39">
        <v>12.886855867049999</v>
      </c>
      <c r="EC509" s="39">
        <v>12.2395896376</v>
      </c>
      <c r="ED509" s="39">
        <v>13.625780520450002</v>
      </c>
      <c r="EE509" s="39">
        <v>16.46518998518</v>
      </c>
      <c r="EF509" s="39">
        <v>16.994784256999999</v>
      </c>
      <c r="EG509" s="39">
        <v>14.106051046320001</v>
      </c>
      <c r="EH509" s="39">
        <v>14.442658348799998</v>
      </c>
      <c r="EI509" s="39">
        <v>13.44692552984</v>
      </c>
      <c r="EJ509" s="39">
        <v>13.113528177880001</v>
      </c>
      <c r="EK509" s="39">
        <v>12.60645683483</v>
      </c>
      <c r="EL509" s="39">
        <v>13.81611733792</v>
      </c>
      <c r="EM509" s="39">
        <v>15.2322800245</v>
      </c>
      <c r="EN509" s="39">
        <v>14.6473899764</v>
      </c>
      <c r="EP509" s="111">
        <v>45872</v>
      </c>
      <c r="EQ509" s="114">
        <f t="shared" si="618"/>
        <v>0.41095890410958902</v>
      </c>
      <c r="ER509" s="114"/>
      <c r="ES509" s="4">
        <f t="shared" si="594"/>
        <v>567</v>
      </c>
      <c r="ET509" s="4">
        <f t="shared" si="595"/>
        <v>602</v>
      </c>
      <c r="EU509" s="4"/>
      <c r="EV509" s="4">
        <f t="shared" si="565"/>
        <v>682.33333333333303</v>
      </c>
      <c r="EW509" s="4">
        <f t="shared" si="566"/>
        <v>618.79999999999995</v>
      </c>
      <c r="EX509" s="4">
        <f t="shared" si="567"/>
        <v>614.94117647058795</v>
      </c>
      <c r="EY509" s="4"/>
      <c r="EZ509" s="4">
        <f t="shared" si="568"/>
        <v>756.5</v>
      </c>
      <c r="FA509" s="4">
        <f t="shared" si="569"/>
        <v>653.20000000000005</v>
      </c>
      <c r="FB509" s="4">
        <f t="shared" si="570"/>
        <v>629.58823529411802</v>
      </c>
      <c r="FC509" s="4"/>
      <c r="FD509" s="4">
        <f t="shared" si="629"/>
        <v>799.41666666666697</v>
      </c>
      <c r="FE509" s="4">
        <f t="shared" si="630"/>
        <v>694.91666666666697</v>
      </c>
      <c r="FF509" s="4">
        <f t="shared" si="598"/>
        <v>674.5</v>
      </c>
      <c r="FH509" s="16">
        <f t="shared" si="599"/>
        <v>581.38356164383561</v>
      </c>
      <c r="FI509" s="16">
        <f t="shared" si="572"/>
        <v>607.31829170024162</v>
      </c>
      <c r="FJ509" s="16"/>
      <c r="FK509" s="16">
        <f t="shared" si="600"/>
        <v>712.81278538812762</v>
      </c>
      <c r="FL509" s="16">
        <f t="shared" si="601"/>
        <v>632.93698630136987</v>
      </c>
      <c r="FM509" s="16">
        <f t="shared" si="602"/>
        <v>620.96051571313455</v>
      </c>
      <c r="FN509" s="16"/>
      <c r="FO509" s="16">
        <f t="shared" si="603"/>
        <v>774.13698630136992</v>
      </c>
      <c r="FP509" s="16">
        <f t="shared" si="604"/>
        <v>670.34383561643858</v>
      </c>
      <c r="FQ509" s="16">
        <f t="shared" si="605"/>
        <v>648.04512489927492</v>
      </c>
      <c r="FS509" s="4">
        <f t="shared" si="573"/>
        <v>925</v>
      </c>
      <c r="FT509" s="4">
        <f t="shared" si="574"/>
        <v>892</v>
      </c>
      <c r="FU509" s="4"/>
      <c r="FV509" s="4">
        <f t="shared" si="575"/>
        <v>730.57894736842093</v>
      </c>
      <c r="FW509" s="4">
        <f t="shared" si="576"/>
        <v>656.94444444444389</v>
      </c>
      <c r="FX509" s="4">
        <f t="shared" si="577"/>
        <v>651.20000000000005</v>
      </c>
      <c r="FY509" s="4"/>
      <c r="FZ509" s="4">
        <f t="shared" si="578"/>
        <v>777.89473684210498</v>
      </c>
      <c r="GA509" s="4">
        <f t="shared" si="579"/>
        <v>675.22222222222194</v>
      </c>
      <c r="GB509" s="4">
        <f t="shared" si="580"/>
        <v>649.15</v>
      </c>
      <c r="GC509" s="4"/>
      <c r="GD509" s="4">
        <f t="shared" si="581"/>
        <v>829.26666666666699</v>
      </c>
      <c r="GE509" s="4">
        <f t="shared" si="582"/>
        <v>719.357142857143</v>
      </c>
      <c r="GF509" s="4">
        <f t="shared" si="583"/>
        <v>692.5</v>
      </c>
      <c r="GH509" s="16">
        <f t="shared" si="606"/>
        <v>911.43835616438355</v>
      </c>
      <c r="GI509" s="16">
        <f t="shared" si="584"/>
        <v>793.04109589041104</v>
      </c>
      <c r="GJ509" s="16"/>
      <c r="GK509" s="16">
        <f t="shared" si="607"/>
        <v>750.02379235760611</v>
      </c>
      <c r="GL509" s="16">
        <f t="shared" si="608"/>
        <v>664.45585996955811</v>
      </c>
      <c r="GM509" s="16">
        <f t="shared" si="609"/>
        <v>650.35753424657537</v>
      </c>
      <c r="GN509" s="16"/>
      <c r="GO509" s="16">
        <f t="shared" si="585"/>
        <v>799.00648882480164</v>
      </c>
      <c r="GP509" s="16">
        <f t="shared" si="586"/>
        <v>693.35986083931277</v>
      </c>
      <c r="GQ509" s="16">
        <f t="shared" si="610"/>
        <v>666.96506849315074</v>
      </c>
    </row>
    <row r="510" spans="2:199" ht="14.45" customHeight="1" x14ac:dyDescent="0.25">
      <c r="B510" s="28" t="s">
        <v>465</v>
      </c>
      <c r="C510" s="28" t="s">
        <v>929</v>
      </c>
      <c r="D510" s="23" t="str">
        <f>IFERROR(IF(MATCH($B510,Compounders!$A:$A,0),"yes"),"")</f>
        <v/>
      </c>
      <c r="F510" s="66"/>
      <c r="G510" s="66"/>
      <c r="H510" s="66"/>
      <c r="I510" s="66"/>
      <c r="J510" s="121" t="str">
        <f t="shared" si="587"/>
        <v>yes</v>
      </c>
      <c r="K510" s="70">
        <f t="shared" si="611"/>
        <v>6</v>
      </c>
      <c r="L510" s="70">
        <f t="shared" si="612"/>
        <v>48</v>
      </c>
      <c r="M510" s="70">
        <f t="shared" si="613"/>
        <v>7</v>
      </c>
      <c r="N510" s="70">
        <f t="shared" si="614"/>
        <v>11</v>
      </c>
      <c r="O510" s="66"/>
      <c r="P510" s="83"/>
      <c r="Q510" s="70">
        <f t="shared" si="631"/>
        <v>5</v>
      </c>
      <c r="R510" s="70">
        <f t="shared" si="631"/>
        <v>4</v>
      </c>
      <c r="S510" s="70">
        <f t="shared" si="631"/>
        <v>5</v>
      </c>
      <c r="T510" s="70">
        <f t="shared" si="631"/>
        <v>5</v>
      </c>
      <c r="U510" s="70">
        <f t="shared" si="631"/>
        <v>5</v>
      </c>
      <c r="V510" s="70">
        <f t="shared" si="631"/>
        <v>8</v>
      </c>
      <c r="W510" s="70">
        <f t="shared" si="631"/>
        <v>10</v>
      </c>
      <c r="X510" s="70">
        <f t="shared" si="631"/>
        <v>4</v>
      </c>
      <c r="Y510" s="70">
        <f t="shared" si="631"/>
        <v>2</v>
      </c>
      <c r="AA510" s="39">
        <v>14.782438657600002</v>
      </c>
      <c r="AB510" s="39">
        <v>10.02790480318</v>
      </c>
      <c r="AC510" s="40">
        <v>11.874426145379999</v>
      </c>
      <c r="AE510" s="4">
        <f t="shared" si="554"/>
        <v>-2.9080125122200027</v>
      </c>
      <c r="AF510" s="4">
        <f t="shared" si="555"/>
        <v>1.8465213421999991</v>
      </c>
      <c r="AH510" s="11">
        <f t="shared" si="556"/>
        <v>-0.19672075626878549</v>
      </c>
      <c r="AI510" s="11">
        <f t="shared" si="557"/>
        <v>0.1841382999182879</v>
      </c>
      <c r="AK510" s="3">
        <v>-6190</v>
      </c>
      <c r="AL510" s="7">
        <v>-603</v>
      </c>
      <c r="AM510" s="7"/>
      <c r="AN510" s="3">
        <v>561.04999999999995</v>
      </c>
      <c r="AO510" s="3">
        <v>607.78461538461499</v>
      </c>
      <c r="AP510" s="7">
        <v>200.10692307692301</v>
      </c>
      <c r="AQ510" s="113"/>
      <c r="AR510" s="3">
        <v>1066.5833333333301</v>
      </c>
      <c r="AS510" s="3">
        <v>827.642857142857</v>
      </c>
      <c r="AT510" s="7">
        <v>773.15384615384608</v>
      </c>
      <c r="AU510" s="7"/>
      <c r="AV510" s="3">
        <v>1773.2857142857101</v>
      </c>
      <c r="AW510" s="3">
        <v>1244.8888888888901</v>
      </c>
      <c r="AX510" s="7">
        <v>1082.3636363636401</v>
      </c>
      <c r="AY510" s="113"/>
      <c r="AZ510" s="3">
        <v>1041</v>
      </c>
      <c r="BA510" s="7">
        <v>357</v>
      </c>
      <c r="BB510" s="7"/>
      <c r="BC510" s="3">
        <v>1009.3333333333301</v>
      </c>
      <c r="BD510" s="3">
        <v>841.05</v>
      </c>
      <c r="BE510" s="7">
        <v>658</v>
      </c>
      <c r="BF510" s="113"/>
      <c r="BG510" s="3">
        <v>1150.8</v>
      </c>
      <c r="BH510" s="3">
        <v>1069.21052631579</v>
      </c>
      <c r="BI510" s="7">
        <v>913.9</v>
      </c>
      <c r="BJ510" s="113"/>
      <c r="BK510" s="3">
        <v>1506.625</v>
      </c>
      <c r="BL510" s="3">
        <v>1394.61538461538</v>
      </c>
      <c r="BM510" s="7">
        <v>1285.375</v>
      </c>
      <c r="BO510" s="2">
        <f t="shared" si="619"/>
        <v>1041</v>
      </c>
      <c r="BP510" s="2">
        <f t="shared" si="620"/>
        <v>357</v>
      </c>
      <c r="BQ510" s="2"/>
      <c r="BR510" s="2">
        <f t="shared" si="621"/>
        <v>1009.3333333333301</v>
      </c>
      <c r="BS510" s="2">
        <f t="shared" si="622"/>
        <v>841.05</v>
      </c>
      <c r="BT510" s="2">
        <f t="shared" si="623"/>
        <v>658</v>
      </c>
      <c r="BU510" s="2"/>
      <c r="BV510" s="2">
        <f t="shared" si="624"/>
        <v>1150.8</v>
      </c>
      <c r="BW510" s="2">
        <f t="shared" si="625"/>
        <v>1069.21052631579</v>
      </c>
      <c r="BX510" s="2">
        <f t="shared" si="626"/>
        <v>913.9</v>
      </c>
      <c r="BZ510" s="16">
        <f t="shared" si="615"/>
        <v>-684</v>
      </c>
      <c r="CA510" s="16">
        <f t="shared" si="616"/>
        <v>301</v>
      </c>
      <c r="CB510" s="16">
        <f t="shared" si="617"/>
        <v>255.89999999999998</v>
      </c>
      <c r="CD510" s="5">
        <f t="shared" si="558"/>
        <v>-0.65706051873198845</v>
      </c>
      <c r="CE510" s="5">
        <f t="shared" si="559"/>
        <v>0.84313725490196068</v>
      </c>
      <c r="CF510" s="5">
        <f t="shared" si="560"/>
        <v>0.38890577507598789</v>
      </c>
      <c r="CH510" s="11">
        <f t="shared" si="589"/>
        <v>-0.16672721268163537</v>
      </c>
      <c r="CI510" s="11">
        <f t="shared" si="590"/>
        <v>-0.34808454425363067</v>
      </c>
      <c r="CK510" s="11">
        <f t="shared" si="591"/>
        <v>-7.0898048039807038E-2</v>
      </c>
      <c r="CL510" s="11">
        <f t="shared" si="592"/>
        <v>-0.20585679527285361</v>
      </c>
      <c r="CN510" s="16">
        <f t="shared" si="561"/>
        <v>-168.28333333333012</v>
      </c>
      <c r="CO510" s="16">
        <f t="shared" si="562"/>
        <v>-351.33333333333007</v>
      </c>
      <c r="CP510" s="11"/>
      <c r="CQ510" s="16">
        <f t="shared" si="563"/>
        <v>-81.589473684209906</v>
      </c>
      <c r="CR510" s="16">
        <f t="shared" si="564"/>
        <v>-236.89999999999998</v>
      </c>
      <c r="CT510" s="106">
        <v>718.02750000000003</v>
      </c>
      <c r="CU510" s="104">
        <v>841.05</v>
      </c>
      <c r="CV510" s="104">
        <v>665.72444444444466</v>
      </c>
      <c r="CW510" s="104">
        <v>1097.3</v>
      </c>
      <c r="CX510" s="104">
        <v>741.1</v>
      </c>
      <c r="CY510" s="104" t="s">
        <v>503</v>
      </c>
      <c r="CZ510" s="104" t="s">
        <v>503</v>
      </c>
      <c r="DA510" s="104" t="s">
        <v>503</v>
      </c>
      <c r="DB510" s="104" t="s">
        <v>503</v>
      </c>
      <c r="DC510" s="104" t="s">
        <v>503</v>
      </c>
      <c r="DD510" s="104" t="s">
        <v>503</v>
      </c>
      <c r="DE510" s="104" t="s">
        <v>503</v>
      </c>
      <c r="DF510" s="104" t="s">
        <v>503</v>
      </c>
      <c r="DG510" s="104" t="s">
        <v>503</v>
      </c>
      <c r="DH510" s="104" t="s">
        <v>503</v>
      </c>
      <c r="DI510" s="104" t="s">
        <v>503</v>
      </c>
      <c r="DJ510" s="104" t="s">
        <v>503</v>
      </c>
      <c r="DK510" s="104" t="s">
        <v>503</v>
      </c>
      <c r="DL510" s="104" t="s">
        <v>503</v>
      </c>
      <c r="DM510" s="104" t="s">
        <v>503</v>
      </c>
      <c r="DN510" s="104" t="s">
        <v>503</v>
      </c>
      <c r="DO510" s="104" t="s">
        <v>503</v>
      </c>
      <c r="DP510" s="104" t="s">
        <v>503</v>
      </c>
      <c r="DR510" s="4">
        <f t="shared" si="593"/>
        <v>11.874426145379999</v>
      </c>
      <c r="DS510" s="39">
        <v>10.02790480318</v>
      </c>
      <c r="DT510" s="39">
        <v>14.782438657600002</v>
      </c>
      <c r="DU510" s="39">
        <v>20.739224182160001</v>
      </c>
      <c r="DV510" s="39"/>
      <c r="DW510" s="39"/>
      <c r="DX510" s="39"/>
      <c r="DY510" s="39"/>
      <c r="DZ510" s="39"/>
      <c r="EA510" s="39"/>
      <c r="EB510" s="39"/>
      <c r="EC510" s="39"/>
      <c r="ED510" s="39"/>
      <c r="EE510" s="39"/>
      <c r="EF510" s="39"/>
      <c r="EG510" s="39"/>
      <c r="EH510" s="39"/>
      <c r="EI510" s="39"/>
      <c r="EJ510" s="39"/>
      <c r="EK510" s="39"/>
      <c r="EL510" s="39"/>
      <c r="EM510" s="39"/>
      <c r="EN510" s="39"/>
      <c r="EP510" s="111">
        <v>46022</v>
      </c>
      <c r="EQ510" s="114">
        <f t="shared" si="618"/>
        <v>0</v>
      </c>
      <c r="ER510" s="114"/>
      <c r="ES510" s="4">
        <f t="shared" si="594"/>
        <v>-6190</v>
      </c>
      <c r="ET510" s="4">
        <f t="shared" si="595"/>
        <v>-603</v>
      </c>
      <c r="EU510" s="4"/>
      <c r="EV510" s="4">
        <f t="shared" si="565"/>
        <v>561.04999999999995</v>
      </c>
      <c r="EW510" s="4">
        <f t="shared" si="566"/>
        <v>607.78461538461499</v>
      </c>
      <c r="EX510" s="4">
        <f t="shared" si="567"/>
        <v>200.10692307692301</v>
      </c>
      <c r="EY510" s="4"/>
      <c r="EZ510" s="4">
        <f t="shared" si="568"/>
        <v>1066.5833333333301</v>
      </c>
      <c r="FA510" s="4">
        <f t="shared" si="569"/>
        <v>827.642857142857</v>
      </c>
      <c r="FB510" s="4">
        <f t="shared" si="570"/>
        <v>773.15384615384608</v>
      </c>
      <c r="FC510" s="4"/>
      <c r="FD510" s="4">
        <f t="shared" si="629"/>
        <v>1773.2857142857101</v>
      </c>
      <c r="FE510" s="4">
        <f t="shared" si="630"/>
        <v>1244.8888888888901</v>
      </c>
      <c r="FF510" s="4">
        <f t="shared" si="598"/>
        <v>1082.3636363636401</v>
      </c>
      <c r="FH510" s="16">
        <f t="shared" si="599"/>
        <v>-6190</v>
      </c>
      <c r="FI510" s="16">
        <f t="shared" si="572"/>
        <v>-603</v>
      </c>
      <c r="FJ510" s="16"/>
      <c r="FK510" s="16">
        <f t="shared" si="600"/>
        <v>561.04999999999995</v>
      </c>
      <c r="FL510" s="16">
        <f t="shared" si="601"/>
        <v>607.78461538461499</v>
      </c>
      <c r="FM510" s="16">
        <f t="shared" si="602"/>
        <v>200.10692307692301</v>
      </c>
      <c r="FN510" s="16"/>
      <c r="FO510" s="16">
        <f t="shared" si="603"/>
        <v>1066.5833333333301</v>
      </c>
      <c r="FP510" s="16">
        <f t="shared" si="604"/>
        <v>827.642857142857</v>
      </c>
      <c r="FQ510" s="16">
        <f t="shared" si="605"/>
        <v>773.15384615384608</v>
      </c>
      <c r="FS510" s="4">
        <f t="shared" si="573"/>
        <v>1041</v>
      </c>
      <c r="FT510" s="4">
        <f t="shared" si="574"/>
        <v>357</v>
      </c>
      <c r="FU510" s="4"/>
      <c r="FV510" s="4">
        <f t="shared" si="575"/>
        <v>1009.3333333333301</v>
      </c>
      <c r="FW510" s="4">
        <f t="shared" si="576"/>
        <v>841.05</v>
      </c>
      <c r="FX510" s="4">
        <f t="shared" si="577"/>
        <v>658</v>
      </c>
      <c r="FY510" s="4"/>
      <c r="FZ510" s="4">
        <f t="shared" si="578"/>
        <v>1150.8</v>
      </c>
      <c r="GA510" s="4">
        <f t="shared" si="579"/>
        <v>1069.21052631579</v>
      </c>
      <c r="GB510" s="4">
        <f t="shared" si="580"/>
        <v>913.9</v>
      </c>
      <c r="GC510" s="4"/>
      <c r="GD510" s="4">
        <f t="shared" si="581"/>
        <v>1506.625</v>
      </c>
      <c r="GE510" s="4">
        <f t="shared" si="582"/>
        <v>1394.61538461538</v>
      </c>
      <c r="GF510" s="4">
        <f t="shared" si="583"/>
        <v>1285.375</v>
      </c>
      <c r="GH510" s="16">
        <f t="shared" si="606"/>
        <v>1041</v>
      </c>
      <c r="GI510" s="16">
        <f t="shared" si="584"/>
        <v>357</v>
      </c>
      <c r="GJ510" s="16"/>
      <c r="GK510" s="16">
        <f t="shared" si="607"/>
        <v>1009.3333333333301</v>
      </c>
      <c r="GL510" s="16">
        <f t="shared" si="608"/>
        <v>841.05</v>
      </c>
      <c r="GM510" s="16">
        <f t="shared" si="609"/>
        <v>658</v>
      </c>
      <c r="GN510" s="16"/>
      <c r="GO510" s="16">
        <f t="shared" si="585"/>
        <v>1150.8</v>
      </c>
      <c r="GP510" s="16">
        <f t="shared" si="586"/>
        <v>1069.21052631579</v>
      </c>
      <c r="GQ510" s="16">
        <f t="shared" si="610"/>
        <v>913.9</v>
      </c>
    </row>
    <row r="512" spans="2:199" x14ac:dyDescent="0.25">
      <c r="AK512" s="16"/>
      <c r="AL512" s="16"/>
      <c r="AP512" s="16"/>
      <c r="AT512" s="16"/>
      <c r="AU512" s="16"/>
      <c r="AV512" s="16"/>
      <c r="AW512" s="16"/>
      <c r="AX512" s="16"/>
      <c r="AZ512" s="16"/>
      <c r="BA512" s="16"/>
      <c r="BE512" s="16"/>
      <c r="BI512" s="16"/>
      <c r="BM512" s="16"/>
      <c r="BO512" s="16"/>
      <c r="BP512" s="16"/>
      <c r="BT512" s="16"/>
      <c r="BX512" s="16"/>
      <c r="BZ512" s="16"/>
      <c r="CA512" s="16"/>
      <c r="CD512" s="5"/>
      <c r="CE512" s="5"/>
      <c r="CF512" s="5"/>
    </row>
  </sheetData>
  <autoFilter ref="B10:CR510" xr:uid="{A9B12241-D44C-4181-BD82-7A128B6400E8}"/>
  <pageMargins left="0.7" right="0.7" top="0.75" bottom="0.75" header="0.3" footer="0.3"/>
  <pageSetup scale="3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F8F4-4F24-4EAE-B484-18C1B37F81B9}">
  <sheetPr>
    <tabColor theme="6"/>
    <pageSetUpPr fitToPage="1"/>
  </sheetPr>
  <dimension ref="B2:CB207"/>
  <sheetViews>
    <sheetView showGridLines="0" topLeftCell="R96" zoomScale="85" zoomScaleNormal="85" zoomScaleSheetLayoutView="70" workbookViewId="0">
      <selection activeCell="AL157" sqref="AL157:AL170"/>
    </sheetView>
  </sheetViews>
  <sheetFormatPr defaultRowHeight="15" outlineLevelRow="1" x14ac:dyDescent="0.25"/>
  <cols>
    <col min="2" max="2" width="36.7109375" customWidth="1"/>
    <col min="3" max="3" width="10.140625" customWidth="1"/>
    <col min="4" max="6" width="20.7109375" customWidth="1"/>
    <col min="7" max="7" width="2.7109375" customWidth="1"/>
    <col min="8" max="9" width="20.7109375" customWidth="1"/>
    <col min="10" max="10" width="2.7109375" customWidth="1"/>
    <col min="11" max="12" width="20.7109375" customWidth="1"/>
    <col min="13" max="13" width="38.42578125" customWidth="1"/>
    <col min="14" max="17" width="16.7109375" customWidth="1"/>
    <col min="18" max="18" width="2.7109375" customWidth="1"/>
    <col min="19" max="21" width="16.7109375" customWidth="1"/>
    <col min="22" max="22" width="2.7109375" customWidth="1"/>
    <col min="23" max="25" width="16.7109375" customWidth="1"/>
    <col min="26" max="26" width="3.140625" bestFit="1" customWidth="1"/>
    <col min="27" max="27" width="4.140625" customWidth="1"/>
    <col min="28" max="28" width="29.7109375" customWidth="1"/>
    <col min="29" max="29" width="4.140625" customWidth="1"/>
    <col min="30" max="30" width="29.7109375" customWidth="1"/>
    <col min="31" max="31" width="4.140625" customWidth="1"/>
    <col min="32" max="32" width="29.7109375" customWidth="1"/>
    <col min="33" max="34" width="2.5703125" customWidth="1"/>
    <col min="35" max="35" width="4.140625" customWidth="1"/>
    <col min="36" max="36" width="29.7109375" customWidth="1"/>
    <col min="37" max="37" width="4.140625" customWidth="1"/>
    <col min="38" max="38" width="29.7109375" customWidth="1"/>
    <col min="40" max="40" width="28.28515625" customWidth="1"/>
    <col min="41" max="41" width="2.7109375" customWidth="1"/>
    <col min="42" max="42" width="9" bestFit="1" customWidth="1"/>
    <col min="43" max="43" width="4.7109375" bestFit="1" customWidth="1"/>
    <col min="44" max="44" width="11.42578125" customWidth="1"/>
    <col min="45" max="45" width="4.85546875" bestFit="1" customWidth="1"/>
    <col min="46" max="46" width="8.7109375" customWidth="1"/>
    <col min="47" max="47" width="2.7109375" customWidth="1"/>
    <col min="48" max="51" width="8.7109375" customWidth="1"/>
    <col min="52" max="52" width="2.7109375" customWidth="1"/>
    <col min="53" max="56" width="8.7109375" customWidth="1"/>
    <col min="57" max="57" width="2.7109375" customWidth="1"/>
    <col min="58" max="80" width="10.28515625" customWidth="1"/>
  </cols>
  <sheetData>
    <row r="2" spans="2:12" x14ac:dyDescent="0.25">
      <c r="B2" s="89" t="s">
        <v>1081</v>
      </c>
      <c r="C2" s="89"/>
      <c r="D2" s="90"/>
      <c r="E2" s="90"/>
      <c r="F2" s="90"/>
      <c r="G2" s="90"/>
      <c r="H2" s="90"/>
      <c r="I2" s="90"/>
      <c r="J2" s="90"/>
      <c r="K2" s="90"/>
      <c r="L2" s="90"/>
    </row>
    <row r="3" spans="2:12" ht="6.95" customHeight="1" x14ac:dyDescent="0.25">
      <c r="B3" s="15"/>
      <c r="C3" s="15"/>
    </row>
    <row r="4" spans="2:12" ht="17.25" x14ac:dyDescent="0.4">
      <c r="D4" s="56" t="s">
        <v>504</v>
      </c>
      <c r="E4" s="56"/>
      <c r="F4" s="56"/>
      <c r="H4" s="56" t="s">
        <v>933</v>
      </c>
      <c r="I4" s="56"/>
      <c r="K4" s="56" t="s">
        <v>934</v>
      </c>
      <c r="L4" s="56"/>
    </row>
    <row r="5" spans="2:12" x14ac:dyDescent="0.25">
      <c r="B5" s="14"/>
      <c r="C5" s="14"/>
      <c r="D5" s="47">
        <f>Data!$AA$10</f>
        <v>46023</v>
      </c>
      <c r="E5" s="47">
        <f>Data!$AB$10</f>
        <v>46112</v>
      </c>
      <c r="F5" s="47">
        <f>Data!$AC$10</f>
        <v>46171</v>
      </c>
      <c r="H5" s="26" t="str">
        <f>Data!$AE$10</f>
        <v>YTD</v>
      </c>
      <c r="I5" s="26" t="str">
        <f>Data!$AF$10</f>
        <v>QTD</v>
      </c>
      <c r="J5" s="26"/>
      <c r="K5" s="26" t="str">
        <f>Data!$AE$10</f>
        <v>YTD</v>
      </c>
      <c r="L5" s="26" t="str">
        <f>Data!$AF$10</f>
        <v>QTD</v>
      </c>
    </row>
    <row r="6" spans="2:12" ht="5.0999999999999996" customHeight="1" x14ac:dyDescent="0.25">
      <c r="B6" s="48"/>
      <c r="C6" s="48"/>
    </row>
    <row r="7" spans="2:12" ht="14.45" customHeight="1" x14ac:dyDescent="0.25">
      <c r="B7" s="87" t="s">
        <v>499</v>
      </c>
      <c r="C7" s="48"/>
      <c r="D7" s="8">
        <f>SUMIFS(Data!AA:AA,Data!$P:$P,$B7)</f>
        <v>6888.6990457611</v>
      </c>
      <c r="E7" s="8">
        <f>SUMIFS(Data!AB:AB,Data!$P:$P,$B7)</f>
        <v>6393.9924088034504</v>
      </c>
      <c r="F7" s="8">
        <f>SUMIFS(Data!AC:AC,Data!$P:$P,$B7)</f>
        <v>8907.4054543535804</v>
      </c>
      <c r="H7" s="8">
        <f t="shared" ref="H7:H15" si="0">$F7-D7</f>
        <v>2018.7064085924803</v>
      </c>
      <c r="I7" s="8">
        <f t="shared" ref="I7:I15" si="1">$F7-E7</f>
        <v>2513.4130455501299</v>
      </c>
      <c r="J7" s="8"/>
      <c r="K7" s="11">
        <f t="shared" ref="K7:K15" si="2">$F7/D7-1</f>
        <v>0.29304610278114462</v>
      </c>
      <c r="L7" s="11">
        <f t="shared" ref="L7:L15" si="3">$F7/E7-1</f>
        <v>0.39308977628587471</v>
      </c>
    </row>
    <row r="8" spans="2:12" ht="14.45" customHeight="1" x14ac:dyDescent="0.25">
      <c r="B8" s="87" t="s">
        <v>553</v>
      </c>
      <c r="C8" s="48"/>
      <c r="D8" s="4">
        <f>SUMIFS(Data!AA:AA,Data!$P:$P,$B8)</f>
        <v>473.73114968996998</v>
      </c>
      <c r="E8" s="4">
        <f>SUMIFS(Data!AB:AB,Data!$P:$P,$B8)</f>
        <v>651.90914559001988</v>
      </c>
      <c r="F8" s="4">
        <f>SUMIFS(Data!AC:AC,Data!$P:$P,$B8)</f>
        <v>1726.4142035059499</v>
      </c>
      <c r="G8" s="4"/>
      <c r="H8" s="4">
        <f>$F8-D8</f>
        <v>1252.68305381598</v>
      </c>
      <c r="I8" s="4">
        <f>$F8-E8</f>
        <v>1074.5050579159301</v>
      </c>
      <c r="J8" s="8"/>
      <c r="K8" s="11">
        <f>$F8/D8-1</f>
        <v>2.6442910807866222</v>
      </c>
      <c r="L8" s="11">
        <f>$F8/E8-1</f>
        <v>1.6482435707255396</v>
      </c>
    </row>
    <row r="9" spans="2:12" ht="14.45" customHeight="1" x14ac:dyDescent="0.25">
      <c r="B9" s="87" t="s">
        <v>940</v>
      </c>
      <c r="C9" s="48"/>
      <c r="D9" s="4">
        <f>SUMIFS(Data!AA:AA,Data!$P:$P,$B9)</f>
        <v>932.17899257540012</v>
      </c>
      <c r="E9" s="4">
        <f>SUMIFS(Data!AB:AB,Data!$P:$P,$B9)</f>
        <v>1033.84872380774</v>
      </c>
      <c r="F9" s="4">
        <f>SUMIFS(Data!AC:AC,Data!$P:$P,$B9)</f>
        <v>1591.5756119413199</v>
      </c>
      <c r="G9" s="4"/>
      <c r="H9" s="4">
        <f>$F9-D9</f>
        <v>659.39661936591983</v>
      </c>
      <c r="I9" s="4">
        <f>$F9-E9</f>
        <v>557.72688813357991</v>
      </c>
      <c r="J9" s="8"/>
      <c r="K9" s="11">
        <f>$F9/D9-1</f>
        <v>0.70737125017605873</v>
      </c>
      <c r="L9" s="11">
        <f>$F9/E9-1</f>
        <v>0.5394666311328713</v>
      </c>
    </row>
    <row r="10" spans="2:12" ht="14.45" customHeight="1" x14ac:dyDescent="0.25">
      <c r="B10" s="87" t="s">
        <v>500</v>
      </c>
      <c r="C10" s="48"/>
      <c r="D10" s="4">
        <f>SUMIFS(Data!AA:AA,Data!$P:$P,$B10)</f>
        <v>625.85370600416002</v>
      </c>
      <c r="E10" s="4">
        <f>SUMIFS(Data!AB:AB,Data!$P:$P,$B10)</f>
        <v>801.66289381898002</v>
      </c>
      <c r="F10" s="4">
        <f>SUMIFS(Data!AC:AC,Data!$P:$P,$B10)</f>
        <v>1097.5164881769301</v>
      </c>
      <c r="G10" s="4"/>
      <c r="H10" s="4">
        <f t="shared" si="0"/>
        <v>471.66278217277011</v>
      </c>
      <c r="I10" s="4">
        <f t="shared" si="1"/>
        <v>295.8535943579501</v>
      </c>
      <c r="J10" s="8"/>
      <c r="K10" s="11">
        <f t="shared" si="2"/>
        <v>0.75363104452022678</v>
      </c>
      <c r="L10" s="11">
        <f t="shared" si="3"/>
        <v>0.36904987949305723</v>
      </c>
    </row>
    <row r="11" spans="2:12" ht="14.45" customHeight="1" x14ac:dyDescent="0.25">
      <c r="B11" s="87" t="s">
        <v>554</v>
      </c>
      <c r="C11" s="48"/>
      <c r="D11" s="4">
        <f>SUMIFS(Data!AA:AA,Data!$P:$P,$B11)</f>
        <v>390.07825063847997</v>
      </c>
      <c r="E11" s="4">
        <f>SUMIFS(Data!AB:AB,Data!$P:$P,$B11)</f>
        <v>445.13830897773994</v>
      </c>
      <c r="F11" s="4">
        <f>SUMIFS(Data!AC:AC,Data!$P:$P,$B11)</f>
        <v>655.30520000194997</v>
      </c>
      <c r="G11" s="4"/>
      <c r="H11" s="4">
        <f t="shared" si="0"/>
        <v>265.22694936347</v>
      </c>
      <c r="I11" s="4">
        <f t="shared" si="1"/>
        <v>210.16689102421003</v>
      </c>
      <c r="J11" s="8"/>
      <c r="K11" s="11">
        <f t="shared" si="2"/>
        <v>0.67993267742907126</v>
      </c>
      <c r="L11" s="11">
        <f t="shared" si="3"/>
        <v>0.47213840459352574</v>
      </c>
    </row>
    <row r="12" spans="2:12" ht="14.45" customHeight="1" x14ac:dyDescent="0.25">
      <c r="B12" s="87" t="s">
        <v>498</v>
      </c>
      <c r="C12" s="48"/>
      <c r="D12" s="4">
        <f>SUMIFS(Data!AA:AA,Data!$P:$P,$B12)</f>
        <v>651.72357058090006</v>
      </c>
      <c r="E12" s="4">
        <f>SUMIFS(Data!AB:AB,Data!$P:$P,$B12)</f>
        <v>768.41288898056007</v>
      </c>
      <c r="F12" s="4">
        <f>SUMIFS(Data!AC:AC,Data!$P:$P,$B12)</f>
        <v>873.93421637100005</v>
      </c>
      <c r="G12" s="4"/>
      <c r="H12" s="4">
        <f t="shared" si="0"/>
        <v>222.21064579009999</v>
      </c>
      <c r="I12" s="4">
        <f t="shared" si="1"/>
        <v>105.52132739043998</v>
      </c>
      <c r="J12" s="8"/>
      <c r="K12" s="11">
        <f t="shared" si="2"/>
        <v>0.34095843056901742</v>
      </c>
      <c r="L12" s="11">
        <f t="shared" si="3"/>
        <v>0.13732373428877964</v>
      </c>
    </row>
    <row r="13" spans="2:12" ht="14.45" customHeight="1" x14ac:dyDescent="0.25">
      <c r="B13" s="87" t="s">
        <v>941</v>
      </c>
      <c r="C13" s="48"/>
      <c r="D13" s="4">
        <f>SUMIFS(Data!AA:AA,Data!$P:$P,$B13)</f>
        <v>567.64689130252998</v>
      </c>
      <c r="E13" s="4">
        <f>SUMIFS(Data!AB:AB,Data!$P:$P,$B13)</f>
        <v>650.54836810965992</v>
      </c>
      <c r="F13" s="4">
        <f>SUMIFS(Data!AC:AC,Data!$P:$P,$B13)</f>
        <v>745.56245639989993</v>
      </c>
      <c r="G13" s="4"/>
      <c r="H13" s="4">
        <f t="shared" si="0"/>
        <v>177.91556509736995</v>
      </c>
      <c r="I13" s="4">
        <f t="shared" si="1"/>
        <v>95.014088290240011</v>
      </c>
      <c r="J13" s="8"/>
      <c r="K13" s="11">
        <f t="shared" si="2"/>
        <v>0.31342647660612144</v>
      </c>
      <c r="L13" s="11">
        <f t="shared" si="3"/>
        <v>0.14605230440640193</v>
      </c>
    </row>
    <row r="14" spans="2:12" ht="14.45" customHeight="1" x14ac:dyDescent="0.25">
      <c r="B14" s="87" t="s">
        <v>942</v>
      </c>
      <c r="C14" s="48"/>
      <c r="D14" s="4">
        <f>SUMIFS(Data!AA:AA,Data!$P:$P,$B14)</f>
        <v>234.21986967665003</v>
      </c>
      <c r="E14" s="4">
        <f>SUMIFS(Data!AB:AB,Data!$P:$P,$B14)</f>
        <v>229.14464568648</v>
      </c>
      <c r="F14" s="4">
        <f>SUMIFS(Data!AC:AC,Data!$P:$P,$B14)</f>
        <v>290.79955531282002</v>
      </c>
      <c r="G14" s="4"/>
      <c r="H14" s="4">
        <f t="shared" si="0"/>
        <v>56.579685636169984</v>
      </c>
      <c r="I14" s="4">
        <f t="shared" si="1"/>
        <v>61.654909626340014</v>
      </c>
      <c r="J14" s="8"/>
      <c r="K14" s="11">
        <f t="shared" si="2"/>
        <v>0.24156654904761288</v>
      </c>
      <c r="L14" s="11">
        <f t="shared" si="3"/>
        <v>0.26906546055934211</v>
      </c>
    </row>
    <row r="15" spans="2:12" ht="14.45" customHeight="1" x14ac:dyDescent="0.25">
      <c r="B15" s="91" t="s">
        <v>556</v>
      </c>
      <c r="C15" s="48"/>
      <c r="D15" s="4">
        <f>SUMIFS(Data!AA:AA,Data!$P:$P,$B15)</f>
        <v>90.323159203779994</v>
      </c>
      <c r="E15" s="4">
        <f>SUMIFS(Data!AB:AB,Data!$P:$P,$B15)</f>
        <v>115.02289716401999</v>
      </c>
      <c r="F15" s="4">
        <f>SUMIFS(Data!AC:AC,Data!$P:$P,$B15)</f>
        <v>143.54642050373002</v>
      </c>
      <c r="G15" s="4"/>
      <c r="H15" s="4">
        <f t="shared" si="0"/>
        <v>53.223261299950025</v>
      </c>
      <c r="I15" s="4">
        <f t="shared" si="1"/>
        <v>28.523523339710025</v>
      </c>
      <c r="J15" s="8"/>
      <c r="K15" s="11">
        <f t="shared" si="2"/>
        <v>0.58925376137333618</v>
      </c>
      <c r="L15" s="11">
        <f t="shared" si="3"/>
        <v>0.2479812632352334</v>
      </c>
    </row>
    <row r="16" spans="2:12" ht="14.45" customHeight="1" x14ac:dyDescent="0.25">
      <c r="B16" s="93" t="str">
        <f>"Total "&amp;Data!$G$10</f>
        <v>Total AI Capex Beneficiaries</v>
      </c>
      <c r="C16" s="94"/>
      <c r="D16" s="95">
        <f>SUMIFS(Data!AA:AA,Data!$G:$G,"yes")</f>
        <v>10854.45463543297</v>
      </c>
      <c r="E16" s="95">
        <f>SUMIFS(Data!AB:AB,Data!$G:$G,"yes")</f>
        <v>11089.680280938648</v>
      </c>
      <c r="F16" s="95">
        <f>SUMIFS(Data!AC:AC,Data!$G:$G,"yes")</f>
        <v>16032.059606567182</v>
      </c>
      <c r="G16" s="95"/>
      <c r="H16" s="95">
        <f t="shared" ref="H16:I22" si="4">$F16-D16</f>
        <v>5177.6049711342112</v>
      </c>
      <c r="I16" s="95">
        <f t="shared" si="4"/>
        <v>4942.3793256285335</v>
      </c>
      <c r="J16" s="95"/>
      <c r="K16" s="96">
        <f t="shared" ref="K16:L20" si="5">$F16/D16-1</f>
        <v>0.47700277397931967</v>
      </c>
      <c r="L16" s="96">
        <f t="shared" si="5"/>
        <v>0.44567374355450773</v>
      </c>
    </row>
    <row r="17" spans="2:12" x14ac:dyDescent="0.25">
      <c r="B17" s="1" t="str">
        <f>Data!$F$10</f>
        <v>AI Buildout Funders</v>
      </c>
      <c r="C17" s="48"/>
      <c r="D17" s="4">
        <f>SUMIFS(Data!AA:AA,Data!$F:$F,"yes")</f>
        <v>13563.416655637122</v>
      </c>
      <c r="E17" s="4">
        <f>SUMIFS(Data!AB:AB,Data!$F:$F,"yes")</f>
        <v>11724.77557514241</v>
      </c>
      <c r="F17" s="4">
        <f>SUMIFS(Data!AC:AC,Data!$F:$F,"yes")</f>
        <v>14732.753334524132</v>
      </c>
      <c r="G17" s="4"/>
      <c r="H17" s="4">
        <f>$F17-D17</f>
        <v>1169.3366788870098</v>
      </c>
      <c r="I17" s="4">
        <f>$F17-E17</f>
        <v>3007.9777593817216</v>
      </c>
      <c r="J17" s="8"/>
      <c r="K17" s="11">
        <f>$F17/D17-1</f>
        <v>8.6212545745324443E-2</v>
      </c>
      <c r="L17" s="11">
        <f>$F17/E17-1</f>
        <v>0.25654885589101672</v>
      </c>
    </row>
    <row r="18" spans="2:12" ht="14.45" customHeight="1" x14ac:dyDescent="0.25">
      <c r="B18" s="92" t="s">
        <v>1078</v>
      </c>
      <c r="C18" s="48"/>
      <c r="D18" s="4">
        <f>SUMIFS(Data!AA:AA,Data!$H:$H,"yes")</f>
        <v>403.23713325416003</v>
      </c>
      <c r="E18" s="4">
        <f>SUMIFS(Data!AB:AB,Data!$H:$H,"yes")</f>
        <v>387.85548883515003</v>
      </c>
      <c r="F18" s="4">
        <f>SUMIFS(Data!AC:AC,Data!$H:$H,"yes")</f>
        <v>674.4400566831099</v>
      </c>
      <c r="G18" s="4"/>
      <c r="H18" s="4">
        <f>$F18-D18</f>
        <v>271.20292342894987</v>
      </c>
      <c r="I18" s="4">
        <f>$F18-E18</f>
        <v>286.58456784795987</v>
      </c>
      <c r="J18" s="8"/>
      <c r="K18" s="11">
        <f>$F18/D18-1</f>
        <v>0.67256435745467646</v>
      </c>
      <c r="L18" s="11">
        <f>$F18/E18-1</f>
        <v>0.73889522282812581</v>
      </c>
    </row>
    <row r="19" spans="2:12" ht="14.45" customHeight="1" x14ac:dyDescent="0.25">
      <c r="B19" s="92" t="s">
        <v>1079</v>
      </c>
      <c r="C19" s="48"/>
      <c r="D19" s="4">
        <f>SUMIFS(Data!AA:AA,Data!$I:$I,"yes")</f>
        <v>1002.42194819432</v>
      </c>
      <c r="E19" s="4">
        <f>SUMIFS(Data!AB:AB,Data!$I:$I,"yes")</f>
        <v>695.32930270960014</v>
      </c>
      <c r="F19" s="4">
        <f>SUMIFS(Data!AC:AC,Data!$I:$I,"yes")</f>
        <v>673.33598536589977</v>
      </c>
      <c r="G19" s="4"/>
      <c r="H19" s="4">
        <f t="shared" ref="H19" si="6">$F19-D19</f>
        <v>-329.08596282842018</v>
      </c>
      <c r="I19" s="4">
        <f t="shared" ref="I19" si="7">$F19-E19</f>
        <v>-21.993317343700369</v>
      </c>
      <c r="J19" s="8"/>
      <c r="K19" s="11">
        <f t="shared" ref="K19" si="8">$F19/D19-1</f>
        <v>-0.32829085937434677</v>
      </c>
      <c r="L19" s="11">
        <f t="shared" ref="L19" si="9">$F19/E19-1</f>
        <v>-3.1630074064181501E-2</v>
      </c>
    </row>
    <row r="20" spans="2:12" x14ac:dyDescent="0.25">
      <c r="B20" s="92" t="s">
        <v>507</v>
      </c>
      <c r="C20" s="49"/>
      <c r="D20" s="4">
        <f>D22-D16-D17-D19-D18</f>
        <v>36623.435527619964</v>
      </c>
      <c r="E20" s="4">
        <f>E22-E16-E17-E19-E18</f>
        <v>35705.442636420674</v>
      </c>
      <c r="F20" s="4">
        <f>F22-F16-F17-F19-F18</f>
        <v>36984.449917786878</v>
      </c>
      <c r="G20" s="4"/>
      <c r="H20" s="4">
        <f>H22-H16-H17-H19-H18</f>
        <v>361.01439016691614</v>
      </c>
      <c r="I20" s="4">
        <f>I22-I16-I17-I19-I18</f>
        <v>1279.0072813662027</v>
      </c>
      <c r="J20" s="8"/>
      <c r="K20" s="11">
        <f t="shared" si="5"/>
        <v>9.8574692670394537E-3</v>
      </c>
      <c r="L20" s="11">
        <f t="shared" si="5"/>
        <v>3.5821073397409142E-2</v>
      </c>
    </row>
    <row r="21" spans="2:12" ht="5.0999999999999996" customHeight="1" x14ac:dyDescent="0.25">
      <c r="B21" s="49"/>
      <c r="C21" s="49"/>
    </row>
    <row r="22" spans="2:12" x14ac:dyDescent="0.25">
      <c r="B22" s="27" t="s">
        <v>552</v>
      </c>
      <c r="C22" s="27"/>
      <c r="D22" s="59">
        <f>SUM(Data!AA11:AA510)</f>
        <v>62446.965900138537</v>
      </c>
      <c r="E22" s="59">
        <f>SUM(Data!AB11:AB510)</f>
        <v>59603.083284046486</v>
      </c>
      <c r="F22" s="59">
        <f>SUM(Data!AC11:AC510)</f>
        <v>69097.038900927204</v>
      </c>
      <c r="G22" s="27"/>
      <c r="H22" s="59">
        <f t="shared" si="4"/>
        <v>6650.0730007886668</v>
      </c>
      <c r="I22" s="59">
        <f t="shared" si="4"/>
        <v>9493.9556168807176</v>
      </c>
      <c r="J22" s="59"/>
      <c r="K22" s="60">
        <f t="shared" ref="K22" si="10">$F22/D22-1</f>
        <v>0.10649153093239261</v>
      </c>
      <c r="L22" s="60">
        <f t="shared" ref="L22" si="11">$F22/E22-1</f>
        <v>0.15928631697853612</v>
      </c>
    </row>
    <row r="23" spans="2:12" ht="5.0999999999999996" customHeight="1" x14ac:dyDescent="0.25">
      <c r="B23" s="49"/>
      <c r="C23" s="49"/>
    </row>
    <row r="24" spans="2:12" ht="15.75" customHeight="1" x14ac:dyDescent="0.25">
      <c r="B24" s="17" t="str">
        <f t="shared" ref="B24:B32" si="12">B7&amp;" as % of SPX"</f>
        <v>Digital Semis as % of SPX</v>
      </c>
      <c r="C24" s="17"/>
      <c r="D24" s="55">
        <f t="shared" ref="D24:F32" si="13">D7/D$22</f>
        <v>0.11031279016465102</v>
      </c>
      <c r="E24" s="55">
        <f t="shared" si="13"/>
        <v>0.1072762021107536</v>
      </c>
      <c r="F24" s="55">
        <f t="shared" si="13"/>
        <v>0.1289115365294482</v>
      </c>
      <c r="G24" s="17"/>
      <c r="H24" s="55">
        <f t="shared" ref="H24:I32" si="14">H7/H$22</f>
        <v>0.30356154110685274</v>
      </c>
      <c r="I24" s="55">
        <f t="shared" si="14"/>
        <v>0.26473823419620357</v>
      </c>
    </row>
    <row r="25" spans="2:12" ht="15.75" customHeight="1" x14ac:dyDescent="0.25">
      <c r="B25" s="17" t="str">
        <f t="shared" si="12"/>
        <v>Memory as % of SPX</v>
      </c>
      <c r="C25" s="17"/>
      <c r="D25" s="55">
        <f t="shared" si="13"/>
        <v>7.586135576987561E-3</v>
      </c>
      <c r="E25" s="55">
        <f t="shared" si="13"/>
        <v>1.093750708303561E-2</v>
      </c>
      <c r="F25" s="55">
        <f t="shared" si="13"/>
        <v>2.498535727386696E-2</v>
      </c>
      <c r="G25" s="17"/>
      <c r="H25" s="55">
        <f t="shared" si="14"/>
        <v>0.18837132369335161</v>
      </c>
      <c r="I25" s="55">
        <f t="shared" si="14"/>
        <v>0.11317780504528667</v>
      </c>
    </row>
    <row r="26" spans="2:12" ht="15.75" hidden="1" customHeight="1" outlineLevel="1" x14ac:dyDescent="0.25">
      <c r="B26" s="17" t="str">
        <f t="shared" si="12"/>
        <v>Hardware/Components as % of SPX</v>
      </c>
      <c r="C26" s="17"/>
      <c r="D26" s="55">
        <f t="shared" si="13"/>
        <v>1.4927530571558675E-2</v>
      </c>
      <c r="E26" s="55">
        <f t="shared" si="13"/>
        <v>1.734555776050704E-2</v>
      </c>
      <c r="F26" s="55">
        <f t="shared" si="13"/>
        <v>2.3033919213576646E-2</v>
      </c>
      <c r="G26" s="17"/>
      <c r="H26" s="55">
        <f t="shared" si="14"/>
        <v>9.9156297876387009E-2</v>
      </c>
      <c r="I26" s="55">
        <f t="shared" si="14"/>
        <v>5.8745470343458762E-2</v>
      </c>
    </row>
    <row r="27" spans="2:12" ht="15.75" hidden="1" customHeight="1" outlineLevel="1" x14ac:dyDescent="0.25">
      <c r="B27" s="17" t="str">
        <f t="shared" si="12"/>
        <v>Semicap as % of SPX</v>
      </c>
      <c r="C27" s="17"/>
      <c r="D27" s="55">
        <f t="shared" si="13"/>
        <v>1.0022163558834675E-2</v>
      </c>
      <c r="E27" s="55">
        <f t="shared" si="13"/>
        <v>1.3450023885485052E-2</v>
      </c>
      <c r="F27" s="55">
        <f t="shared" si="13"/>
        <v>1.5883697849202662E-2</v>
      </c>
      <c r="G27" s="17"/>
      <c r="H27" s="55">
        <f t="shared" si="14"/>
        <v>7.0925955567229582E-2</v>
      </c>
      <c r="I27" s="55">
        <f t="shared" si="14"/>
        <v>3.1162310663419148E-2</v>
      </c>
    </row>
    <row r="28" spans="2:12" ht="15.75" hidden="1" customHeight="1" outlineLevel="1" x14ac:dyDescent="0.25">
      <c r="B28" s="17" t="str">
        <f t="shared" si="12"/>
        <v>Analog/MCU as % of SPX</v>
      </c>
      <c r="C28" s="17"/>
      <c r="D28" s="55">
        <f t="shared" si="13"/>
        <v>6.2465524948364963E-3</v>
      </c>
      <c r="E28" s="55">
        <f t="shared" si="13"/>
        <v>7.4683772122387301E-3</v>
      </c>
      <c r="F28" s="55">
        <f t="shared" si="13"/>
        <v>9.4838391112756718E-3</v>
      </c>
      <c r="G28" s="17"/>
      <c r="H28" s="55">
        <f t="shared" si="14"/>
        <v>3.9883313962420466E-2</v>
      </c>
      <c r="I28" s="55">
        <f t="shared" si="14"/>
        <v>2.2136915265384537E-2</v>
      </c>
    </row>
    <row r="29" spans="2:12" ht="15.75" hidden="1" customHeight="1" outlineLevel="1" x14ac:dyDescent="0.25">
      <c r="B29" s="17" t="str">
        <f t="shared" si="12"/>
        <v>Power as % of SPX</v>
      </c>
      <c r="C29" s="17"/>
      <c r="D29" s="55">
        <f t="shared" si="13"/>
        <v>1.0436432918503959E-2</v>
      </c>
      <c r="E29" s="55">
        <f t="shared" si="13"/>
        <v>1.289216675786025E-2</v>
      </c>
      <c r="F29" s="55">
        <f t="shared" si="13"/>
        <v>1.2647925732737483E-2</v>
      </c>
      <c r="G29" s="17"/>
      <c r="H29" s="55">
        <f t="shared" si="14"/>
        <v>3.3414767892585066E-2</v>
      </c>
      <c r="I29" s="55">
        <f t="shared" si="14"/>
        <v>1.1114579807263675E-2</v>
      </c>
    </row>
    <row r="30" spans="2:12" ht="15.75" hidden="1" customHeight="1" outlineLevel="1" x14ac:dyDescent="0.25">
      <c r="B30" s="17" t="str">
        <f t="shared" si="12"/>
        <v>Electric/Cooling as % of SPX</v>
      </c>
      <c r="C30" s="17"/>
      <c r="D30" s="55">
        <f t="shared" si="13"/>
        <v>9.0900635942869831E-3</v>
      </c>
      <c r="E30" s="55">
        <f t="shared" si="13"/>
        <v>1.0914676427214083E-2</v>
      </c>
      <c r="F30" s="55">
        <f t="shared" si="13"/>
        <v>1.079007824733131E-2</v>
      </c>
      <c r="G30" s="17"/>
      <c r="H30" s="55">
        <f t="shared" si="14"/>
        <v>2.6753926622500236E-2</v>
      </c>
      <c r="I30" s="55">
        <f t="shared" si="14"/>
        <v>1.0007850481342078E-2</v>
      </c>
    </row>
    <row r="31" spans="2:12" ht="15.75" hidden="1" customHeight="1" outlineLevel="1" x14ac:dyDescent="0.25">
      <c r="B31" s="17" t="str">
        <f t="shared" si="12"/>
        <v>Design as % of SPX</v>
      </c>
      <c r="C31" s="17"/>
      <c r="D31" s="55">
        <f t="shared" si="13"/>
        <v>3.7507005552711798E-3</v>
      </c>
      <c r="E31" s="55">
        <f t="shared" si="13"/>
        <v>3.8445099323882368E-3</v>
      </c>
      <c r="F31" s="55">
        <f t="shared" si="13"/>
        <v>4.2085675441139317E-3</v>
      </c>
      <c r="G31" s="17"/>
      <c r="H31" s="55">
        <f t="shared" si="14"/>
        <v>8.5081300054089485E-3</v>
      </c>
      <c r="I31" s="55">
        <f t="shared" si="14"/>
        <v>6.4941223778963711E-3</v>
      </c>
    </row>
    <row r="32" spans="2:12" ht="15.75" hidden="1" customHeight="1" outlineLevel="1" x14ac:dyDescent="0.25">
      <c r="B32" s="17" t="str">
        <f t="shared" si="12"/>
        <v>Construction as % of SPX</v>
      </c>
      <c r="C32" s="17"/>
      <c r="D32" s="55">
        <f t="shared" si="13"/>
        <v>1.4463978818157379E-3</v>
      </c>
      <c r="E32" s="55">
        <f t="shared" si="13"/>
        <v>1.9298145469398445E-3</v>
      </c>
      <c r="F32" s="55">
        <f t="shared" si="13"/>
        <v>2.0774612456193661E-3</v>
      </c>
      <c r="G32" s="17"/>
      <c r="H32" s="55">
        <f t="shared" si="14"/>
        <v>8.0034100819100784E-3</v>
      </c>
      <c r="I32" s="55">
        <f t="shared" si="14"/>
        <v>3.0043876852545851E-3</v>
      </c>
    </row>
    <row r="33" spans="2:12" ht="15.75" customHeight="1" collapsed="1" x14ac:dyDescent="0.25">
      <c r="B33" s="17" t="s">
        <v>1080</v>
      </c>
      <c r="C33" s="17"/>
      <c r="D33" s="55">
        <f>D27+D28+D29+D30+D31+D32+D26</f>
        <v>5.5919841575107709E-2</v>
      </c>
      <c r="E33" s="55">
        <f t="shared" ref="E33:I33" si="15">E27+E28+E29+E30+E31+E32+E26</f>
        <v>6.7845126522633234E-2</v>
      </c>
      <c r="F33" s="55">
        <f t="shared" si="15"/>
        <v>7.8125488943857069E-2</v>
      </c>
      <c r="G33" s="17"/>
      <c r="H33" s="55">
        <f t="shared" si="15"/>
        <v>0.28664580200844136</v>
      </c>
      <c r="I33" s="55">
        <f t="shared" si="15"/>
        <v>0.14266563662401915</v>
      </c>
    </row>
    <row r="34" spans="2:12" s="17" customFormat="1" ht="15.75" customHeight="1" x14ac:dyDescent="0.25">
      <c r="B34" s="97" t="str">
        <f>B16&amp;" as % of SPX"</f>
        <v>Total AI Capex Beneficiaries as % of SPX</v>
      </c>
      <c r="C34" s="97"/>
      <c r="D34" s="98">
        <f t="shared" ref="D34:F38" si="16">D16/D$22</f>
        <v>0.17381876731674628</v>
      </c>
      <c r="E34" s="98">
        <f t="shared" si="16"/>
        <v>0.18605883571642243</v>
      </c>
      <c r="F34" s="98">
        <f t="shared" si="16"/>
        <v>0.23202238274717224</v>
      </c>
      <c r="G34" s="97"/>
      <c r="H34" s="98">
        <f t="shared" ref="H34:I38" si="17">H16/H$22</f>
        <v>0.77857866680864585</v>
      </c>
      <c r="I34" s="98">
        <f t="shared" si="17"/>
        <v>0.52058167586550974</v>
      </c>
      <c r="J34" s="55"/>
    </row>
    <row r="35" spans="2:12" s="17" customFormat="1" x14ac:dyDescent="0.25">
      <c r="B35" s="17" t="str">
        <f>B17&amp;" as % of SPX"</f>
        <v>AI Buildout Funders as % of SPX</v>
      </c>
      <c r="D35" s="55">
        <f t="shared" si="16"/>
        <v>0.21719896971979277</v>
      </c>
      <c r="E35" s="55">
        <f t="shared" si="16"/>
        <v>0.19671424579272886</v>
      </c>
      <c r="F35" s="55">
        <f t="shared" si="16"/>
        <v>0.21321830238844627</v>
      </c>
      <c r="H35" s="55">
        <f t="shared" si="17"/>
        <v>0.17583817181380296</v>
      </c>
      <c r="I35" s="55">
        <f t="shared" si="17"/>
        <v>0.31683082171075144</v>
      </c>
      <c r="J35" s="55"/>
    </row>
    <row r="36" spans="2:12" s="17" customFormat="1" x14ac:dyDescent="0.25">
      <c r="B36" s="17" t="str">
        <f>B18&amp;" as % of SPX"</f>
        <v>Infrastructure software as % of SPX</v>
      </c>
      <c r="D36" s="55">
        <f t="shared" si="16"/>
        <v>6.4572734230033341E-3</v>
      </c>
      <c r="E36" s="55">
        <f t="shared" si="16"/>
        <v>6.5073057879702747E-3</v>
      </c>
      <c r="F36" s="55">
        <f t="shared" si="16"/>
        <v>9.7607664150432885E-3</v>
      </c>
      <c r="H36" s="55">
        <f t="shared" si="17"/>
        <v>4.0781946814235949E-2</v>
      </c>
      <c r="I36" s="55">
        <f t="shared" si="17"/>
        <v>3.0186002485454902E-2</v>
      </c>
      <c r="J36" s="55"/>
    </row>
    <row r="37" spans="2:12" s="17" customFormat="1" x14ac:dyDescent="0.25">
      <c r="B37" s="17" t="str">
        <f>B19&amp;" as % of SPX"</f>
        <v>Application software as % of SPX</v>
      </c>
      <c r="D37" s="55">
        <f t="shared" si="16"/>
        <v>1.6052372340993049E-2</v>
      </c>
      <c r="E37" s="55">
        <f t="shared" si="16"/>
        <v>1.1665995522344291E-2</v>
      </c>
      <c r="F37" s="55">
        <f t="shared" si="16"/>
        <v>9.7447878530850379E-3</v>
      </c>
      <c r="H37" s="55">
        <f t="shared" si="17"/>
        <v>-4.9486067715255481E-2</v>
      </c>
      <c r="I37" s="55">
        <f t="shared" si="17"/>
        <v>-2.3165599494266833E-3</v>
      </c>
      <c r="J37" s="55"/>
    </row>
    <row r="38" spans="2:12" s="17" customFormat="1" x14ac:dyDescent="0.25">
      <c r="B38" s="17" t="str">
        <f>B20&amp;" as % of SPX"</f>
        <v>Other as % of SPX</v>
      </c>
      <c r="D38" s="55">
        <f t="shared" si="16"/>
        <v>0.58647261719946453</v>
      </c>
      <c r="E38" s="55">
        <f t="shared" si="16"/>
        <v>0.59905361718053407</v>
      </c>
      <c r="F38" s="55">
        <f t="shared" si="16"/>
        <v>0.53525376059625307</v>
      </c>
      <c r="H38" s="55">
        <f t="shared" si="17"/>
        <v>5.4287282278570714E-2</v>
      </c>
      <c r="I38" s="55">
        <f t="shared" si="17"/>
        <v>0.13471805988771057</v>
      </c>
      <c r="J38" s="55"/>
    </row>
    <row r="40" spans="2:12" x14ac:dyDescent="0.25">
      <c r="B40" s="89" t="s">
        <v>1082</v>
      </c>
      <c r="C40" s="89"/>
      <c r="D40" s="90"/>
      <c r="E40" s="90"/>
      <c r="F40" s="90"/>
      <c r="G40" s="90"/>
      <c r="H40" s="90"/>
      <c r="I40" s="90"/>
      <c r="J40" s="90"/>
      <c r="K40" s="90"/>
      <c r="L40" s="90"/>
    </row>
    <row r="41" spans="2:12" ht="6.95" customHeight="1" x14ac:dyDescent="0.25">
      <c r="B41" s="15"/>
      <c r="C41" s="15"/>
    </row>
    <row r="42" spans="2:12" ht="17.25" x14ac:dyDescent="0.4">
      <c r="B42" s="15"/>
      <c r="C42" s="15"/>
      <c r="D42" s="58" t="str">
        <f>"Consensus "&amp;IF(Data!$AK$6=1,"GAAP","Adj.")&amp;" Net Income"</f>
        <v>Consensus Adj. Net Income</v>
      </c>
      <c r="E42" s="56"/>
      <c r="F42" s="56"/>
      <c r="H42" s="56" t="s">
        <v>933</v>
      </c>
      <c r="I42" s="56"/>
      <c r="K42" s="56" t="s">
        <v>934</v>
      </c>
      <c r="L42" s="56"/>
    </row>
    <row r="43" spans="2:12" x14ac:dyDescent="0.25">
      <c r="B43" s="14"/>
      <c r="C43" s="14"/>
      <c r="D43" s="47">
        <f>Data!$AA$10</f>
        <v>46023</v>
      </c>
      <c r="E43" s="47">
        <f>Data!$AB$10</f>
        <v>46112</v>
      </c>
      <c r="F43" s="47">
        <f>Data!$AC$10</f>
        <v>46171</v>
      </c>
      <c r="H43" s="26" t="str">
        <f>Data!$AE$10</f>
        <v>YTD</v>
      </c>
      <c r="I43" s="26" t="str">
        <f>Data!$AF$10</f>
        <v>QTD</v>
      </c>
      <c r="K43" s="26" t="str">
        <f>Data!$AE$10</f>
        <v>YTD</v>
      </c>
      <c r="L43" s="26" t="str">
        <f>Data!$AF$10</f>
        <v>QTD</v>
      </c>
    </row>
    <row r="44" spans="2:12" ht="5.0999999999999996" customHeight="1" x14ac:dyDescent="0.25">
      <c r="B44" s="48"/>
      <c r="C44" s="48"/>
    </row>
    <row r="45" spans="2:12" ht="14.45" customHeight="1" x14ac:dyDescent="0.25">
      <c r="B45" s="87" t="str">
        <f>B8</f>
        <v>Memory</v>
      </c>
      <c r="C45" s="48"/>
      <c r="D45" s="8">
        <f>SUMIFS(Data!BR:BR,Data!$P:$P,$B45)/1000</f>
        <v>47.783646860051761</v>
      </c>
      <c r="E45" s="8">
        <f>SUMIFS(Data!BS:BS,Data!$P:$P,$B45)/1000</f>
        <v>95.601479994572955</v>
      </c>
      <c r="F45" s="8">
        <f>SUMIFS(Data!BT:BT,Data!$P:$P,$B45)/1000</f>
        <v>116.69977292432033</v>
      </c>
      <c r="G45" s="4"/>
      <c r="H45" s="8">
        <f t="shared" ref="H45:I47" si="18">$F45-D45</f>
        <v>68.916126064268568</v>
      </c>
      <c r="I45" s="8">
        <f t="shared" si="18"/>
        <v>21.098292929747373</v>
      </c>
      <c r="J45" s="8"/>
      <c r="K45" s="11">
        <f t="shared" ref="K45:L47" si="19">$F45/D45-1</f>
        <v>1.4422533773135688</v>
      </c>
      <c r="L45" s="11">
        <f t="shared" si="19"/>
        <v>0.22069002416013928</v>
      </c>
    </row>
    <row r="46" spans="2:12" ht="14.45" customHeight="1" x14ac:dyDescent="0.25">
      <c r="B46" s="87" t="str">
        <f>B10</f>
        <v>Semicap</v>
      </c>
      <c r="C46" s="48"/>
      <c r="D46" s="4">
        <f>SUMIFS(Data!BR:BR,Data!$P:$P,$B46)/1000</f>
        <v>20.874794527423486</v>
      </c>
      <c r="E46" s="4">
        <f>SUMIFS(Data!BS:BS,Data!$P:$P,$B46)/1000</f>
        <v>24.313989469730444</v>
      </c>
      <c r="F46" s="4">
        <f>SUMIFS(Data!BT:BT,Data!$P:$P,$B46)/1000</f>
        <v>26.569224786652821</v>
      </c>
      <c r="G46" s="4"/>
      <c r="H46" s="4">
        <f t="shared" si="18"/>
        <v>5.6944302592293354</v>
      </c>
      <c r="I46" s="4">
        <f t="shared" si="18"/>
        <v>2.2552353169223771</v>
      </c>
      <c r="J46" s="8"/>
      <c r="K46" s="11">
        <f t="shared" si="19"/>
        <v>0.27278976335544236</v>
      </c>
      <c r="L46" s="11">
        <f t="shared" si="19"/>
        <v>9.2754639041446429E-2</v>
      </c>
    </row>
    <row r="47" spans="2:12" ht="14.45" customHeight="1" x14ac:dyDescent="0.25">
      <c r="B47" s="87" t="str">
        <f>B11</f>
        <v>Analog/MCU</v>
      </c>
      <c r="C47" s="48"/>
      <c r="D47" s="4">
        <f>SUMIFS(Data!BR:BR,Data!$P:$P,$B47)/1000</f>
        <v>13.985972565601307</v>
      </c>
      <c r="E47" s="4">
        <f>SUMIFS(Data!BS:BS,Data!$P:$P,$B47)/1000</f>
        <v>15.060479267509892</v>
      </c>
      <c r="F47" s="4">
        <f>SUMIFS(Data!BT:BT,Data!$P:$P,$B47)/1000</f>
        <v>17.117148081090168</v>
      </c>
      <c r="G47" s="4"/>
      <c r="H47" s="4">
        <f t="shared" si="18"/>
        <v>3.1311755154888612</v>
      </c>
      <c r="I47" s="4">
        <f t="shared" si="18"/>
        <v>2.0566688135802753</v>
      </c>
      <c r="J47" s="8"/>
      <c r="K47" s="11">
        <f t="shared" si="19"/>
        <v>0.22387971239054405</v>
      </c>
      <c r="L47" s="11">
        <f t="shared" si="19"/>
        <v>0.13656064837306636</v>
      </c>
    </row>
    <row r="48" spans="2:12" ht="14.45" customHeight="1" x14ac:dyDescent="0.25">
      <c r="B48" s="87" t="str">
        <f>B12</f>
        <v>Power</v>
      </c>
      <c r="C48" s="48"/>
      <c r="D48" s="4">
        <f>SUMIFS(Data!BR:BR,Data!$P:$P,$B48)/1000</f>
        <v>22.633790476190502</v>
      </c>
      <c r="E48" s="4">
        <f>SUMIFS(Data!BS:BS,Data!$P:$P,$B48)/1000</f>
        <v>23.618521248774108</v>
      </c>
      <c r="F48" s="4">
        <f>SUMIFS(Data!BT:BT,Data!$P:$P,$B48)/1000</f>
        <v>26.962677161654131</v>
      </c>
      <c r="G48" s="4"/>
      <c r="H48" s="4">
        <f>$F48-D48</f>
        <v>4.3288866854636296</v>
      </c>
      <c r="I48" s="4">
        <f>$F48-E48</f>
        <v>3.3441559128800229</v>
      </c>
      <c r="J48" s="8"/>
      <c r="K48" s="11">
        <f>$F48/D48-1</f>
        <v>0.19125769897080991</v>
      </c>
      <c r="L48" s="11">
        <f>$F48/E48-1</f>
        <v>0.14159040177223625</v>
      </c>
    </row>
    <row r="49" spans="2:12" ht="14.45" customHeight="1" x14ac:dyDescent="0.25">
      <c r="B49" s="87" t="str">
        <f>B7</f>
        <v>Digital Semis</v>
      </c>
      <c r="C49" s="48"/>
      <c r="D49" s="4">
        <f>SUMIFS(Data!BR:BR,Data!$P:$P,$B49)/1000</f>
        <v>262.94620751485076</v>
      </c>
      <c r="E49" s="4">
        <f>SUMIFS(Data!BS:BS,Data!$P:$P,$B49)/1000</f>
        <v>281.9185247104362</v>
      </c>
      <c r="F49" s="4">
        <f>SUMIFS(Data!BT:BT,Data!$P:$P,$B49)/1000</f>
        <v>299.74878358175573</v>
      </c>
      <c r="H49" s="4">
        <f t="shared" ref="H49" si="20">$F49-D49</f>
        <v>36.802576066904976</v>
      </c>
      <c r="I49" s="4">
        <f t="shared" ref="I49" si="21">$F49-E49</f>
        <v>17.830258871319529</v>
      </c>
      <c r="J49" s="8"/>
      <c r="K49" s="11">
        <f t="shared" ref="K49" si="22">$F49/D49-1</f>
        <v>0.13996237639147702</v>
      </c>
      <c r="L49" s="11">
        <f t="shared" ref="L49" si="23">$F49/E49-1</f>
        <v>6.3246141379440513E-2</v>
      </c>
    </row>
    <row r="50" spans="2:12" ht="14.45" customHeight="1" x14ac:dyDescent="0.25">
      <c r="B50" s="87" t="str">
        <f>B9</f>
        <v>Hardware/Components</v>
      </c>
      <c r="C50" s="48"/>
      <c r="D50" s="4">
        <f>SUMIFS(Data!BR:BR,Data!$P:$P,$B50)/1000</f>
        <v>44.431207721193289</v>
      </c>
      <c r="E50" s="4">
        <f>SUMIFS(Data!BS:BS,Data!$P:$P,$B50)/1000</f>
        <v>46.982523015868146</v>
      </c>
      <c r="F50" s="4">
        <f>SUMIFS(Data!BT:BT,Data!$P:$P,$B50)/1000</f>
        <v>50.830790059285412</v>
      </c>
      <c r="G50" s="4"/>
      <c r="H50" s="4">
        <f t="shared" ref="H50:I51" si="24">$F50-D50</f>
        <v>6.3995823380921237</v>
      </c>
      <c r="I50" s="4">
        <f t="shared" si="24"/>
        <v>3.8482670434172661</v>
      </c>
      <c r="J50" s="8"/>
      <c r="K50" s="11">
        <f t="shared" ref="K50:L51" si="25">$F50/D50-1</f>
        <v>0.14403349956745792</v>
      </c>
      <c r="L50" s="11">
        <f t="shared" si="25"/>
        <v>8.1908479928111344E-2</v>
      </c>
    </row>
    <row r="51" spans="2:12" ht="14.45" customHeight="1" x14ac:dyDescent="0.25">
      <c r="B51" s="91" t="str">
        <f>B15</f>
        <v>Construction</v>
      </c>
      <c r="C51" s="48"/>
      <c r="D51" s="4">
        <f>SUMIFS(Data!BR:BR,Data!$P:$P,$B51)/1000</f>
        <v>3.1202111111111099</v>
      </c>
      <c r="E51" s="4">
        <f>SUMIFS(Data!BS:BS,Data!$P:$P,$B51)/1000</f>
        <v>3.27440833333333</v>
      </c>
      <c r="F51" s="4">
        <f>SUMIFS(Data!BT:BT,Data!$P:$P,$B51)/1000</f>
        <v>3.4478399999999998</v>
      </c>
      <c r="G51" s="4"/>
      <c r="H51" s="4">
        <f t="shared" si="24"/>
        <v>0.32762888888888986</v>
      </c>
      <c r="I51" s="4">
        <f t="shared" si="24"/>
        <v>0.17343166666666976</v>
      </c>
      <c r="J51" s="8"/>
      <c r="K51" s="11">
        <f t="shared" si="25"/>
        <v>0.10500215441262917</v>
      </c>
      <c r="L51" s="11">
        <f t="shared" si="25"/>
        <v>5.296580298221909E-2</v>
      </c>
    </row>
    <row r="52" spans="2:12" ht="14.45" customHeight="1" x14ac:dyDescent="0.25">
      <c r="B52" s="87" t="str">
        <f>B14</f>
        <v>Design</v>
      </c>
      <c r="C52" s="48"/>
      <c r="D52" s="4">
        <f>SUMIFS(Data!BR:BR,Data!$P:$P,$B52)/1000</f>
        <v>7.7797682342011107</v>
      </c>
      <c r="E52" s="4">
        <f>SUMIFS(Data!BS:BS,Data!$P:$P,$B52)/1000</f>
        <v>8.0279677490456596</v>
      </c>
      <c r="F52" s="4">
        <f>SUMIFS(Data!BT:BT,Data!$P:$P,$B52)/1000</f>
        <v>8.3136460381703579</v>
      </c>
      <c r="G52" s="4"/>
      <c r="H52" s="4">
        <f>$F52-D52</f>
        <v>0.53387780396924711</v>
      </c>
      <c r="I52" s="4">
        <f>$F52-E52</f>
        <v>0.28567828912469828</v>
      </c>
      <c r="J52" s="8"/>
      <c r="K52" s="11">
        <f>$F52/D52-1</f>
        <v>6.8623870004537402E-2</v>
      </c>
      <c r="L52" s="11">
        <f>$F52/E52-1</f>
        <v>3.5585380765718488E-2</v>
      </c>
    </row>
    <row r="53" spans="2:12" ht="14.45" customHeight="1" x14ac:dyDescent="0.25">
      <c r="B53" s="87" t="str">
        <f>B13</f>
        <v>Electric/Cooling</v>
      </c>
      <c r="C53" s="48"/>
      <c r="D53" s="4">
        <f>SUMIFS(Data!BR:BR,Data!$P:$P,$B53)/1000</f>
        <v>24.412620613325029</v>
      </c>
      <c r="E53" s="4">
        <f>SUMIFS(Data!BS:BS,Data!$P:$P,$B53)/1000</f>
        <v>24.786760069532324</v>
      </c>
      <c r="F53" s="4">
        <f>SUMIFS(Data!BT:BT,Data!$P:$P,$B53)/1000</f>
        <v>25.608237391295258</v>
      </c>
      <c r="G53" s="4"/>
      <c r="H53" s="4">
        <f t="shared" ref="H53" si="26">$F53-D53</f>
        <v>1.1956167779702298</v>
      </c>
      <c r="I53" s="4">
        <f t="shared" ref="I53" si="27">$F53-E53</f>
        <v>0.82147732176293431</v>
      </c>
      <c r="J53" s="8"/>
      <c r="K53" s="11">
        <f t="shared" ref="K53" si="28">$F53/D53-1</f>
        <v>4.8975355694407918E-2</v>
      </c>
      <c r="L53" s="11">
        <f t="shared" ref="L53" si="29">$F53/E53-1</f>
        <v>3.314177889560832E-2</v>
      </c>
    </row>
    <row r="54" spans="2:12" ht="15" customHeight="1" x14ac:dyDescent="0.25">
      <c r="B54" s="93" t="str">
        <f>B16</f>
        <v>Total AI Capex Beneficiaries</v>
      </c>
      <c r="C54" s="94"/>
      <c r="D54" s="95">
        <f>SUMIFS(Data!BR:BR,Data!$G:$G,"yes")/1000</f>
        <v>447.96821962394841</v>
      </c>
      <c r="E54" s="95">
        <f>SUMIFS(Data!BS:BS,Data!$G:$G,"yes")/1000</f>
        <v>523.58465385880299</v>
      </c>
      <c r="F54" s="95">
        <f>SUMIFS(Data!BT:BT,Data!$G:$G,"yes")/1000</f>
        <v>575.2981200242242</v>
      </c>
      <c r="G54" s="95"/>
      <c r="H54" s="95">
        <f t="shared" ref="H54:I54" si="30">$F54-D54</f>
        <v>127.32990040027579</v>
      </c>
      <c r="I54" s="95">
        <f t="shared" si="30"/>
        <v>51.71346616542121</v>
      </c>
      <c r="J54" s="95"/>
      <c r="K54" s="96">
        <f t="shared" ref="K54:L58" si="31">$F54/D54-1</f>
        <v>0.28423869109992705</v>
      </c>
      <c r="L54" s="96">
        <f t="shared" si="31"/>
        <v>9.8768109004522042E-2</v>
      </c>
    </row>
    <row r="55" spans="2:12" x14ac:dyDescent="0.25">
      <c r="B55" s="1" t="str">
        <f>B17</f>
        <v>AI Buildout Funders</v>
      </c>
      <c r="C55" s="48"/>
      <c r="D55" s="4">
        <f>SUMIFS(Data!BR:BR,Data!$F:$F,"yes")/1000</f>
        <v>491.47229762438428</v>
      </c>
      <c r="E55" s="4">
        <f>SUMIFS(Data!BS:BS,Data!$F:$F,"yes")/1000</f>
        <v>500.85165968018896</v>
      </c>
      <c r="F55" s="4">
        <f>SUMIFS(Data!BT:BT,Data!$F:$F,"yes")/1000</f>
        <v>550.61561162471219</v>
      </c>
      <c r="G55" s="4"/>
      <c r="H55" s="4">
        <f>$F55-D55</f>
        <v>59.143314000327905</v>
      </c>
      <c r="I55" s="4">
        <f>$F55-E55</f>
        <v>49.763951944523228</v>
      </c>
      <c r="J55" s="8"/>
      <c r="K55" s="11">
        <f>$F55/D55-1</f>
        <v>0.12033905936551714</v>
      </c>
      <c r="L55" s="11">
        <f>$F55/E55-1</f>
        <v>9.9358664352433568E-2</v>
      </c>
    </row>
    <row r="56" spans="2:12" ht="15" customHeight="1" x14ac:dyDescent="0.25">
      <c r="B56" s="92" t="str">
        <f>B18</f>
        <v>Infrastructure software</v>
      </c>
      <c r="C56" s="48"/>
      <c r="D56" s="4">
        <f>SUMIFS(Data!BR:BR,Data!$H:$H,"yes")/1000</f>
        <v>10.062407004116176</v>
      </c>
      <c r="E56" s="4">
        <f>SUMIFS(Data!BS:BS,Data!$H:$H,"yes")/1000</f>
        <v>10.145199117628716</v>
      </c>
      <c r="F56" s="4">
        <f>SUMIFS(Data!BT:BT,Data!$H:$H,"yes")/1000</f>
        <v>10.38107690358801</v>
      </c>
      <c r="G56" s="4"/>
      <c r="H56" s="4">
        <f>$F56-D56</f>
        <v>0.31866989947183377</v>
      </c>
      <c r="I56" s="4">
        <f>$F56-E56</f>
        <v>0.23587778595929443</v>
      </c>
      <c r="J56" s="8"/>
      <c r="K56" s="11">
        <f>$F56/D56-1</f>
        <v>3.16693510152668E-2</v>
      </c>
      <c r="L56" s="11">
        <f>$F56/E56-1</f>
        <v>2.3250187918877119E-2</v>
      </c>
    </row>
    <row r="57" spans="2:12" ht="15" customHeight="1" x14ac:dyDescent="0.25">
      <c r="B57" s="92" t="str">
        <f>B19</f>
        <v>Application software</v>
      </c>
      <c r="C57" s="48"/>
      <c r="D57" s="4">
        <f>SUMIFS(Data!BR:BR,Data!$I:$I,"yes")/1000</f>
        <v>45.535937834909198</v>
      </c>
      <c r="E57" s="4">
        <f>SUMIFS(Data!BS:BS,Data!$I:$I,"yes")/1000</f>
        <v>45.271513472985937</v>
      </c>
      <c r="F57" s="4">
        <f>SUMIFS(Data!BT:BT,Data!$I:$I,"yes")/1000</f>
        <v>45.033605276718731</v>
      </c>
      <c r="G57" s="4"/>
      <c r="H57" s="4">
        <f t="shared" ref="H57" si="32">$F57-D57</f>
        <v>-0.50233255819046718</v>
      </c>
      <c r="I57" s="4">
        <f t="shared" ref="I57" si="33">$F57-E57</f>
        <v>-0.23790819626720605</v>
      </c>
      <c r="J57" s="8"/>
      <c r="K57" s="11">
        <f t="shared" ref="K57" si="34">$F57/D57-1</f>
        <v>-1.1031562806758877E-2</v>
      </c>
      <c r="L57" s="11">
        <f t="shared" ref="L57" si="35">$F57/E57-1</f>
        <v>-5.2551412138931441E-3</v>
      </c>
    </row>
    <row r="58" spans="2:12" x14ac:dyDescent="0.25">
      <c r="B58" s="92" t="str">
        <f>B20</f>
        <v>Other</v>
      </c>
      <c r="C58" s="49"/>
      <c r="D58" s="4">
        <f>D60-D54-D55-D57-D56</f>
        <v>1812.6865388543954</v>
      </c>
      <c r="E58" s="4">
        <f>E60-E54-E55-E57-E56</f>
        <v>1834.9364649572756</v>
      </c>
      <c r="F58" s="4">
        <f>F60-F54-F55-F57-F56</f>
        <v>1881.4169938082814</v>
      </c>
      <c r="G58" s="4"/>
      <c r="H58" s="4">
        <f>H60-H54-H55-H57-H56</f>
        <v>68.730454953886309</v>
      </c>
      <c r="I58" s="4">
        <f>I60-I54-I55-I57-I56</f>
        <v>46.480528851006014</v>
      </c>
      <c r="J58" s="8"/>
      <c r="K58" s="11">
        <f t="shared" si="31"/>
        <v>3.7916348734692518E-2</v>
      </c>
      <c r="L58" s="11">
        <f t="shared" si="31"/>
        <v>2.5330865530588387E-2</v>
      </c>
    </row>
    <row r="59" spans="2:12" ht="5.0999999999999996" customHeight="1" x14ac:dyDescent="0.25">
      <c r="B59" s="49"/>
      <c r="C59" s="49"/>
    </row>
    <row r="60" spans="2:12" x14ac:dyDescent="0.25">
      <c r="B60" s="27" t="s">
        <v>552</v>
      </c>
      <c r="C60" s="27"/>
      <c r="D60" s="59">
        <f>SUM(Data!BR$11:BR$510)/1000</f>
        <v>2807.7254009417534</v>
      </c>
      <c r="E60" s="59">
        <f>SUM(Data!BS$11:BS$510)/1000</f>
        <v>2914.7894910868822</v>
      </c>
      <c r="F60" s="59">
        <f>SUM(Data!BT$11:BT$510)/1000</f>
        <v>3062.7454076375247</v>
      </c>
      <c r="G60" s="27"/>
      <c r="H60" s="59">
        <f>$F60-D60</f>
        <v>255.02000669577137</v>
      </c>
      <c r="I60" s="59">
        <f>$F60-E60</f>
        <v>147.95591655064254</v>
      </c>
      <c r="J60" s="59"/>
      <c r="K60" s="60">
        <f>$F60/D60-1</f>
        <v>9.0827972924358624E-2</v>
      </c>
      <c r="L60" s="60">
        <f>$F60/E60-1</f>
        <v>5.0760412373886954E-2</v>
      </c>
    </row>
    <row r="61" spans="2:12" ht="5.0999999999999996" customHeight="1" x14ac:dyDescent="0.25">
      <c r="B61" s="49"/>
      <c r="C61" s="49"/>
    </row>
    <row r="62" spans="2:12" ht="15.75" customHeight="1" x14ac:dyDescent="0.25">
      <c r="B62" s="17" t="str">
        <f>B45&amp;" as % of SPX"</f>
        <v>Memory as % of SPX</v>
      </c>
      <c r="C62" s="17"/>
      <c r="D62" s="55">
        <f>D45/D$60</f>
        <v>1.701863253579727E-2</v>
      </c>
      <c r="E62" s="55">
        <f>E45/E$60</f>
        <v>3.2798759665805081E-2</v>
      </c>
      <c r="F62" s="55">
        <f>F45/F$60</f>
        <v>3.8102994990477417E-2</v>
      </c>
      <c r="G62" s="17"/>
      <c r="H62" s="55">
        <f>H45/H$60</f>
        <v>0.27023811565687367</v>
      </c>
      <c r="I62" s="55">
        <f>I45/I$60</f>
        <v>0.14259850786383269</v>
      </c>
    </row>
    <row r="63" spans="2:12" ht="15.75" customHeight="1" x14ac:dyDescent="0.25">
      <c r="B63" s="17" t="str">
        <f>B49&amp;" as % of SPX"</f>
        <v>Digital Semis as % of SPX</v>
      </c>
      <c r="C63" s="17"/>
      <c r="D63" s="55">
        <f t="shared" ref="D63:F64" si="36">D49/D$60</f>
        <v>9.3650970079429643E-2</v>
      </c>
      <c r="E63" s="55">
        <f t="shared" si="36"/>
        <v>9.6720029207087929E-2</v>
      </c>
      <c r="F63" s="55">
        <f t="shared" si="36"/>
        <v>9.7869311250708746E-2</v>
      </c>
      <c r="G63" s="17"/>
      <c r="H63" s="55">
        <f>H49/H$60</f>
        <v>0.14431250529613926</v>
      </c>
      <c r="I63" s="55">
        <f>I49/I$60</f>
        <v>0.12051061753395016</v>
      </c>
    </row>
    <row r="64" spans="2:12" ht="15.75" hidden="1" customHeight="1" outlineLevel="1" x14ac:dyDescent="0.25">
      <c r="B64" s="17" t="str">
        <f>B50&amp;" as % of SPX"</f>
        <v>Hardware/Components as % of SPX</v>
      </c>
      <c r="C64" s="17"/>
      <c r="D64" s="55">
        <f t="shared" si="36"/>
        <v>1.5824627189785154E-2</v>
      </c>
      <c r="E64" s="55">
        <f t="shared" si="36"/>
        <v>1.6118667629184107E-2</v>
      </c>
      <c r="F64" s="55">
        <f t="shared" si="36"/>
        <v>1.6596479071531507E-2</v>
      </c>
      <c r="G64" s="17"/>
      <c r="H64" s="55">
        <f>H50/H$60</f>
        <v>2.5094432476141248E-2</v>
      </c>
      <c r="I64" s="55">
        <f>I50/I$60</f>
        <v>2.6009551582211153E-2</v>
      </c>
    </row>
    <row r="65" spans="2:12" ht="15.75" hidden="1" customHeight="1" outlineLevel="1" x14ac:dyDescent="0.25">
      <c r="B65" s="17" t="str">
        <f>B46&amp;" as % of SPX"</f>
        <v>Semicap as % of SPX</v>
      </c>
      <c r="C65" s="17"/>
      <c r="D65" s="55">
        <f t="shared" ref="D65:F67" si="37">D46/D$60</f>
        <v>7.4347706938939842E-3</v>
      </c>
      <c r="E65" s="55">
        <f t="shared" si="37"/>
        <v>8.3415936362059937E-3</v>
      </c>
      <c r="F65" s="55">
        <f t="shared" si="37"/>
        <v>8.6749700841596313E-3</v>
      </c>
      <c r="G65" s="17"/>
      <c r="H65" s="55">
        <f t="shared" ref="H65:I67" si="38">H46/H$60</f>
        <v>2.2329347148133998E-2</v>
      </c>
      <c r="I65" s="55">
        <f t="shared" si="38"/>
        <v>1.5242616648929022E-2</v>
      </c>
    </row>
    <row r="66" spans="2:12" ht="15.75" hidden="1" customHeight="1" outlineLevel="1" x14ac:dyDescent="0.25">
      <c r="B66" s="17" t="str">
        <f>B47&amp;" as % of SPX"</f>
        <v>Analog/MCU as % of SPX</v>
      </c>
      <c r="C66" s="17"/>
      <c r="D66" s="55">
        <f t="shared" si="37"/>
        <v>4.9812465851931959E-3</v>
      </c>
      <c r="E66" s="55">
        <f t="shared" si="37"/>
        <v>5.1669183361485434E-3</v>
      </c>
      <c r="F66" s="55">
        <f t="shared" si="37"/>
        <v>5.5888249928986522E-3</v>
      </c>
      <c r="G66" s="17"/>
      <c r="H66" s="55">
        <f t="shared" si="38"/>
        <v>1.2278156353529659E-2</v>
      </c>
      <c r="I66" s="55">
        <f t="shared" si="38"/>
        <v>1.3900551336697077E-2</v>
      </c>
    </row>
    <row r="67" spans="2:12" ht="15.75" hidden="1" customHeight="1" outlineLevel="1" x14ac:dyDescent="0.25">
      <c r="B67" s="17" t="str">
        <f>B48&amp;" as % of SPX"</f>
        <v>Power as % of SPX</v>
      </c>
      <c r="C67" s="17"/>
      <c r="D67" s="55">
        <f t="shared" si="37"/>
        <v>8.0612550175308412E-3</v>
      </c>
      <c r="E67" s="55">
        <f t="shared" si="37"/>
        <v>8.1029938254536214E-3</v>
      </c>
      <c r="F67" s="55">
        <f t="shared" si="37"/>
        <v>8.8034340348426242E-3</v>
      </c>
      <c r="G67" s="17"/>
      <c r="H67" s="55">
        <f t="shared" si="38"/>
        <v>1.697469442320193E-2</v>
      </c>
      <c r="I67" s="55">
        <f t="shared" si="38"/>
        <v>2.2602380430899367E-2</v>
      </c>
    </row>
    <row r="68" spans="2:12" ht="15.75" hidden="1" customHeight="1" outlineLevel="1" x14ac:dyDescent="0.25">
      <c r="B68" s="17" t="str">
        <f>B53&amp;" as % of SPX"</f>
        <v>Electric/Cooling as % of SPX</v>
      </c>
      <c r="C68" s="17"/>
      <c r="D68" s="55">
        <f>D53/D$60</f>
        <v>8.6948034893785092E-3</v>
      </c>
      <c r="E68" s="55">
        <f>E53/E$60</f>
        <v>8.5037908038736974E-3</v>
      </c>
      <c r="F68" s="55">
        <f>F53/F$60</f>
        <v>8.3612034246909189E-3</v>
      </c>
      <c r="G68" s="17"/>
      <c r="H68" s="55">
        <f>H53/H$60</f>
        <v>4.688325412039349E-3</v>
      </c>
      <c r="I68" s="55">
        <f>I53/I$60</f>
        <v>5.552176221907003E-3</v>
      </c>
    </row>
    <row r="69" spans="2:12" ht="15.75" hidden="1" customHeight="1" outlineLevel="1" x14ac:dyDescent="0.25">
      <c r="B69" s="17" t="str">
        <f>B52&amp;" as % of SPX"</f>
        <v>Design as % of SPX</v>
      </c>
      <c r="C69" s="17"/>
      <c r="D69" s="55">
        <f>D52/D$60</f>
        <v>2.7708436984584246E-3</v>
      </c>
      <c r="E69" s="55">
        <f>E52/E$60</f>
        <v>2.7542187089648618E-3</v>
      </c>
      <c r="F69" s="55">
        <f>F52/F$60</f>
        <v>2.7144424141290805E-3</v>
      </c>
      <c r="G69" s="17"/>
      <c r="H69" s="55">
        <f>H52/H$60</f>
        <v>2.0934741979131933E-3</v>
      </c>
      <c r="I69" s="55">
        <f>I52/I$60</f>
        <v>1.9308338306762876E-3</v>
      </c>
    </row>
    <row r="70" spans="2:12" ht="15.75" hidden="1" customHeight="1" outlineLevel="1" x14ac:dyDescent="0.25">
      <c r="B70" s="17" t="str">
        <f>B51&amp;" as % of SPX"</f>
        <v>Construction as % of SPX</v>
      </c>
      <c r="C70" s="17"/>
      <c r="D70" s="55">
        <f>D51/D$60</f>
        <v>1.1112949685409207E-3</v>
      </c>
      <c r="E70" s="55">
        <f>E51/E$60</f>
        <v>1.1233772947741591E-3</v>
      </c>
      <c r="F70" s="55">
        <f>F51/F$60</f>
        <v>1.1257350974724083E-3</v>
      </c>
      <c r="G70" s="17"/>
      <c r="H70" s="55">
        <f>H51/H$60</f>
        <v>1.2847183761536716E-3</v>
      </c>
      <c r="I70" s="55">
        <f>I51/I$60</f>
        <v>1.1721847338717769E-3</v>
      </c>
    </row>
    <row r="71" spans="2:12" ht="15.75" customHeight="1" collapsed="1" x14ac:dyDescent="0.25">
      <c r="B71" s="17" t="s">
        <v>1080</v>
      </c>
      <c r="C71" s="17"/>
      <c r="D71" s="55">
        <f>D65+D66+D67+D68+D69+D70+D64</f>
        <v>4.8878841642781029E-2</v>
      </c>
      <c r="E71" s="55">
        <f t="shared" ref="E71" si="39">E65+E66+E67+E68+E69+E70+E64</f>
        <v>5.0111560234604988E-2</v>
      </c>
      <c r="F71" s="55">
        <f t="shared" ref="F71" si="40">F65+F66+F67+F68+F69+F70+F64</f>
        <v>5.1865089119724823E-2</v>
      </c>
      <c r="G71" s="17"/>
      <c r="H71" s="55">
        <f t="shared" ref="H71" si="41">H65+H66+H67+H68+H69+H70+H64</f>
        <v>8.474314838711304E-2</v>
      </c>
      <c r="I71" s="55">
        <f t="shared" ref="I71" si="42">I65+I66+I67+I68+I69+I70+I64</f>
        <v>8.6410294785191688E-2</v>
      </c>
    </row>
    <row r="72" spans="2:12" s="97" customFormat="1" x14ac:dyDescent="0.25">
      <c r="B72" s="97" t="str">
        <f>B54&amp;" as % of SPX"</f>
        <v>Total AI Capex Beneficiaries as % of SPX</v>
      </c>
      <c r="D72" s="98">
        <f t="shared" ref="D72:F76" si="43">D54/D$60</f>
        <v>0.15954844425800796</v>
      </c>
      <c r="E72" s="98">
        <f t="shared" si="43"/>
        <v>0.17963034910749798</v>
      </c>
      <c r="F72" s="98">
        <f t="shared" si="43"/>
        <v>0.18783739536091099</v>
      </c>
      <c r="H72" s="98">
        <f t="shared" ref="H72:I76" si="44">H54/H$60</f>
        <v>0.4992937693401257</v>
      </c>
      <c r="I72" s="98">
        <f t="shared" si="44"/>
        <v>0.34951942018297494</v>
      </c>
      <c r="J72" s="98"/>
    </row>
    <row r="73" spans="2:12" s="17" customFormat="1" x14ac:dyDescent="0.25">
      <c r="B73" s="17" t="str">
        <f>B55&amp;" as % of SPX"</f>
        <v>AI Buildout Funders as % of SPX</v>
      </c>
      <c r="D73" s="55">
        <f t="shared" si="43"/>
        <v>0.17504286475434425</v>
      </c>
      <c r="E73" s="55">
        <f t="shared" si="43"/>
        <v>0.1718311600929468</v>
      </c>
      <c r="F73" s="55">
        <f t="shared" si="43"/>
        <v>0.17977844657007724</v>
      </c>
      <c r="H73" s="55">
        <f t="shared" si="44"/>
        <v>0.2319163690983802</v>
      </c>
      <c r="I73" s="55">
        <f t="shared" si="44"/>
        <v>0.33634310208534285</v>
      </c>
      <c r="J73" s="55"/>
    </row>
    <row r="74" spans="2:12" s="17" customFormat="1" x14ac:dyDescent="0.25">
      <c r="B74" s="17" t="str">
        <f>B56&amp;" as % of SPX"</f>
        <v>Infrastructure software as % of SPX</v>
      </c>
      <c r="D74" s="55">
        <f t="shared" si="43"/>
        <v>3.583828746479657E-3</v>
      </c>
      <c r="E74" s="55">
        <f t="shared" si="43"/>
        <v>3.4805941041888824E-3</v>
      </c>
      <c r="F74" s="55">
        <f t="shared" si="43"/>
        <v>3.3894677885079401E-3</v>
      </c>
      <c r="H74" s="55">
        <f t="shared" si="44"/>
        <v>1.2495878405806575E-3</v>
      </c>
      <c r="I74" s="55">
        <f t="shared" si="44"/>
        <v>1.5942436872982899E-3</v>
      </c>
      <c r="J74" s="55"/>
    </row>
    <row r="75" spans="2:12" s="17" customFormat="1" x14ac:dyDescent="0.25">
      <c r="B75" s="17" t="str">
        <f>B57&amp;" as % of SPX"</f>
        <v>Application software as % of SPX</v>
      </c>
      <c r="D75" s="55">
        <f t="shared" si="43"/>
        <v>1.6218088072158254E-2</v>
      </c>
      <c r="E75" s="55">
        <f t="shared" si="43"/>
        <v>1.5531657984709166E-2</v>
      </c>
      <c r="F75" s="55">
        <f t="shared" si="43"/>
        <v>1.4703672451656958E-2</v>
      </c>
      <c r="H75" s="55">
        <f t="shared" si="44"/>
        <v>-1.9697770567064952E-3</v>
      </c>
      <c r="I75" s="55">
        <f t="shared" si="44"/>
        <v>-1.6079667634364221E-3</v>
      </c>
      <c r="J75" s="55"/>
    </row>
    <row r="76" spans="2:12" s="17" customFormat="1" x14ac:dyDescent="0.25">
      <c r="B76" s="17" t="str">
        <f>B58&amp;" as % of SPX"</f>
        <v>Other as % of SPX</v>
      </c>
      <c r="D76" s="55">
        <f t="shared" si="43"/>
        <v>0.64560677416900991</v>
      </c>
      <c r="E76" s="55">
        <f t="shared" si="43"/>
        <v>0.62952623871065716</v>
      </c>
      <c r="F76" s="55">
        <f t="shared" si="43"/>
        <v>0.61429101782884676</v>
      </c>
      <c r="H76" s="55">
        <f t="shared" si="44"/>
        <v>0.26951005077761991</v>
      </c>
      <c r="I76" s="55">
        <f t="shared" si="44"/>
        <v>0.31415120080782033</v>
      </c>
      <c r="J76" s="55"/>
    </row>
    <row r="78" spans="2:12" x14ac:dyDescent="0.25">
      <c r="B78" s="89" t="s">
        <v>1083</v>
      </c>
      <c r="C78" s="89"/>
      <c r="D78" s="90"/>
      <c r="E78" s="90"/>
      <c r="F78" s="90"/>
      <c r="G78" s="90"/>
      <c r="H78" s="90"/>
      <c r="I78" s="90"/>
      <c r="J78" s="90"/>
      <c r="K78" s="90"/>
      <c r="L78" s="90"/>
    </row>
    <row r="79" spans="2:12" ht="6.95" customHeight="1" x14ac:dyDescent="0.25">
      <c r="B79" s="15"/>
      <c r="C79" s="15"/>
    </row>
    <row r="80" spans="2:12" ht="17.25" x14ac:dyDescent="0.4">
      <c r="B80" s="15"/>
      <c r="C80" s="15"/>
      <c r="D80" s="58" t="str">
        <f>$D$42</f>
        <v>Consensus Adj. Net Income</v>
      </c>
      <c r="E80" s="56"/>
      <c r="F80" s="56"/>
      <c r="H80" s="56" t="s">
        <v>933</v>
      </c>
      <c r="I80" s="56"/>
      <c r="K80" s="56" t="s">
        <v>934</v>
      </c>
      <c r="L80" s="56"/>
    </row>
    <row r="81" spans="2:12" x14ac:dyDescent="0.25">
      <c r="B81" s="14"/>
      <c r="C81" s="14"/>
      <c r="D81" s="47">
        <f>Data!$AA$10</f>
        <v>46023</v>
      </c>
      <c r="E81" s="47">
        <f>Data!$AB$10</f>
        <v>46112</v>
      </c>
      <c r="F81" s="47">
        <f>Data!$AC$10</f>
        <v>46171</v>
      </c>
      <c r="H81" s="26" t="str">
        <f>Data!$AE$10</f>
        <v>YTD</v>
      </c>
      <c r="I81" s="26" t="str">
        <f>Data!$AF$10</f>
        <v>QTD</v>
      </c>
      <c r="K81" s="26" t="str">
        <f>Data!$AE$10</f>
        <v>YTD</v>
      </c>
      <c r="L81" s="26" t="str">
        <f>Data!$AF$10</f>
        <v>QTD</v>
      </c>
    </row>
    <row r="82" spans="2:12" ht="5.0999999999999996" customHeight="1" x14ac:dyDescent="0.25">
      <c r="B82" s="48"/>
      <c r="C82" s="48"/>
    </row>
    <row r="83" spans="2:12" ht="14.45" customHeight="1" x14ac:dyDescent="0.25">
      <c r="B83" s="87" t="str">
        <f>B8</f>
        <v>Memory</v>
      </c>
      <c r="C83" s="48"/>
      <c r="D83" s="8">
        <f>SUMIFS(Data!BV:BV,Data!$P:$P,$B83)/1000</f>
        <v>54.747265110331888</v>
      </c>
      <c r="E83" s="8">
        <f>SUMIFS(Data!BW:BW,Data!$P:$P,$B83)/1000</f>
        <v>121.17870682113019</v>
      </c>
      <c r="F83" s="8">
        <f>SUMIFS(Data!BX:BX,Data!$P:$P,$B83)/1000</f>
        <v>165.86085041706042</v>
      </c>
      <c r="G83" s="4"/>
      <c r="H83" s="8">
        <f>$F83-D83</f>
        <v>111.11358530672854</v>
      </c>
      <c r="I83" s="8">
        <f>$F83-E83</f>
        <v>44.682143595930228</v>
      </c>
      <c r="J83" s="8"/>
      <c r="K83" s="11">
        <f>$F83/D83-1</f>
        <v>2.0295732596468863</v>
      </c>
      <c r="L83" s="11">
        <f>$F83/E83-1</f>
        <v>0.36872933181144418</v>
      </c>
    </row>
    <row r="84" spans="2:12" ht="14.45" customHeight="1" x14ac:dyDescent="0.25">
      <c r="B84" s="87" t="str">
        <f>B10</f>
        <v>Semicap</v>
      </c>
      <c r="C84" s="48"/>
      <c r="D84" s="4">
        <f>SUMIFS(Data!BV:BV,Data!$P:$P,$B84)/1000</f>
        <v>23.822665659018359</v>
      </c>
      <c r="E84" s="4">
        <f>SUMIFS(Data!BW:BW,Data!$P:$P,$B84)/1000</f>
        <v>29.454948962065345</v>
      </c>
      <c r="F84" s="4">
        <f>SUMIFS(Data!BX:BX,Data!$P:$P,$B84)/1000</f>
        <v>33.918017641100192</v>
      </c>
      <c r="G84" s="4"/>
      <c r="H84" s="4">
        <f>$F84-D84</f>
        <v>10.095351982081834</v>
      </c>
      <c r="I84" s="4">
        <f>$F84-E84</f>
        <v>4.4630686790348477</v>
      </c>
      <c r="J84" s="8"/>
      <c r="K84" s="11">
        <f>$F84/D84-1</f>
        <v>0.42377087965637106</v>
      </c>
      <c r="L84" s="11">
        <f>$F84/E84-1</f>
        <v>0.15152186088601871</v>
      </c>
    </row>
    <row r="85" spans="2:12" ht="14.45" customHeight="1" x14ac:dyDescent="0.25">
      <c r="B85" s="87" t="str">
        <f>B7</f>
        <v>Digital Semis</v>
      </c>
      <c r="C85" s="48"/>
      <c r="D85" s="4">
        <f>SUMIFS(Data!BV:BV,Data!$P:$P,$B85)/1000</f>
        <v>340.16160798001619</v>
      </c>
      <c r="E85" s="4">
        <f>SUMIFS(Data!BW:BW,Data!$P:$P,$B85)/1000</f>
        <v>385.38877764942953</v>
      </c>
      <c r="F85" s="4">
        <f>SUMIFS(Data!BX:BX,Data!$P:$P,$B85)/1000</f>
        <v>433.82892046459762</v>
      </c>
      <c r="H85" s="4">
        <f t="shared" ref="H85:H91" si="45">$F85-D85</f>
        <v>93.66731248458143</v>
      </c>
      <c r="I85" s="4">
        <f t="shared" ref="I85:I91" si="46">$F85-E85</f>
        <v>48.440142815168088</v>
      </c>
      <c r="J85" s="8"/>
      <c r="K85" s="11">
        <f t="shared" ref="K85:K91" si="47">$F85/D85-1</f>
        <v>0.27536121151592208</v>
      </c>
      <c r="L85" s="11">
        <f t="shared" ref="L85:L91" si="48">$F85/E85-1</f>
        <v>0.12569162784296717</v>
      </c>
    </row>
    <row r="86" spans="2:12" ht="14.45" customHeight="1" x14ac:dyDescent="0.25">
      <c r="B86" s="87" t="str">
        <f>B11</f>
        <v>Analog/MCU</v>
      </c>
      <c r="C86" s="48"/>
      <c r="D86" s="4">
        <f>SUMIFS(Data!BV:BV,Data!$P:$P,$B86)/1000</f>
        <v>17.077178872388291</v>
      </c>
      <c r="E86" s="4">
        <f>SUMIFS(Data!BW:BW,Data!$P:$P,$B86)/1000</f>
        <v>18.083245989961885</v>
      </c>
      <c r="F86" s="4">
        <f>SUMIFS(Data!BX:BX,Data!$P:$P,$B86)/1000</f>
        <v>20.750616954585322</v>
      </c>
      <c r="G86" s="4"/>
      <c r="H86" s="4">
        <f t="shared" ref="H86:I88" si="49">$F86-D86</f>
        <v>3.6734380821970305</v>
      </c>
      <c r="I86" s="4">
        <f t="shared" si="49"/>
        <v>2.6673709646234371</v>
      </c>
      <c r="J86" s="8"/>
      <c r="K86" s="11">
        <f t="shared" ref="K86:L88" si="50">$F86/D86-1</f>
        <v>0.21510801694163484</v>
      </c>
      <c r="L86" s="11">
        <f t="shared" si="50"/>
        <v>0.14750509759719632</v>
      </c>
    </row>
    <row r="87" spans="2:12" ht="14.45" customHeight="1" x14ac:dyDescent="0.25">
      <c r="B87" s="87" t="str">
        <f>B9</f>
        <v>Hardware/Components</v>
      </c>
      <c r="C87" s="48"/>
      <c r="D87" s="4">
        <f>SUMIFS(Data!BV:BV,Data!$P:$P,$B87)/1000</f>
        <v>50.266209238493616</v>
      </c>
      <c r="E87" s="4">
        <f>SUMIFS(Data!BW:BW,Data!$P:$P,$B87)/1000</f>
        <v>54.20009990562739</v>
      </c>
      <c r="F87" s="4">
        <f>SUMIFS(Data!BX:BX,Data!$P:$P,$B87)/1000</f>
        <v>59.768477013851303</v>
      </c>
      <c r="G87" s="4"/>
      <c r="H87" s="4">
        <f t="shared" si="49"/>
        <v>9.5022677753576872</v>
      </c>
      <c r="I87" s="4">
        <f t="shared" si="49"/>
        <v>5.5683771082239133</v>
      </c>
      <c r="J87" s="8"/>
      <c r="K87" s="11">
        <f t="shared" si="50"/>
        <v>0.18903887759415317</v>
      </c>
      <c r="L87" s="11">
        <f t="shared" si="50"/>
        <v>0.10273739564907647</v>
      </c>
    </row>
    <row r="88" spans="2:12" ht="14.45" customHeight="1" x14ac:dyDescent="0.25">
      <c r="B88" s="91" t="str">
        <f>B15</f>
        <v>Construction</v>
      </c>
      <c r="C88" s="48"/>
      <c r="D88" s="4">
        <f>SUMIFS(Data!BV:BV,Data!$P:$P,$B88)/1000</f>
        <v>3.5243392857142899</v>
      </c>
      <c r="E88" s="4">
        <f>SUMIFS(Data!BW:BW,Data!$P:$P,$B88)/1000</f>
        <v>3.7515972222222298</v>
      </c>
      <c r="F88" s="4">
        <f>SUMIFS(Data!BX:BX,Data!$P:$P,$B88)/1000</f>
        <v>3.95872</v>
      </c>
      <c r="G88" s="4"/>
      <c r="H88" s="4">
        <f t="shared" si="49"/>
        <v>0.43438071428571012</v>
      </c>
      <c r="I88" s="4">
        <f t="shared" si="49"/>
        <v>0.20712277777777022</v>
      </c>
      <c r="J88" s="8"/>
      <c r="K88" s="11">
        <f t="shared" si="50"/>
        <v>0.12325167331262565</v>
      </c>
      <c r="L88" s="11">
        <f t="shared" si="50"/>
        <v>5.5209225700162623E-2</v>
      </c>
    </row>
    <row r="89" spans="2:12" ht="14.45" customHeight="1" x14ac:dyDescent="0.25">
      <c r="B89" s="87" t="str">
        <f>B12</f>
        <v>Power</v>
      </c>
      <c r="C89" s="48"/>
      <c r="D89" s="4">
        <f>SUMIFS(Data!BV:BV,Data!$P:$P,$B89)/1000</f>
        <v>27.581302976190472</v>
      </c>
      <c r="E89" s="4">
        <f>SUMIFS(Data!BW:BW,Data!$P:$P,$B89)/1000</f>
        <v>29.299467939764302</v>
      </c>
      <c r="F89" s="4">
        <f>SUMIFS(Data!BX:BX,Data!$P:$P,$B89)/1000</f>
        <v>30.809903049124813</v>
      </c>
      <c r="G89" s="4"/>
      <c r="H89" s="4">
        <f t="shared" si="45"/>
        <v>3.2286000729343414</v>
      </c>
      <c r="I89" s="4">
        <f t="shared" si="46"/>
        <v>1.5104351093605111</v>
      </c>
      <c r="J89" s="8"/>
      <c r="K89" s="11">
        <f t="shared" si="47"/>
        <v>0.11705756162866665</v>
      </c>
      <c r="L89" s="11">
        <f t="shared" si="48"/>
        <v>5.1551622454911517E-2</v>
      </c>
    </row>
    <row r="90" spans="2:12" ht="14.45" customHeight="1" x14ac:dyDescent="0.25">
      <c r="B90" s="87" t="str">
        <f>B14</f>
        <v>Design</v>
      </c>
      <c r="C90" s="48"/>
      <c r="D90" s="4">
        <f>SUMIFS(Data!BV:BV,Data!$P:$P,$B90)/1000</f>
        <v>8.9914192372847861</v>
      </c>
      <c r="E90" s="4">
        <f>SUMIFS(Data!BW:BW,Data!$P:$P,$B90)/1000</f>
        <v>9.3652447189054122</v>
      </c>
      <c r="F90" s="4">
        <f>SUMIFS(Data!BX:BX,Data!$P:$P,$B90)/1000</f>
        <v>9.6932325774377865</v>
      </c>
      <c r="G90" s="4"/>
      <c r="H90" s="4">
        <f>$F90-D90</f>
        <v>0.70181334015300045</v>
      </c>
      <c r="I90" s="4">
        <f>$F90-E90</f>
        <v>0.32798785853237433</v>
      </c>
      <c r="J90" s="8"/>
      <c r="K90" s="11">
        <f>$F90/D90-1</f>
        <v>7.805367780458794E-2</v>
      </c>
      <c r="L90" s="11">
        <f>$F90/E90-1</f>
        <v>3.5021813991712669E-2</v>
      </c>
    </row>
    <row r="91" spans="2:12" ht="14.45" customHeight="1" x14ac:dyDescent="0.25">
      <c r="B91" s="87" t="str">
        <f>B13</f>
        <v>Electric/Cooling</v>
      </c>
      <c r="C91" s="48"/>
      <c r="D91" s="4">
        <f>SUMIFS(Data!BV:BV,Data!$P:$P,$B91)/1000</f>
        <v>27.807307929420322</v>
      </c>
      <c r="E91" s="4">
        <f>SUMIFS(Data!BW:BW,Data!$P:$P,$B91)/1000</f>
        <v>28.697884639695268</v>
      </c>
      <c r="F91" s="4">
        <f>SUMIFS(Data!BX:BX,Data!$P:$P,$B91)/1000</f>
        <v>29.872599240783472</v>
      </c>
      <c r="G91" s="4"/>
      <c r="H91" s="4">
        <f t="shared" si="45"/>
        <v>2.0652913113631506</v>
      </c>
      <c r="I91" s="4">
        <f t="shared" si="46"/>
        <v>1.1747146010882048</v>
      </c>
      <c r="J91" s="8"/>
      <c r="K91" s="11">
        <f t="shared" si="47"/>
        <v>7.4271530225263449E-2</v>
      </c>
      <c r="L91" s="11">
        <f t="shared" si="48"/>
        <v>4.0933839404432071E-2</v>
      </c>
    </row>
    <row r="92" spans="2:12" x14ac:dyDescent="0.25">
      <c r="B92" s="93" t="str">
        <f>B16</f>
        <v>Total AI Capex Beneficiaries</v>
      </c>
      <c r="C92" s="94"/>
      <c r="D92" s="95">
        <f>SUMIFS(Data!BV:BV,Data!$G:$G,"yes")/1000</f>
        <v>553.97929628885856</v>
      </c>
      <c r="E92" s="95">
        <f>SUMIFS(Data!BW:BW,Data!$G:$G,"yes")/1000</f>
        <v>679.41997384880153</v>
      </c>
      <c r="F92" s="95">
        <f>SUMIFS(Data!BX:BX,Data!$G:$G,"yes")/1000</f>
        <v>788.4613373585413</v>
      </c>
      <c r="G92" s="95"/>
      <c r="H92" s="95">
        <f t="shared" ref="H92:I92" si="51">$F92-D92</f>
        <v>234.48204106968274</v>
      </c>
      <c r="I92" s="95">
        <f t="shared" si="51"/>
        <v>109.04136350973977</v>
      </c>
      <c r="J92" s="95"/>
      <c r="K92" s="96">
        <f t="shared" ref="K92:L96" si="52">$F92/D92-1</f>
        <v>0.42326859982041265</v>
      </c>
      <c r="L92" s="96">
        <f t="shared" si="52"/>
        <v>0.16049184261104155</v>
      </c>
    </row>
    <row r="93" spans="2:12" x14ac:dyDescent="0.25">
      <c r="B93" s="1" t="str">
        <f>B17</f>
        <v>AI Buildout Funders</v>
      </c>
      <c r="C93" s="48"/>
      <c r="D93" s="4">
        <f>SUMIFS(Data!BV:BV,Data!$F:$F,"yes")/1000</f>
        <v>588.40919898370055</v>
      </c>
      <c r="E93" s="4">
        <f>SUMIFS(Data!BW:BW,Data!$F:$F,"yes")/1000</f>
        <v>587.27028688597818</v>
      </c>
      <c r="F93" s="4">
        <f>SUMIFS(Data!BX:BX,Data!$F:$F,"yes")/1000</f>
        <v>610.01963700030001</v>
      </c>
      <c r="G93" s="4"/>
      <c r="H93" s="4">
        <f>$F93-D93</f>
        <v>21.61043801659946</v>
      </c>
      <c r="I93" s="4">
        <f>$F93-E93</f>
        <v>22.749350114321828</v>
      </c>
      <c r="J93" s="8"/>
      <c r="K93" s="11">
        <f>$F93/D93-1</f>
        <v>3.6726886754872234E-2</v>
      </c>
      <c r="L93" s="11">
        <f>$F93/E93-1</f>
        <v>3.8737444448196268E-2</v>
      </c>
    </row>
    <row r="94" spans="2:12" x14ac:dyDescent="0.25">
      <c r="B94" s="92" t="str">
        <f>B18</f>
        <v>Infrastructure software</v>
      </c>
      <c r="C94" s="48"/>
      <c r="D94" s="4">
        <f>SUMIFS(Data!BV:BV,Data!$H:$H,"yes")/1000</f>
        <v>11.50112415094239</v>
      </c>
      <c r="E94" s="4">
        <f>SUMIFS(Data!BW:BW,Data!$H:$H,"yes")/1000</f>
        <v>11.731236135198653</v>
      </c>
      <c r="F94" s="4">
        <f>SUMIFS(Data!BX:BX,Data!$H:$H,"yes")/1000</f>
        <v>11.899707939024099</v>
      </c>
      <c r="G94" s="4"/>
      <c r="H94" s="4">
        <f>$F94-D94</f>
        <v>0.39858378808170869</v>
      </c>
      <c r="I94" s="4">
        <f>$F94-E94</f>
        <v>0.16847180382544558</v>
      </c>
      <c r="J94" s="8"/>
      <c r="K94" s="11">
        <f>$F94/D94-1</f>
        <v>3.46560721239626E-2</v>
      </c>
      <c r="L94" s="11">
        <f>$F94/E94-1</f>
        <v>1.4360959227472936E-2</v>
      </c>
    </row>
    <row r="95" spans="2:12" x14ac:dyDescent="0.25">
      <c r="B95" s="92" t="str">
        <f>B19</f>
        <v>Application software</v>
      </c>
      <c r="C95" s="48"/>
      <c r="D95" s="4">
        <f>SUMIFS(Data!BV:BV,Data!$I:$I,"yes")/1000</f>
        <v>51.748616508854802</v>
      </c>
      <c r="E95" s="4">
        <f>SUMIFS(Data!BW:BW,Data!$I:$I,"yes")/1000</f>
        <v>50.935009025322906</v>
      </c>
      <c r="F95" s="4">
        <f>SUMIFS(Data!BX:BX,Data!$I:$I,"yes")/1000</f>
        <v>50.181851585906593</v>
      </c>
      <c r="G95" s="4"/>
      <c r="H95" s="4">
        <f t="shared" ref="H95" si="53">$F95-D95</f>
        <v>-1.5667649229482095</v>
      </c>
      <c r="I95" s="4">
        <f t="shared" ref="I95" si="54">$F95-E95</f>
        <v>-0.75315743941631297</v>
      </c>
      <c r="J95" s="8"/>
      <c r="K95" s="11">
        <f t="shared" ref="K95" si="55">$F95/D95-1</f>
        <v>-3.0276460099761704E-2</v>
      </c>
      <c r="L95" s="11">
        <f t="shared" ref="L95" si="56">$F95/E95-1</f>
        <v>-1.4786636025564848E-2</v>
      </c>
    </row>
    <row r="96" spans="2:12" x14ac:dyDescent="0.25">
      <c r="B96" s="92" t="str">
        <f>B20</f>
        <v>Other</v>
      </c>
      <c r="C96" s="49"/>
      <c r="D96" s="4">
        <f>D98-D92-D93-D95-D94</f>
        <v>1995.3284914619521</v>
      </c>
      <c r="E96" s="4">
        <f>E98-E92-E93-E95-E94</f>
        <v>2019.8056530009876</v>
      </c>
      <c r="F96" s="4">
        <f>F98-F92-F93-F95-F94</f>
        <v>2051.3523958624764</v>
      </c>
      <c r="G96" s="4"/>
      <c r="H96" s="4">
        <f>H98-H92-H93-H95-H94</f>
        <v>56.023904400524231</v>
      </c>
      <c r="I96" s="4">
        <f>I98-I92-I93-I95-I94</f>
        <v>31.546742861488958</v>
      </c>
      <c r="J96" s="8"/>
      <c r="K96" s="11">
        <f t="shared" si="52"/>
        <v>2.807753442115013E-2</v>
      </c>
      <c r="L96" s="11">
        <f t="shared" si="52"/>
        <v>1.5618702133354923E-2</v>
      </c>
    </row>
    <row r="97" spans="2:12" ht="5.0999999999999996" customHeight="1" x14ac:dyDescent="0.25">
      <c r="B97" s="49"/>
      <c r="C97" s="49"/>
    </row>
    <row r="98" spans="2:12" x14ac:dyDescent="0.25">
      <c r="B98" s="27" t="s">
        <v>552</v>
      </c>
      <c r="C98" s="27"/>
      <c r="D98" s="59">
        <f>SUM(Data!BV$11:BV$510)/1000</f>
        <v>3200.9667273943087</v>
      </c>
      <c r="E98" s="59">
        <f>SUM(Data!BW$11:BW$510)/1000</f>
        <v>3349.1621588962889</v>
      </c>
      <c r="F98" s="59">
        <f>SUM(Data!BX$11:BX$510)/1000</f>
        <v>3511.9149297462486</v>
      </c>
      <c r="G98" s="27"/>
      <c r="H98" s="59">
        <f>$F98-D98</f>
        <v>310.94820235193993</v>
      </c>
      <c r="I98" s="59">
        <f>$F98-E98</f>
        <v>162.75277084995969</v>
      </c>
      <c r="J98" s="59"/>
      <c r="K98" s="60">
        <f>$F98/D98-1</f>
        <v>9.7141966422456871E-2</v>
      </c>
      <c r="L98" s="60">
        <f>$F98/E98-1</f>
        <v>4.8595070387273953E-2</v>
      </c>
    </row>
    <row r="99" spans="2:12" ht="5.0999999999999996" customHeight="1" x14ac:dyDescent="0.25">
      <c r="B99" s="49"/>
      <c r="C99" s="49"/>
    </row>
    <row r="100" spans="2:12" ht="15.75" customHeight="1" x14ac:dyDescent="0.25">
      <c r="B100" s="17" t="str">
        <f>B83&amp;" as % of SPX"</f>
        <v>Memory as % of SPX</v>
      </c>
      <c r="C100" s="17"/>
      <c r="D100" s="55">
        <f>D83/D$98</f>
        <v>1.7103353384400201E-2</v>
      </c>
      <c r="E100" s="55">
        <f>E83/E$98</f>
        <v>3.6181797438277652E-2</v>
      </c>
      <c r="F100" s="55">
        <f>F83/F$98</f>
        <v>4.722803761907883E-2</v>
      </c>
      <c r="G100" s="17"/>
      <c r="H100" s="55">
        <f>H83/H$98</f>
        <v>0.35733792466491593</v>
      </c>
      <c r="I100" s="55">
        <f>I83/I$98</f>
        <v>0.27453998701578047</v>
      </c>
    </row>
    <row r="101" spans="2:12" ht="15.75" customHeight="1" x14ac:dyDescent="0.25">
      <c r="B101" s="17" t="str">
        <f>B85&amp;" as % of SPX"</f>
        <v>Digital Semis as % of SPX</v>
      </c>
      <c r="C101" s="17"/>
      <c r="D101" s="55">
        <f>D85/D$98</f>
        <v>0.1062683985649919</v>
      </c>
      <c r="E101" s="55">
        <f>E85/E$98</f>
        <v>0.11507020543204566</v>
      </c>
      <c r="F101" s="55">
        <f>F85/F$98</f>
        <v>0.12353058919224552</v>
      </c>
      <c r="G101" s="17"/>
      <c r="H101" s="55">
        <f>H85/H$98</f>
        <v>0.30123123972450605</v>
      </c>
      <c r="I101" s="55">
        <f>I85/I$98</f>
        <v>0.29763021890315233</v>
      </c>
    </row>
    <row r="102" spans="2:12" ht="15.75" hidden="1" customHeight="1" outlineLevel="1" x14ac:dyDescent="0.25">
      <c r="B102" s="17" t="str">
        <f>B87&amp;" as % of SPX"</f>
        <v>Hardware/Components as % of SPX</v>
      </c>
      <c r="C102" s="17"/>
      <c r="D102" s="55">
        <f>D87/D$98</f>
        <v>1.5703446339603772E-2</v>
      </c>
      <c r="E102" s="55">
        <f>E87/E$98</f>
        <v>1.6183181743427123E-2</v>
      </c>
      <c r="F102" s="55">
        <f>F87/F$98</f>
        <v>1.7018771299841775E-2</v>
      </c>
      <c r="G102" s="17"/>
      <c r="H102" s="55">
        <f>H87/H$98</f>
        <v>3.0559005337495899E-2</v>
      </c>
      <c r="I102" s="55">
        <f>I87/I$98</f>
        <v>3.4213716172963655E-2</v>
      </c>
    </row>
    <row r="103" spans="2:12" ht="15.75" hidden="1" customHeight="1" outlineLevel="1" x14ac:dyDescent="0.25">
      <c r="B103" s="17" t="str">
        <f>B84&amp;" as % of SPX"</f>
        <v>Semicap as % of SPX</v>
      </c>
      <c r="C103" s="17"/>
      <c r="D103" s="55">
        <f>D84/D$98</f>
        <v>7.4423346719416812E-3</v>
      </c>
      <c r="E103" s="55">
        <f>E84/E$98</f>
        <v>8.7947216541381726E-3</v>
      </c>
      <c r="F103" s="55">
        <f>F84/F$98</f>
        <v>9.657983840613964E-3</v>
      </c>
      <c r="G103" s="17"/>
      <c r="H103" s="55">
        <f>H84/H$98</f>
        <v>3.2466346181527786E-2</v>
      </c>
      <c r="I103" s="55">
        <f>I84/I$98</f>
        <v>2.7422382155012959E-2</v>
      </c>
    </row>
    <row r="104" spans="2:12" ht="15.75" hidden="1" customHeight="1" outlineLevel="1" x14ac:dyDescent="0.25">
      <c r="B104" s="17" t="str">
        <f>B86&amp;" as % of SPX"</f>
        <v>Analog/MCU as % of SPX</v>
      </c>
      <c r="C104" s="17"/>
      <c r="D104" s="55">
        <f>D86/D$98</f>
        <v>5.3350066797756661E-3</v>
      </c>
      <c r="E104" s="55">
        <f>E86/E$98</f>
        <v>5.3993342609368281E-3</v>
      </c>
      <c r="F104" s="55">
        <f>F86/F$98</f>
        <v>5.9086331445063348E-3</v>
      </c>
      <c r="G104" s="17"/>
      <c r="H104" s="55">
        <f>H86/H$98</f>
        <v>1.1813665602219272E-2</v>
      </c>
      <c r="I104" s="55">
        <f>I86/I$98</f>
        <v>1.6389097099197544E-2</v>
      </c>
    </row>
    <row r="105" spans="2:12" ht="15.75" hidden="1" customHeight="1" outlineLevel="1" x14ac:dyDescent="0.25">
      <c r="B105" s="17" t="str">
        <f>B89&amp;" as % of SPX"</f>
        <v>Power as % of SPX</v>
      </c>
      <c r="C105" s="17"/>
      <c r="D105" s="55">
        <f>D89/D$98</f>
        <v>8.6165540991557116E-3</v>
      </c>
      <c r="E105" s="55">
        <f>E89/E$98</f>
        <v>8.748297797984167E-3</v>
      </c>
      <c r="F105" s="55">
        <f>F89/F$98</f>
        <v>8.7729639428797222E-3</v>
      </c>
      <c r="G105" s="17"/>
      <c r="H105" s="55">
        <f>H89/H$98</f>
        <v>1.0383080038778037E-2</v>
      </c>
      <c r="I105" s="55">
        <f>I89/I$98</f>
        <v>9.2805492740456481E-3</v>
      </c>
    </row>
    <row r="106" spans="2:12" ht="15.75" hidden="1" customHeight="1" outlineLevel="1" x14ac:dyDescent="0.25">
      <c r="B106" s="17" t="str">
        <f>B91&amp;" as % of SPX"</f>
        <v>Electric/Cooling as % of SPX</v>
      </c>
      <c r="C106" s="17"/>
      <c r="D106" s="55">
        <f>D91/D$98</f>
        <v>8.6871593170405673E-3</v>
      </c>
      <c r="E106" s="55">
        <f>E91/E$98</f>
        <v>8.5686757696893986E-3</v>
      </c>
      <c r="F106" s="55">
        <f>F91/F$98</f>
        <v>8.5060714278013278E-3</v>
      </c>
      <c r="G106" s="17"/>
      <c r="H106" s="55">
        <f>H91/H$98</f>
        <v>6.6419142987216746E-3</v>
      </c>
      <c r="I106" s="55">
        <f>I91/I$98</f>
        <v>7.2177855710436022E-3</v>
      </c>
    </row>
    <row r="107" spans="2:12" ht="15.75" hidden="1" customHeight="1" outlineLevel="1" x14ac:dyDescent="0.25">
      <c r="B107" s="17" t="str">
        <f>B90&amp;" as % of SPX"</f>
        <v>Design as % of SPX</v>
      </c>
      <c r="C107" s="17"/>
      <c r="D107" s="55">
        <f>D90/D$98</f>
        <v>2.8089699153493216E-3</v>
      </c>
      <c r="E107" s="55">
        <f>E90/E$98</f>
        <v>2.7962947969027911E-3</v>
      </c>
      <c r="F107" s="55">
        <f>F90/F$98</f>
        <v>2.7600989122302474E-3</v>
      </c>
      <c r="G107" s="17"/>
      <c r="H107" s="55">
        <f>H90/H$98</f>
        <v>2.2570104436836986E-3</v>
      </c>
      <c r="I107" s="55">
        <f>I90/I$98</f>
        <v>2.0152520710983372E-3</v>
      </c>
    </row>
    <row r="108" spans="2:12" ht="15.75" hidden="1" customHeight="1" outlineLevel="1" x14ac:dyDescent="0.25">
      <c r="B108" s="17" t="str">
        <f>B88&amp;" as % of SPX"</f>
        <v>Construction as % of SPX</v>
      </c>
      <c r="C108" s="17"/>
      <c r="D108" s="55">
        <f>D88/D$98</f>
        <v>1.1010234050708853E-3</v>
      </c>
      <c r="E108" s="55">
        <f>E88/E$98</f>
        <v>1.1201599218649248E-3</v>
      </c>
      <c r="F108" s="55">
        <f>F88/F$98</f>
        <v>1.1272254821633834E-3</v>
      </c>
      <c r="G108" s="17"/>
      <c r="H108" s="55">
        <f>H88/H$98</f>
        <v>1.3969552195515374E-3</v>
      </c>
      <c r="I108" s="55">
        <f>I88/I$98</f>
        <v>1.2726221292337619E-3</v>
      </c>
    </row>
    <row r="109" spans="2:12" ht="15.75" customHeight="1" collapsed="1" x14ac:dyDescent="0.25">
      <c r="B109" s="17" t="s">
        <v>1080</v>
      </c>
      <c r="C109" s="17"/>
      <c r="D109" s="55">
        <f>D103+D104+D105+D106+D107+D108+D102</f>
        <v>4.9694494427937601E-2</v>
      </c>
      <c r="E109" s="55">
        <f t="shared" ref="E109" si="57">E103+E104+E105+E106+E107+E108+E102</f>
        <v>5.1610665944943408E-2</v>
      </c>
      <c r="F109" s="55">
        <f t="shared" ref="F109" si="58">F103+F104+F105+F106+F107+F108+F102</f>
        <v>5.3751748050036754E-2</v>
      </c>
      <c r="G109" s="17"/>
      <c r="H109" s="55">
        <f t="shared" ref="H109" si="59">H103+H104+H105+H106+H107+H108+H102</f>
        <v>9.5517977121977904E-2</v>
      </c>
      <c r="I109" s="55">
        <f t="shared" ref="I109" si="60">I103+I104+I105+I106+I107+I108+I102</f>
        <v>9.7811404472595509E-2</v>
      </c>
    </row>
    <row r="110" spans="2:12" s="97" customFormat="1" x14ac:dyDescent="0.25">
      <c r="B110" s="97" t="str">
        <f>B92&amp;" as % of SPX"</f>
        <v>Total AI Capex Beneficiaries as % of SPX</v>
      </c>
      <c r="D110" s="98">
        <f t="shared" ref="D110:F114" si="61">D92/D$98</f>
        <v>0.17306624637732981</v>
      </c>
      <c r="E110" s="98">
        <f t="shared" si="61"/>
        <v>0.20286266881526671</v>
      </c>
      <c r="F110" s="98">
        <f t="shared" si="61"/>
        <v>0.22451037486136122</v>
      </c>
      <c r="H110" s="98">
        <f t="shared" ref="H110:I114" si="62">H92/H$98</f>
        <v>0.75408714151139988</v>
      </c>
      <c r="I110" s="98">
        <f t="shared" si="62"/>
        <v>0.6699816103915307</v>
      </c>
      <c r="J110" s="98"/>
    </row>
    <row r="111" spans="2:12" s="17" customFormat="1" x14ac:dyDescent="0.25">
      <c r="B111" s="17" t="str">
        <f>B93&amp;" as % of SPX"</f>
        <v>AI Buildout Funders as % of SPX</v>
      </c>
      <c r="D111" s="55">
        <f t="shared" si="61"/>
        <v>0.18382234152826851</v>
      </c>
      <c r="E111" s="55">
        <f t="shared" si="61"/>
        <v>0.17534841820842506</v>
      </c>
      <c r="F111" s="55">
        <f t="shared" si="61"/>
        <v>0.17370000390196713</v>
      </c>
      <c r="H111" s="55">
        <f t="shared" si="62"/>
        <v>6.9498514071292677E-2</v>
      </c>
      <c r="I111" s="55">
        <f t="shared" si="62"/>
        <v>0.13977857332637519</v>
      </c>
      <c r="J111" s="55"/>
    </row>
    <row r="112" spans="2:12" s="17" customFormat="1" x14ac:dyDescent="0.25">
      <c r="B112" s="17" t="str">
        <f>B94&amp;" as % of SPX"</f>
        <v>Infrastructure software as % of SPX</v>
      </c>
      <c r="D112" s="55">
        <f t="shared" si="61"/>
        <v>3.593015838782142E-3</v>
      </c>
      <c r="E112" s="55">
        <f t="shared" si="61"/>
        <v>3.5027375739443631E-3</v>
      </c>
      <c r="F112" s="55">
        <f t="shared" si="61"/>
        <v>3.388381602934757E-3</v>
      </c>
      <c r="H112" s="55">
        <f t="shared" si="62"/>
        <v>1.2818333891848018E-3</v>
      </c>
      <c r="I112" s="55">
        <f t="shared" si="62"/>
        <v>1.0351393893057478E-3</v>
      </c>
      <c r="J112" s="55"/>
    </row>
    <row r="113" spans="2:25" s="17" customFormat="1" x14ac:dyDescent="0.25">
      <c r="B113" s="17" t="str">
        <f>B95&amp;" as % of SPX"</f>
        <v>Application software as % of SPX</v>
      </c>
      <c r="D113" s="55">
        <f t="shared" si="61"/>
        <v>1.6166558704276149E-2</v>
      </c>
      <c r="E113" s="55">
        <f t="shared" si="61"/>
        <v>1.5208283925585871E-2</v>
      </c>
      <c r="F113" s="55">
        <f t="shared" si="61"/>
        <v>1.4289028233816715E-2</v>
      </c>
      <c r="H113" s="55">
        <f t="shared" si="62"/>
        <v>-5.0386685341724559E-3</v>
      </c>
      <c r="I113" s="55">
        <f t="shared" si="62"/>
        <v>-4.6276166942229328E-3</v>
      </c>
      <c r="J113" s="55"/>
    </row>
    <row r="114" spans="2:25" s="17" customFormat="1" x14ac:dyDescent="0.25">
      <c r="B114" s="17" t="str">
        <f>B96&amp;" as % of SPX"</f>
        <v>Other as % of SPX</v>
      </c>
      <c r="D114" s="55">
        <f t="shared" si="61"/>
        <v>0.62335183755134327</v>
      </c>
      <c r="E114" s="55">
        <f t="shared" si="61"/>
        <v>0.60307789147677804</v>
      </c>
      <c r="F114" s="55">
        <f t="shared" si="61"/>
        <v>0.58411221139992009</v>
      </c>
      <c r="H114" s="55">
        <f t="shared" si="62"/>
        <v>0.18017117956229506</v>
      </c>
      <c r="I114" s="55">
        <f t="shared" si="62"/>
        <v>0.19383229358701129</v>
      </c>
      <c r="J114" s="55"/>
    </row>
    <row r="116" spans="2:25" x14ac:dyDescent="0.25">
      <c r="M116" s="89" t="s">
        <v>1084</v>
      </c>
      <c r="N116" s="88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</row>
    <row r="117" spans="2:25" ht="6.95" customHeight="1" x14ac:dyDescent="0.25">
      <c r="M117" s="15"/>
      <c r="N117" s="15"/>
    </row>
    <row r="118" spans="2:25" ht="17.25" x14ac:dyDescent="0.4">
      <c r="N118" s="58" t="str">
        <f>IF(Data!$AK$6=1,"GAAP","Adj.")&amp;" Net Income"</f>
        <v>Adj. Net Income</v>
      </c>
      <c r="O118" s="56"/>
      <c r="P118" s="56"/>
      <c r="Q118" s="56"/>
      <c r="S118" s="56" t="s">
        <v>936</v>
      </c>
      <c r="T118" s="56"/>
      <c r="U118" s="56"/>
      <c r="W118" s="56" t="s">
        <v>937</v>
      </c>
      <c r="X118" s="56"/>
      <c r="Y118" s="56"/>
    </row>
    <row r="119" spans="2:25" x14ac:dyDescent="0.25">
      <c r="M119" s="14"/>
      <c r="N119" s="53">
        <v>2024</v>
      </c>
      <c r="O119" s="57">
        <v>2025</v>
      </c>
      <c r="P119" s="53">
        <v>2026</v>
      </c>
      <c r="Q119" s="57">
        <v>2027</v>
      </c>
      <c r="S119" s="61">
        <f>O119</f>
        <v>2025</v>
      </c>
      <c r="T119" s="61">
        <f>P119</f>
        <v>2026</v>
      </c>
      <c r="U119" s="61">
        <f>Q119</f>
        <v>2027</v>
      </c>
      <c r="W119" s="61">
        <f>S119</f>
        <v>2025</v>
      </c>
      <c r="X119" s="61">
        <f>T119</f>
        <v>2026</v>
      </c>
      <c r="Y119" s="61">
        <f>U119</f>
        <v>2027</v>
      </c>
    </row>
    <row r="120" spans="2:25" ht="5.0999999999999996" customHeight="1" x14ac:dyDescent="0.25">
      <c r="M120" s="48"/>
      <c r="N120" s="48"/>
    </row>
    <row r="121" spans="2:25" ht="15" customHeight="1" x14ac:dyDescent="0.25">
      <c r="M121" s="87" t="str">
        <f>B7</f>
        <v>Digital Semis</v>
      </c>
      <c r="N121" s="8">
        <f>SUMIFS(Data!BO:BO,Data!$P:$P,$M121)/1000</f>
        <v>113.63339999999999</v>
      </c>
      <c r="O121" s="8">
        <f>SUMIFS(Data!BP:BP,Data!$P:$P,$M121)/1000</f>
        <v>172.97351479408735</v>
      </c>
      <c r="P121" s="8">
        <f>SUMIFS(Data!BT:BT,Data!$P:$P,$M121)/1000</f>
        <v>299.74878358175573</v>
      </c>
      <c r="Q121" s="8">
        <f>SUMIFS(Data!BX:BX,Data!$P:$P,$M121)/1000</f>
        <v>433.82892046459762</v>
      </c>
      <c r="S121" s="8">
        <f t="shared" ref="S121:S133" si="63">O121-N121</f>
        <v>59.340114794087356</v>
      </c>
      <c r="T121" s="8">
        <f t="shared" ref="T121:T133" si="64">P121-O121</f>
        <v>126.77526878766838</v>
      </c>
      <c r="U121" s="8">
        <f t="shared" ref="U121:U133" si="65">Q121-P121</f>
        <v>134.08013688284188</v>
      </c>
      <c r="W121" s="11">
        <f t="shared" ref="W121:W134" si="66">O121/N121-1</f>
        <v>0.5222066293368619</v>
      </c>
      <c r="X121" s="11">
        <f t="shared" ref="X121:X134" si="67">P121/O121-1</f>
        <v>0.73291722688635486</v>
      </c>
      <c r="Y121" s="11">
        <f t="shared" ref="Y121:Y134" si="68">Q121/P121-1</f>
        <v>0.44730836028988219</v>
      </c>
    </row>
    <row r="122" spans="2:25" ht="15" customHeight="1" x14ac:dyDescent="0.25">
      <c r="M122" s="87" t="str">
        <f>B8</f>
        <v>Memory</v>
      </c>
      <c r="N122" s="4">
        <f>SUMIFS(Data!BO:BO,Data!$P:$P,$M122)/1000</f>
        <v>6.34025808219178</v>
      </c>
      <c r="O122" s="4">
        <f>SUMIFS(Data!BP:BP,Data!$P:$P,$M122)/1000</f>
        <v>40.384993293593539</v>
      </c>
      <c r="P122" s="4">
        <f>SUMIFS(Data!BT:BT,Data!$P:$P,$M122)/1000</f>
        <v>116.69977292432033</v>
      </c>
      <c r="Q122" s="4">
        <f>SUMIFS(Data!BX:BX,Data!$P:$P,$M122)/1000</f>
        <v>165.86085041706042</v>
      </c>
      <c r="R122" s="4"/>
      <c r="S122" s="4">
        <f t="shared" si="63"/>
        <v>34.044735211401758</v>
      </c>
      <c r="T122" s="4">
        <f t="shared" si="64"/>
        <v>76.31477963072679</v>
      </c>
      <c r="U122" s="4">
        <f t="shared" si="65"/>
        <v>49.161077492740091</v>
      </c>
      <c r="W122" s="11">
        <f t="shared" si="66"/>
        <v>5.3696134715753949</v>
      </c>
      <c r="X122" s="11">
        <f t="shared" si="67"/>
        <v>1.8896816219809294</v>
      </c>
      <c r="Y122" s="11">
        <f t="shared" si="68"/>
        <v>0.42126112382944392</v>
      </c>
    </row>
    <row r="123" spans="2:25" ht="15" customHeight="1" x14ac:dyDescent="0.25">
      <c r="M123" s="87" t="str">
        <f>B12</f>
        <v>Power</v>
      </c>
      <c r="N123" s="4">
        <f>SUMIFS(Data!BO:BO,Data!$P:$P,$M123)/1000</f>
        <v>17.950370000000003</v>
      </c>
      <c r="O123" s="4">
        <f>SUMIFS(Data!BP:BP,Data!$P:$P,$M123)/1000</f>
        <v>16.806272</v>
      </c>
      <c r="P123" s="4">
        <f>SUMIFS(Data!BT:BT,Data!$P:$P,$M123)/1000</f>
        <v>26.962677161654131</v>
      </c>
      <c r="Q123" s="4">
        <f>SUMIFS(Data!BX:BX,Data!$P:$P,$M123)/1000</f>
        <v>30.809903049124813</v>
      </c>
      <c r="R123" s="4"/>
      <c r="S123" s="4">
        <f>O123-N123</f>
        <v>-1.1440980000000032</v>
      </c>
      <c r="T123" s="4">
        <f>P123-O123</f>
        <v>10.156405161654131</v>
      </c>
      <c r="U123" s="4">
        <f>Q123-P123</f>
        <v>3.8472258874706817</v>
      </c>
      <c r="W123" s="11">
        <f>O123/N123-1</f>
        <v>-6.3736736345824774E-2</v>
      </c>
      <c r="X123" s="11">
        <f>P123/O123-1</f>
        <v>0.60432231262555614</v>
      </c>
      <c r="Y123" s="11">
        <f>Q123/P123-1</f>
        <v>0.1426870879477109</v>
      </c>
    </row>
    <row r="124" spans="2:25" ht="15" customHeight="1" x14ac:dyDescent="0.25">
      <c r="M124" s="87" t="str">
        <f>B9</f>
        <v>Hardware/Components</v>
      </c>
      <c r="N124" s="4">
        <f>SUMIFS(Data!BO:BO,Data!$P:$P,$M124)/1000</f>
        <v>32.916019772602731</v>
      </c>
      <c r="O124" s="4">
        <f>SUMIFS(Data!BP:BP,Data!$P:$P,$M124)/1000</f>
        <v>39.480959599650085</v>
      </c>
      <c r="P124" s="4">
        <f>SUMIFS(Data!BT:BT,Data!$P:$P,$M124)/1000</f>
        <v>50.830790059285412</v>
      </c>
      <c r="Q124" s="4">
        <f>SUMIFS(Data!BX:BX,Data!$P:$P,$M124)/1000</f>
        <v>59.768477013851303</v>
      </c>
      <c r="R124" s="4"/>
      <c r="S124" s="4">
        <f t="shared" ref="S124:U124" si="69">O124-N124</f>
        <v>6.564939827047354</v>
      </c>
      <c r="T124" s="4">
        <f t="shared" si="69"/>
        <v>11.349830459635328</v>
      </c>
      <c r="U124" s="4">
        <f t="shared" si="69"/>
        <v>8.9376869545658906</v>
      </c>
      <c r="W124" s="11">
        <f t="shared" ref="W124:Y124" si="70">O124/N124-1</f>
        <v>0.19944512952661442</v>
      </c>
      <c r="X124" s="11">
        <f t="shared" si="70"/>
        <v>0.28747605364019369</v>
      </c>
      <c r="Y124" s="11">
        <f t="shared" si="70"/>
        <v>0.17583214709316164</v>
      </c>
    </row>
    <row r="125" spans="2:25" ht="15" customHeight="1" x14ac:dyDescent="0.25">
      <c r="M125" s="87" t="str">
        <f>B10</f>
        <v>Semicap</v>
      </c>
      <c r="N125" s="4">
        <f>SUMIFS(Data!BO:BO,Data!$P:$P,$M125)/1000</f>
        <v>17.02701410410959</v>
      </c>
      <c r="O125" s="4">
        <f>SUMIFS(Data!BP:BP,Data!$P:$P,$M125)/1000</f>
        <v>20.261005003673962</v>
      </c>
      <c r="P125" s="4">
        <f>SUMIFS(Data!BT:BT,Data!$P:$P,$M125)/1000</f>
        <v>26.569224786652821</v>
      </c>
      <c r="Q125" s="4">
        <f>SUMIFS(Data!BX:BX,Data!$P:$P,$M125)/1000</f>
        <v>33.918017641100192</v>
      </c>
      <c r="R125" s="4"/>
      <c r="S125" s="4">
        <f t="shared" si="63"/>
        <v>3.2339908995643718</v>
      </c>
      <c r="T125" s="4">
        <f t="shared" si="64"/>
        <v>6.3082197829788598</v>
      </c>
      <c r="U125" s="4">
        <f t="shared" si="65"/>
        <v>7.3487928544473711</v>
      </c>
      <c r="W125" s="11">
        <f t="shared" si="66"/>
        <v>0.18993294301575903</v>
      </c>
      <c r="X125" s="11">
        <f t="shared" si="67"/>
        <v>0.31134782217540447</v>
      </c>
      <c r="Y125" s="11">
        <f t="shared" si="68"/>
        <v>0.27659041291031849</v>
      </c>
    </row>
    <row r="126" spans="2:25" ht="15" customHeight="1" x14ac:dyDescent="0.25">
      <c r="M126" s="87" t="str">
        <f>B11</f>
        <v>Analog/MCU</v>
      </c>
      <c r="N126" s="4">
        <f>SUMIFS(Data!BO:BO,Data!$P:$P,$M126)/1000</f>
        <v>11.686843095890412</v>
      </c>
      <c r="O126" s="4">
        <f>SUMIFS(Data!BP:BP,Data!$P:$P,$M126)/1000</f>
        <v>11.745199459430978</v>
      </c>
      <c r="P126" s="4">
        <f>SUMIFS(Data!BT:BT,Data!$P:$P,$M126)/1000</f>
        <v>17.117148081090168</v>
      </c>
      <c r="Q126" s="4">
        <f>SUMIFS(Data!BX:BX,Data!$P:$P,$M126)/1000</f>
        <v>20.750616954585322</v>
      </c>
      <c r="R126" s="4"/>
      <c r="S126" s="4">
        <f t="shared" si="63"/>
        <v>5.8356363540566392E-2</v>
      </c>
      <c r="T126" s="4">
        <f t="shared" si="64"/>
        <v>5.3719486216591896</v>
      </c>
      <c r="U126" s="4">
        <f t="shared" si="65"/>
        <v>3.6334688734951541</v>
      </c>
      <c r="W126" s="11">
        <f t="shared" si="66"/>
        <v>4.9933384971247996E-3</v>
      </c>
      <c r="X126" s="11">
        <f t="shared" si="67"/>
        <v>0.45737397991531803</v>
      </c>
      <c r="Y126" s="11">
        <f t="shared" si="68"/>
        <v>0.21227069230704143</v>
      </c>
    </row>
    <row r="127" spans="2:25" ht="15" customHeight="1" x14ac:dyDescent="0.25">
      <c r="M127" s="87" t="str">
        <f t="shared" ref="M127:M134" si="71">B13</f>
        <v>Electric/Cooling</v>
      </c>
      <c r="N127" s="4">
        <f>SUMIFS(Data!BO:BO,Data!$P:$P,$M127)/1000</f>
        <v>18.65577683561644</v>
      </c>
      <c r="O127" s="4">
        <f>SUMIFS(Data!BP:BP,Data!$P:$P,$M127)/1000</f>
        <v>21.905985853881276</v>
      </c>
      <c r="P127" s="4">
        <f>SUMIFS(Data!BT:BT,Data!$P:$P,$M127)/1000</f>
        <v>25.608237391295258</v>
      </c>
      <c r="Q127" s="4">
        <f>SUMIFS(Data!BX:BX,Data!$P:$P,$M127)/1000</f>
        <v>29.872599240783472</v>
      </c>
      <c r="R127" s="4"/>
      <c r="S127" s="4">
        <f t="shared" si="63"/>
        <v>3.2502090182648367</v>
      </c>
      <c r="T127" s="4">
        <f t="shared" si="64"/>
        <v>3.7022515374139822</v>
      </c>
      <c r="U127" s="4">
        <f t="shared" si="65"/>
        <v>4.2643618494882141</v>
      </c>
      <c r="W127" s="11">
        <f t="shared" si="66"/>
        <v>0.17421997737771711</v>
      </c>
      <c r="X127" s="11">
        <f t="shared" si="67"/>
        <v>0.1690063876654071</v>
      </c>
      <c r="Y127" s="11">
        <f t="shared" si="68"/>
        <v>0.16652305210735641</v>
      </c>
    </row>
    <row r="128" spans="2:25" ht="15" customHeight="1" x14ac:dyDescent="0.25">
      <c r="M128" s="87" t="str">
        <f t="shared" si="71"/>
        <v>Design</v>
      </c>
      <c r="N128" s="4">
        <f>SUMIFS(Data!BO:BO,Data!$P:$P,$M128)/1000</f>
        <v>5.8913863999999991</v>
      </c>
      <c r="O128" s="4">
        <f>SUMIFS(Data!BP:BP,Data!$P:$P,$M128)/1000</f>
        <v>6.6943479642393662</v>
      </c>
      <c r="P128" s="4">
        <f>SUMIFS(Data!BT:BT,Data!$P:$P,$M128)/1000</f>
        <v>8.3136460381703579</v>
      </c>
      <c r="Q128" s="4">
        <f>SUMIFS(Data!BX:BX,Data!$P:$P,$M128)/1000</f>
        <v>9.6932325774377865</v>
      </c>
      <c r="R128" s="4"/>
      <c r="S128" s="4">
        <f t="shared" si="63"/>
        <v>0.80296156423936704</v>
      </c>
      <c r="T128" s="4">
        <f t="shared" si="64"/>
        <v>1.6192980739309917</v>
      </c>
      <c r="U128" s="4">
        <f t="shared" si="65"/>
        <v>1.3795865392674287</v>
      </c>
      <c r="W128" s="11">
        <f t="shared" si="66"/>
        <v>0.13629416061376776</v>
      </c>
      <c r="X128" s="11">
        <f t="shared" si="67"/>
        <v>0.24189033533678606</v>
      </c>
      <c r="Y128" s="11">
        <f t="shared" si="68"/>
        <v>0.16594241959945699</v>
      </c>
    </row>
    <row r="129" spans="2:25" ht="15" customHeight="1" x14ac:dyDescent="0.25">
      <c r="M129" s="91" t="str">
        <f t="shared" si="71"/>
        <v>Construction</v>
      </c>
      <c r="N129" s="4">
        <f>SUMIFS(Data!BO:BO,Data!$P:$P,$M129)/1000</f>
        <v>2.3535870000000001</v>
      </c>
      <c r="O129" s="4">
        <f>SUMIFS(Data!BP:BP,Data!$P:$P,$M129)/1000</f>
        <v>2.8992529999999999</v>
      </c>
      <c r="P129" s="4">
        <f>SUMIFS(Data!BT:BT,Data!$P:$P,$M129)/1000</f>
        <v>3.4478399999999998</v>
      </c>
      <c r="Q129" s="4">
        <f>SUMIFS(Data!BX:BX,Data!$P:$P,$M129)/1000</f>
        <v>3.95872</v>
      </c>
      <c r="R129" s="4"/>
      <c r="S129" s="4">
        <f t="shared" si="63"/>
        <v>0.54566599999999976</v>
      </c>
      <c r="T129" s="4">
        <f t="shared" si="64"/>
        <v>0.54858699999999994</v>
      </c>
      <c r="U129" s="4">
        <f t="shared" si="65"/>
        <v>0.51088000000000022</v>
      </c>
      <c r="W129" s="11">
        <f t="shared" si="66"/>
        <v>0.2318444145043288</v>
      </c>
      <c r="X129" s="11">
        <f t="shared" si="67"/>
        <v>0.1892166706389542</v>
      </c>
      <c r="Y129" s="11">
        <f t="shared" si="68"/>
        <v>0.14817392918464911</v>
      </c>
    </row>
    <row r="130" spans="2:25" ht="15" customHeight="1" x14ac:dyDescent="0.25">
      <c r="M130" s="94" t="str">
        <f t="shared" si="71"/>
        <v>Total AI Capex Beneficiaries</v>
      </c>
      <c r="N130" s="95">
        <f>SUMIFS(Data!$BO:$BO,Data!$G:$G,"yes")/1000</f>
        <v>226.45465529041093</v>
      </c>
      <c r="O130" s="95">
        <f>SUMIFS(Data!$BP:$BP,Data!$G:$G,"yes")/1000</f>
        <v>333.15153096855653</v>
      </c>
      <c r="P130" s="95">
        <f>SUMIFS(Data!$BT:$BT,Data!$G:$G,"yes")/1000</f>
        <v>575.2981200242242</v>
      </c>
      <c r="Q130" s="95">
        <f>SUMIFS(Data!$BX:$BX,Data!$G:$G,"yes")/1000</f>
        <v>788.4613373585413</v>
      </c>
      <c r="R130" s="15"/>
      <c r="S130" s="95">
        <f t="shared" si="63"/>
        <v>106.6968756781456</v>
      </c>
      <c r="T130" s="95">
        <f t="shared" si="64"/>
        <v>242.14658905566768</v>
      </c>
      <c r="U130" s="95">
        <f t="shared" si="65"/>
        <v>213.1632173343171</v>
      </c>
      <c r="V130" s="15"/>
      <c r="W130" s="96">
        <f t="shared" si="66"/>
        <v>0.47116220923484642</v>
      </c>
      <c r="X130" s="96">
        <f t="shared" si="67"/>
        <v>0.72683618878078016</v>
      </c>
      <c r="Y130" s="96">
        <f t="shared" si="68"/>
        <v>0.37052653209668307</v>
      </c>
    </row>
    <row r="131" spans="2:25" x14ac:dyDescent="0.25">
      <c r="M131" s="48" t="str">
        <f t="shared" si="71"/>
        <v>AI Buildout Funders</v>
      </c>
      <c r="N131" s="4">
        <f>SUMIFS(Data!$BO:$BO,Data!$F:$F,"yes")/1000</f>
        <v>398.68139958904106</v>
      </c>
      <c r="O131" s="4">
        <f>SUMIFS(Data!$BP:$BP,Data!$F:$F,"yes")/1000</f>
        <v>472.42158962538417</v>
      </c>
      <c r="P131" s="4">
        <f>SUMIFS(Data!$BT:$BT,Data!$F:$F,"yes")/1000</f>
        <v>550.61561162471219</v>
      </c>
      <c r="Q131" s="4">
        <f>SUMIFS(Data!$BX:$BX,Data!$F:$F,"yes")/1000</f>
        <v>610.01963700030001</v>
      </c>
      <c r="R131" s="4"/>
      <c r="S131" s="4">
        <f t="shared" ref="S131:U132" si="72">O131-N131</f>
        <v>73.740190036343108</v>
      </c>
      <c r="T131" s="4">
        <f t="shared" si="72"/>
        <v>78.194021999328015</v>
      </c>
      <c r="U131" s="4">
        <f t="shared" si="72"/>
        <v>59.404025375587821</v>
      </c>
      <c r="W131" s="11">
        <f t="shared" ref="W131:Y132" si="73">O131/N131-1</f>
        <v>0.18496019656887475</v>
      </c>
      <c r="X131" s="11">
        <f t="shared" si="73"/>
        <v>0.16551746092157527</v>
      </c>
      <c r="Y131" s="11">
        <f t="shared" si="73"/>
        <v>0.10788656209783665</v>
      </c>
    </row>
    <row r="132" spans="2:25" ht="15" customHeight="1" x14ac:dyDescent="0.25">
      <c r="M132" s="49" t="str">
        <f t="shared" si="71"/>
        <v>Infrastructure software</v>
      </c>
      <c r="N132" s="4">
        <f>SUMIFS(Data!BO:BO,Data!$H:$H,"yes")/1000</f>
        <v>8.4353343315068479</v>
      </c>
      <c r="O132" s="4">
        <f>SUMIFS(Data!BP:BP,Data!$H:$H,"yes")/1000</f>
        <v>9.1685395796477493</v>
      </c>
      <c r="P132" s="4">
        <f>SUMIFS(Data!BT:BT,Data!$H:$H,"yes")/1000</f>
        <v>10.38107690358801</v>
      </c>
      <c r="Q132" s="4">
        <f>SUMIFS(Data!BX:BX,Data!$H:$H,"yes")/1000</f>
        <v>11.899707939024099</v>
      </c>
      <c r="R132" s="4"/>
      <c r="S132" s="4">
        <f t="shared" si="72"/>
        <v>0.73320524814090149</v>
      </c>
      <c r="T132" s="4">
        <f t="shared" si="72"/>
        <v>1.2125373239402606</v>
      </c>
      <c r="U132" s="4">
        <f t="shared" si="72"/>
        <v>1.5186310354360888</v>
      </c>
      <c r="W132" s="11">
        <f t="shared" si="73"/>
        <v>8.6920709876584734E-2</v>
      </c>
      <c r="X132" s="11">
        <f t="shared" si="73"/>
        <v>0.13224977799428839</v>
      </c>
      <c r="Y132" s="11">
        <f t="shared" si="73"/>
        <v>0.14628839084230316</v>
      </c>
    </row>
    <row r="133" spans="2:25" ht="15" customHeight="1" x14ac:dyDescent="0.25">
      <c r="M133" s="49" t="str">
        <f t="shared" si="71"/>
        <v>Application software</v>
      </c>
      <c r="N133" s="4">
        <f>SUMIFS(Data!BO:BO,Data!$I:$I,"yes")/1000</f>
        <v>35.261852673972605</v>
      </c>
      <c r="O133" s="4">
        <f>SUMIFS(Data!BP:BP,Data!$I:$I,"yes")/1000</f>
        <v>41.542765250282038</v>
      </c>
      <c r="P133" s="4">
        <f>SUMIFS(Data!BT:BT,Data!$I:$I,"yes")/1000</f>
        <v>45.033605276718731</v>
      </c>
      <c r="Q133" s="4">
        <f>SUMIFS(Data!BX:BX,Data!$I:$I,"yes")/1000</f>
        <v>50.181851585906593</v>
      </c>
      <c r="R133" s="4"/>
      <c r="S133" s="4">
        <f t="shared" si="63"/>
        <v>6.2809125763094329</v>
      </c>
      <c r="T133" s="4">
        <f t="shared" si="64"/>
        <v>3.4908400264366932</v>
      </c>
      <c r="U133" s="4">
        <f t="shared" si="65"/>
        <v>5.1482463091878614</v>
      </c>
      <c r="W133" s="11">
        <f t="shared" si="66"/>
        <v>0.17812202422777079</v>
      </c>
      <c r="X133" s="11">
        <f t="shared" si="67"/>
        <v>8.4030035203614517E-2</v>
      </c>
      <c r="Y133" s="11">
        <f t="shared" si="68"/>
        <v>0.11432010112344648</v>
      </c>
    </row>
    <row r="134" spans="2:25" x14ac:dyDescent="0.25">
      <c r="M134" s="49" t="str">
        <f t="shared" si="71"/>
        <v>Other</v>
      </c>
      <c r="N134" s="4">
        <f>N136-N130-N131-N133-N132</f>
        <v>1567.2339963248191</v>
      </c>
      <c r="O134" s="4">
        <f>O136-O130-O131-O133-O132</f>
        <v>1677.5383437738124</v>
      </c>
      <c r="P134" s="4">
        <f>P136-P130-P131-P133-P132</f>
        <v>1881.4169938082814</v>
      </c>
      <c r="Q134" s="4">
        <f>Q136-Q130-Q131-Q133-Q132</f>
        <v>2051.3523958624764</v>
      </c>
      <c r="R134" s="4"/>
      <c r="S134" s="4">
        <f>S136-S130-S131-S133-S132</f>
        <v>110.30434744899311</v>
      </c>
      <c r="T134" s="4">
        <f>T136-T130-T131-T133-T132</f>
        <v>203.87865003446944</v>
      </c>
      <c r="U134" s="4">
        <f>U136-U130-U131-U133-U132</f>
        <v>169.93540205419498</v>
      </c>
      <c r="W134" s="11">
        <f t="shared" si="66"/>
        <v>7.0381543348126741E-2</v>
      </c>
      <c r="X134" s="11">
        <f t="shared" si="67"/>
        <v>0.12153442023615435</v>
      </c>
      <c r="Y134" s="11">
        <f t="shared" si="68"/>
        <v>9.0323092973779939E-2</v>
      </c>
    </row>
    <row r="135" spans="2:25" ht="5.0999999999999996" customHeight="1" x14ac:dyDescent="0.25">
      <c r="M135" s="49"/>
      <c r="N135" s="49"/>
    </row>
    <row r="136" spans="2:25" x14ac:dyDescent="0.25">
      <c r="M136" s="27" t="s">
        <v>552</v>
      </c>
      <c r="N136" s="59">
        <f>SUM(Data!BO$11:BO$510)/1000</f>
        <v>2236.0672382097505</v>
      </c>
      <c r="O136" s="59">
        <f>SUM(Data!BP$11:BP$510)/1000</f>
        <v>2533.8227691976826</v>
      </c>
      <c r="P136" s="59">
        <f>SUM(Data!BT$11:BT$510)/1000</f>
        <v>3062.7454076375247</v>
      </c>
      <c r="Q136" s="59">
        <f>SUM(Data!BX$11:BX$510)/1000</f>
        <v>3511.9149297462486</v>
      </c>
      <c r="R136" s="27"/>
      <c r="S136" s="59">
        <f>O136-N136</f>
        <v>297.75553098793216</v>
      </c>
      <c r="T136" s="59">
        <f>P136-O136</f>
        <v>528.9226384398421</v>
      </c>
      <c r="U136" s="59">
        <f>Q136-P136</f>
        <v>449.16952210872387</v>
      </c>
      <c r="W136" s="60">
        <f>O136/N136-1</f>
        <v>0.1331603656186664</v>
      </c>
      <c r="X136" s="60">
        <f>P136/O136-1</f>
        <v>0.20874492283740964</v>
      </c>
      <c r="Y136" s="60">
        <f>Q136/P136-1</f>
        <v>0.14665584706735202</v>
      </c>
    </row>
    <row r="137" spans="2:25" ht="5.0999999999999996" customHeight="1" x14ac:dyDescent="0.25">
      <c r="M137" s="49"/>
      <c r="N137" s="49"/>
    </row>
    <row r="138" spans="2:25" ht="15.75" customHeight="1" x14ac:dyDescent="0.25">
      <c r="B138" s="49"/>
      <c r="C138" s="49"/>
      <c r="M138" s="17" t="str">
        <f>M121&amp;" as % of SPX"</f>
        <v>Digital Semis as % of SPX</v>
      </c>
      <c r="N138" s="55">
        <f t="shared" ref="N138:Q139" si="74">N121/N$136</f>
        <v>5.0818418184498622E-2</v>
      </c>
      <c r="O138" s="55">
        <f t="shared" si="74"/>
        <v>6.8265830150724474E-2</v>
      </c>
      <c r="P138" s="55">
        <f t="shared" si="74"/>
        <v>9.7869311250708746E-2</v>
      </c>
      <c r="Q138" s="55">
        <f t="shared" si="74"/>
        <v>0.12353058919224552</v>
      </c>
      <c r="R138" s="17"/>
      <c r="S138" s="55">
        <f t="shared" ref="S138:U139" si="75">S121/S$136</f>
        <v>0.19929139383977512</v>
      </c>
      <c r="T138" s="55">
        <f t="shared" si="75"/>
        <v>0.23968584358880185</v>
      </c>
      <c r="U138" s="55">
        <f t="shared" si="75"/>
        <v>0.29850675587554021</v>
      </c>
    </row>
    <row r="139" spans="2:25" ht="15.75" customHeight="1" x14ac:dyDescent="0.25">
      <c r="B139" s="49"/>
      <c r="C139" s="49"/>
      <c r="M139" s="17" t="str">
        <f>M122&amp;" as % of SPX"</f>
        <v>Memory as % of SPX</v>
      </c>
      <c r="N139" s="55">
        <f t="shared" si="74"/>
        <v>2.8354505507928928E-3</v>
      </c>
      <c r="O139" s="55">
        <f t="shared" si="74"/>
        <v>1.5938365454968725E-2</v>
      </c>
      <c r="P139" s="55">
        <f t="shared" si="74"/>
        <v>3.8102994990477417E-2</v>
      </c>
      <c r="Q139" s="55">
        <f t="shared" si="74"/>
        <v>4.722803761907883E-2</v>
      </c>
      <c r="R139" s="17"/>
      <c r="S139" s="55">
        <f t="shared" si="75"/>
        <v>0.11433787677576868</v>
      </c>
      <c r="T139" s="55">
        <f t="shared" si="75"/>
        <v>0.14428344352178182</v>
      </c>
      <c r="U139" s="55">
        <f t="shared" si="75"/>
        <v>0.10944882738691337</v>
      </c>
    </row>
    <row r="140" spans="2:25" ht="15.75" hidden="1" customHeight="1" outlineLevel="1" x14ac:dyDescent="0.25">
      <c r="B140" s="49"/>
      <c r="C140" s="49"/>
      <c r="M140" s="17" t="str">
        <f>M125&amp;" as % of SPX"</f>
        <v>Semicap as % of SPX</v>
      </c>
      <c r="N140" s="55">
        <f t="shared" ref="N140:Q141" si="76">N125/N$136</f>
        <v>7.6147147157085617E-3</v>
      </c>
      <c r="O140" s="55">
        <f t="shared" si="76"/>
        <v>7.9962202763255892E-3</v>
      </c>
      <c r="P140" s="55">
        <f t="shared" si="76"/>
        <v>8.6749700841596313E-3</v>
      </c>
      <c r="Q140" s="55">
        <f t="shared" si="76"/>
        <v>9.657983840613964E-3</v>
      </c>
      <c r="R140" s="17"/>
      <c r="S140" s="55">
        <f t="shared" ref="S140:U141" si="77">S125/S$136</f>
        <v>1.0861228635566281E-2</v>
      </c>
      <c r="T140" s="55">
        <f t="shared" si="77"/>
        <v>1.1926545253548144E-2</v>
      </c>
      <c r="U140" s="55">
        <f t="shared" si="77"/>
        <v>1.6360844831917506E-2</v>
      </c>
    </row>
    <row r="141" spans="2:25" ht="15.75" hidden="1" customHeight="1" outlineLevel="1" x14ac:dyDescent="0.25">
      <c r="B141" s="49"/>
      <c r="C141" s="49"/>
      <c r="M141" s="17" t="str">
        <f>M126&amp;" as % of SPX"</f>
        <v>Analog/MCU as % of SPX</v>
      </c>
      <c r="N141" s="55">
        <f t="shared" si="76"/>
        <v>5.2265168489509205E-3</v>
      </c>
      <c r="O141" s="55">
        <f t="shared" si="76"/>
        <v>4.6353673990979305E-3</v>
      </c>
      <c r="P141" s="55">
        <f t="shared" si="76"/>
        <v>5.5888249928986522E-3</v>
      </c>
      <c r="Q141" s="55">
        <f t="shared" si="76"/>
        <v>5.9086331445063348E-3</v>
      </c>
      <c r="R141" s="17"/>
      <c r="S141" s="55">
        <f t="shared" si="77"/>
        <v>1.9598750473901873E-4</v>
      </c>
      <c r="T141" s="55">
        <f t="shared" si="77"/>
        <v>1.0156397611387506E-2</v>
      </c>
      <c r="U141" s="55">
        <f t="shared" si="77"/>
        <v>8.0893041371931148E-3</v>
      </c>
    </row>
    <row r="142" spans="2:25" ht="15.75" hidden="1" customHeight="1" outlineLevel="1" x14ac:dyDescent="0.25">
      <c r="B142" s="49"/>
      <c r="C142" s="49"/>
      <c r="M142" s="17" t="str">
        <f>M123&amp;" as % of SPX"</f>
        <v>Power as % of SPX</v>
      </c>
      <c r="N142" s="55">
        <f>N123/N$136</f>
        <v>8.027652162361407E-3</v>
      </c>
      <c r="O142" s="55">
        <f>O123/O$136</f>
        <v>6.6327732958693037E-3</v>
      </c>
      <c r="P142" s="55">
        <f>P123/P$136</f>
        <v>8.8034340348426242E-3</v>
      </c>
      <c r="Q142" s="55">
        <f>Q123/Q$136</f>
        <v>8.7729639428797222E-3</v>
      </c>
      <c r="R142" s="17"/>
      <c r="S142" s="55">
        <f>S123/S$136</f>
        <v>-3.842407213071628E-3</v>
      </c>
      <c r="T142" s="55">
        <f>T123/T$136</f>
        <v>1.920206174500751E-2</v>
      </c>
      <c r="U142" s="55">
        <f>U123/U$136</f>
        <v>8.5651979889664921E-3</v>
      </c>
    </row>
    <row r="143" spans="2:25" ht="15.75" hidden="1" customHeight="1" outlineLevel="1" x14ac:dyDescent="0.25">
      <c r="B143" s="49"/>
      <c r="C143" s="49"/>
      <c r="M143" s="17" t="str">
        <f>M127&amp;" as % of SPX"</f>
        <v>Electric/Cooling as % of SPX</v>
      </c>
      <c r="N143" s="55">
        <f>N127/N$136</f>
        <v>8.3431197939077655E-3</v>
      </c>
      <c r="O143" s="55">
        <f>O127/O$136</f>
        <v>8.6454293963179017E-3</v>
      </c>
      <c r="P143" s="55">
        <f>P127/P$136</f>
        <v>8.3612034246909189E-3</v>
      </c>
      <c r="Q143" s="55">
        <f>Q127/Q$136</f>
        <v>8.5060714278013278E-3</v>
      </c>
      <c r="R143" s="17"/>
      <c r="S143" s="55">
        <f>S127/S$136</f>
        <v>1.0915696536285553E-2</v>
      </c>
      <c r="T143" s="55">
        <f>T127/T$136</f>
        <v>6.9996087676157653E-3</v>
      </c>
      <c r="U143" s="55">
        <f>U127/U$136</f>
        <v>9.4938806833291828E-3</v>
      </c>
    </row>
    <row r="144" spans="2:25" ht="15.75" hidden="1" customHeight="1" outlineLevel="1" x14ac:dyDescent="0.25">
      <c r="B144" s="49"/>
      <c r="C144" s="49"/>
      <c r="M144" s="17" t="str">
        <f>M124&amp;" as % of SPX"</f>
        <v>Hardware/Components as % of SPX</v>
      </c>
      <c r="N144" s="55">
        <f>N124/N$136</f>
        <v>1.4720496418952093E-2</v>
      </c>
      <c r="O144" s="55">
        <f>O124/O$136</f>
        <v>1.5581578980029237E-2</v>
      </c>
      <c r="P144" s="55">
        <f>P124/P$136</f>
        <v>1.6596479071531507E-2</v>
      </c>
      <c r="Q144" s="55">
        <f>Q124/Q$136</f>
        <v>1.7018771299841775E-2</v>
      </c>
      <c r="R144" s="17"/>
      <c r="S144" s="55">
        <f>S124/S$136</f>
        <v>2.2048086916354969E-2</v>
      </c>
      <c r="T144" s="55">
        <f>T124/T$136</f>
        <v>2.1458394167271438E-2</v>
      </c>
      <c r="U144" s="55">
        <f>U124/U$136</f>
        <v>1.9898248911916324E-2</v>
      </c>
    </row>
    <row r="145" spans="2:38" ht="15.75" hidden="1" customHeight="1" outlineLevel="1" x14ac:dyDescent="0.25">
      <c r="B145" s="49"/>
      <c r="C145" s="49"/>
      <c r="M145" s="17" t="str">
        <f>M128&amp;" as % of SPX"</f>
        <v>Design as % of SPX</v>
      </c>
      <c r="N145" s="55">
        <f t="shared" ref="N145:Q146" si="78">N128/N$136</f>
        <v>2.6347089655124976E-3</v>
      </c>
      <c r="O145" s="55">
        <f t="shared" si="78"/>
        <v>2.6419953461698053E-3</v>
      </c>
      <c r="P145" s="55">
        <f t="shared" si="78"/>
        <v>2.7144424141290805E-3</v>
      </c>
      <c r="Q145" s="55">
        <f t="shared" si="78"/>
        <v>2.7600989122302474E-3</v>
      </c>
      <c r="R145" s="17"/>
      <c r="S145" s="55">
        <f t="shared" ref="S145:U146" si="79">S128/S$136</f>
        <v>2.6967141855440816E-3</v>
      </c>
      <c r="T145" s="55">
        <f t="shared" si="79"/>
        <v>3.0615026777969256E-3</v>
      </c>
      <c r="U145" s="55">
        <f t="shared" si="79"/>
        <v>3.0714161833391099E-3</v>
      </c>
    </row>
    <row r="146" spans="2:38" ht="15.75" hidden="1" customHeight="1" outlineLevel="1" x14ac:dyDescent="0.25">
      <c r="B146" s="49"/>
      <c r="C146" s="49"/>
      <c r="M146" s="17" t="str">
        <f>M129&amp;" as % of SPX"</f>
        <v>Construction as % of SPX</v>
      </c>
      <c r="N146" s="55">
        <f t="shared" si="78"/>
        <v>1.0525564525887597E-3</v>
      </c>
      <c r="O146" s="55">
        <f t="shared" si="78"/>
        <v>1.1442209120719317E-3</v>
      </c>
      <c r="P146" s="55">
        <f t="shared" si="78"/>
        <v>1.1257350974724083E-3</v>
      </c>
      <c r="Q146" s="55">
        <f t="shared" si="78"/>
        <v>1.1272254821633834E-3</v>
      </c>
      <c r="R146" s="17"/>
      <c r="S146" s="55">
        <f t="shared" si="79"/>
        <v>1.8325973599533749E-3</v>
      </c>
      <c r="T146" s="55">
        <f t="shared" si="79"/>
        <v>1.0371781431367008E-3</v>
      </c>
      <c r="U146" s="55">
        <f t="shared" si="79"/>
        <v>1.1373879456503708E-3</v>
      </c>
    </row>
    <row r="147" spans="2:38" ht="15.75" customHeight="1" collapsed="1" x14ac:dyDescent="0.25">
      <c r="B147" s="49"/>
      <c r="C147" s="49"/>
      <c r="M147" s="17" t="s">
        <v>1080</v>
      </c>
      <c r="N147" s="55">
        <f>N141+N142+N143+N144+N145+N146+N140</f>
        <v>4.7619765357982007E-2</v>
      </c>
      <c r="O147" s="55">
        <f t="shared" ref="O147:S147" si="80">O141+O142+O143+O144+O145+O146+O140</f>
        <v>4.7277585605881703E-2</v>
      </c>
      <c r="P147" s="55">
        <f t="shared" si="80"/>
        <v>5.186508911972483E-2</v>
      </c>
      <c r="Q147" s="55">
        <f t="shared" si="80"/>
        <v>5.3751748050036754E-2</v>
      </c>
      <c r="R147" s="17"/>
      <c r="S147" s="55">
        <f t="shared" si="80"/>
        <v>4.4707903925371655E-2</v>
      </c>
      <c r="T147" s="55">
        <f t="shared" ref="T147" si="81">T141+T142+T143+T144+T145+T146+T140</f>
        <v>7.3841688365763991E-2</v>
      </c>
      <c r="U147" s="55">
        <f t="shared" ref="U147" si="82">U141+U142+U143+U144+U145+U146+U140</f>
        <v>6.6616280682312096E-2</v>
      </c>
    </row>
    <row r="148" spans="2:38" s="17" customFormat="1" x14ac:dyDescent="0.25">
      <c r="M148" s="97" t="str">
        <f>M130&amp;" as % of SPX"</f>
        <v>Total AI Capex Beneficiaries as % of SPX</v>
      </c>
      <c r="N148" s="98">
        <f t="shared" ref="N148:Q152" si="83">N130/N$136</f>
        <v>0.10127363409327352</v>
      </c>
      <c r="O148" s="98">
        <f t="shared" si="83"/>
        <v>0.13148178121157489</v>
      </c>
      <c r="P148" s="98">
        <f t="shared" si="83"/>
        <v>0.18783739536091099</v>
      </c>
      <c r="Q148" s="98">
        <f t="shared" si="83"/>
        <v>0.22451037486136122</v>
      </c>
      <c r="R148" s="97"/>
      <c r="S148" s="98">
        <f t="shared" ref="S148:U152" si="84">S130/S$136</f>
        <v>0.35833717454091546</v>
      </c>
      <c r="T148" s="98">
        <f t="shared" si="84"/>
        <v>0.45781097547634769</v>
      </c>
      <c r="U148" s="98">
        <f t="shared" si="84"/>
        <v>0.47457186394476653</v>
      </c>
      <c r="V148" s="55"/>
      <c r="W148" s="55"/>
      <c r="X148" s="55"/>
      <c r="Y148" s="55"/>
    </row>
    <row r="149" spans="2:38" s="17" customFormat="1" x14ac:dyDescent="0.25">
      <c r="M149" s="17" t="str">
        <f>M131&amp;" as % of SPX"</f>
        <v>AI Buildout Funders as % of SPX</v>
      </c>
      <c r="N149" s="55">
        <f t="shared" si="83"/>
        <v>0.17829580111742752</v>
      </c>
      <c r="O149" s="55">
        <f t="shared" si="83"/>
        <v>0.1864461853324387</v>
      </c>
      <c r="P149" s="55">
        <f t="shared" si="83"/>
        <v>0.17977844657007724</v>
      </c>
      <c r="Q149" s="55">
        <f t="shared" si="83"/>
        <v>0.17370000390196713</v>
      </c>
      <c r="S149" s="55">
        <f t="shared" si="84"/>
        <v>0.24765346857429746</v>
      </c>
      <c r="T149" s="55">
        <f t="shared" si="84"/>
        <v>0.14783640615190183</v>
      </c>
      <c r="U149" s="55">
        <f t="shared" si="84"/>
        <v>0.13225301907552126</v>
      </c>
      <c r="V149" s="55"/>
      <c r="W149" s="55"/>
      <c r="X149" s="55"/>
      <c r="Y149" s="55"/>
    </row>
    <row r="150" spans="2:38" s="17" customFormat="1" x14ac:dyDescent="0.25">
      <c r="M150" s="17" t="str">
        <f>M132&amp;" as % of SPX"</f>
        <v>Infrastructure software as % of SPX</v>
      </c>
      <c r="N150" s="55">
        <f t="shared" si="83"/>
        <v>3.7723974428695538E-3</v>
      </c>
      <c r="O150" s="55">
        <f t="shared" si="83"/>
        <v>3.6184612795751706E-3</v>
      </c>
      <c r="P150" s="55">
        <f t="shared" si="83"/>
        <v>3.3894677885079401E-3</v>
      </c>
      <c r="Q150" s="55">
        <f t="shared" si="83"/>
        <v>3.388381602934757E-3</v>
      </c>
      <c r="S150" s="55">
        <f t="shared" si="84"/>
        <v>2.4624403976919503E-3</v>
      </c>
      <c r="T150" s="55">
        <f t="shared" si="84"/>
        <v>2.2924663000186002E-3</v>
      </c>
      <c r="U150" s="55">
        <f t="shared" si="84"/>
        <v>3.3809752458415824E-3</v>
      </c>
      <c r="V150" s="55"/>
      <c r="W150" s="55"/>
      <c r="X150" s="55"/>
      <c r="Y150" s="55"/>
    </row>
    <row r="151" spans="2:38" s="17" customFormat="1" x14ac:dyDescent="0.25">
      <c r="M151" s="17" t="str">
        <f>M133&amp;" as % of SPX"</f>
        <v>Application software as % of SPX</v>
      </c>
      <c r="N151" s="55">
        <f t="shared" si="83"/>
        <v>1.5769585132066107E-2</v>
      </c>
      <c r="O151" s="55">
        <f t="shared" si="83"/>
        <v>1.6395292423485589E-2</v>
      </c>
      <c r="P151" s="55">
        <f t="shared" si="83"/>
        <v>1.4703672451656958E-2</v>
      </c>
      <c r="Q151" s="55">
        <f t="shared" si="83"/>
        <v>1.4289028233816715E-2</v>
      </c>
      <c r="S151" s="55">
        <f t="shared" si="84"/>
        <v>2.1094192794571445E-2</v>
      </c>
      <c r="T151" s="55">
        <f t="shared" si="84"/>
        <v>6.5999066266734007E-3</v>
      </c>
      <c r="U151" s="55">
        <f t="shared" si="84"/>
        <v>1.1461699994733171E-2</v>
      </c>
      <c r="V151" s="55"/>
      <c r="W151" s="55"/>
      <c r="X151" s="55"/>
      <c r="Y151" s="55"/>
    </row>
    <row r="152" spans="2:38" s="17" customFormat="1" x14ac:dyDescent="0.25">
      <c r="M152" s="17" t="str">
        <f>M134&amp;" as % of SPX"</f>
        <v>Other as % of SPX</v>
      </c>
      <c r="N152" s="55">
        <f t="shared" si="83"/>
        <v>0.70088858221436334</v>
      </c>
      <c r="O152" s="55">
        <f t="shared" si="83"/>
        <v>0.66205827975292575</v>
      </c>
      <c r="P152" s="55">
        <f t="shared" si="83"/>
        <v>0.61429101782884676</v>
      </c>
      <c r="Q152" s="55">
        <f t="shared" si="83"/>
        <v>0.58411221139992009</v>
      </c>
      <c r="S152" s="55">
        <f t="shared" si="84"/>
        <v>0.37045272369252369</v>
      </c>
      <c r="T152" s="55">
        <f t="shared" si="84"/>
        <v>0.38546024544505847</v>
      </c>
      <c r="U152" s="55">
        <f t="shared" si="84"/>
        <v>0.37833244173913744</v>
      </c>
      <c r="V152" s="55"/>
      <c r="W152" s="55"/>
      <c r="X152" s="55"/>
      <c r="Y152" s="55"/>
    </row>
    <row r="154" spans="2:38" x14ac:dyDescent="0.25">
      <c r="AA154" s="85" t="str">
        <f>Data!G10</f>
        <v>AI Capex Beneficiaries</v>
      </c>
      <c r="AB154" s="86"/>
      <c r="AC154" s="86"/>
      <c r="AD154" s="86"/>
      <c r="AE154" s="86"/>
      <c r="AF154" s="86"/>
      <c r="AG154" s="76"/>
      <c r="AH154" s="75"/>
      <c r="AI154" s="85" t="s">
        <v>501</v>
      </c>
      <c r="AJ154" s="86"/>
      <c r="AK154" s="86"/>
      <c r="AL154" s="86"/>
    </row>
    <row r="155" spans="2:38" ht="6.95" customHeight="1" x14ac:dyDescent="0.25">
      <c r="AA155" s="77"/>
      <c r="AB155" s="77"/>
      <c r="AC155" s="77"/>
      <c r="AD155" s="77"/>
      <c r="AE155" s="77"/>
      <c r="AF155" s="77"/>
      <c r="AG155" s="76"/>
      <c r="AH155" s="75"/>
      <c r="AI155" s="75"/>
      <c r="AJ155" s="75"/>
      <c r="AK155" s="75"/>
      <c r="AL155" s="75"/>
    </row>
    <row r="156" spans="2:38" ht="17.25" x14ac:dyDescent="0.25">
      <c r="AA156" s="75"/>
      <c r="AB156" s="78" t="str">
        <f>Data!Q$10</f>
        <v>Digital Semis</v>
      </c>
      <c r="AC156" s="79"/>
      <c r="AD156" s="78" t="str">
        <f>Data!T$10</f>
        <v>Analog/MCU</v>
      </c>
      <c r="AE156" s="79"/>
      <c r="AF156" s="78" t="str">
        <f>Data!S$10</f>
        <v>Semicap</v>
      </c>
      <c r="AG156" s="76"/>
      <c r="AH156" s="75"/>
      <c r="AI156" s="75"/>
      <c r="AJ156" s="78" t="s">
        <v>1074</v>
      </c>
      <c r="AK156" s="75"/>
      <c r="AL156" s="78" t="s">
        <v>1075</v>
      </c>
    </row>
    <row r="157" spans="2:38" ht="14.45" customHeight="1" x14ac:dyDescent="0.25">
      <c r="Z157" s="24">
        <v>1</v>
      </c>
      <c r="AA157" s="80">
        <f>IF(AB157&lt;&gt;"",$Z157,"")</f>
        <v>1</v>
      </c>
      <c r="AB157" s="81" t="str">
        <f>IFERROR(INDEX(Data!$C:$C,MATCH($Z157,Data!Q:Q,0)),"")</f>
        <v>Nvidia Corp</v>
      </c>
      <c r="AC157" s="80">
        <f>IF(AD157&lt;&gt;"",$Z157,"")</f>
        <v>1</v>
      </c>
      <c r="AD157" s="81" t="str">
        <f>IFERROR(INDEX(Data!$C:$C,MATCH($Z157,Data!T:T,0)),"")</f>
        <v>Texas Instruments Inc</v>
      </c>
      <c r="AE157" s="80">
        <f>IF(AF157&lt;&gt;"",$Z157,"")</f>
        <v>1</v>
      </c>
      <c r="AF157" s="81" t="str">
        <f>IFERROR(INDEX(Data!$C:$C,MATCH($Z157,Data!S:S,0)),"")</f>
        <v>Lam Research Corp</v>
      </c>
      <c r="AG157" s="76"/>
      <c r="AH157" s="75"/>
      <c r="AI157" s="80">
        <f t="shared" ref="AI157:AI168" si="85">IF(AJ157&lt;&gt;"",$Z157,"")</f>
        <v>1</v>
      </c>
      <c r="AJ157" s="81" t="str">
        <f>IFERROR(INDEX(Data!$C:$C,MATCH($Z157,Data!N:N,0)),"")</f>
        <v>Salesforce Inc</v>
      </c>
      <c r="AK157" s="80">
        <f t="shared" ref="AK157:AK168" si="86">IF(AL157&lt;&gt;"",$Z157,"")</f>
        <v>1</v>
      </c>
      <c r="AL157" s="81" t="str">
        <f>IFERROR(INDEX(Data!$C:$C,MATCH($Z157,Data!M:M,0)),"")</f>
        <v>Palo Alto Networks Inc</v>
      </c>
    </row>
    <row r="158" spans="2:38" ht="14.45" customHeight="1" x14ac:dyDescent="0.25">
      <c r="Z158" s="24">
        <f>Z157+1</f>
        <v>2</v>
      </c>
      <c r="AA158" s="80">
        <f>IF(AB158&lt;&gt;"",$Z158,"")</f>
        <v>2</v>
      </c>
      <c r="AB158" s="81" t="str">
        <f>IFERROR(INDEX(Data!$C:$C,MATCH($Z158,Data!Q:Q,0)),"")</f>
        <v>Broadcom Inc</v>
      </c>
      <c r="AC158" s="80">
        <f>IF(AD158&lt;&gt;"",$Z158,"")</f>
        <v>2</v>
      </c>
      <c r="AD158" s="81" t="str">
        <f>IFERROR(INDEX(Data!$C:$C,MATCH($Z158,Data!T:T,0)),"")</f>
        <v>Analog Devices Inc</v>
      </c>
      <c r="AE158" s="80">
        <f>IF(AF158&lt;&gt;"",$Z158,"")</f>
        <v>2</v>
      </c>
      <c r="AF158" s="81" t="str">
        <f>IFERROR(INDEX(Data!$C:$C,MATCH($Z158,Data!S:S,0)),"")</f>
        <v>Applied Materials Inc</v>
      </c>
      <c r="AG158" s="76"/>
      <c r="AH158" s="75"/>
      <c r="AI158" s="80">
        <f t="shared" si="85"/>
        <v>2</v>
      </c>
      <c r="AJ158" s="81" t="str">
        <f>IFERROR(INDEX(Data!$C:$C,MATCH($Z158,Data!N:N,0)),"")</f>
        <v>Servicenow Inc</v>
      </c>
      <c r="AK158" s="80">
        <f t="shared" si="86"/>
        <v>2</v>
      </c>
      <c r="AL158" s="81" t="str">
        <f>IFERROR(INDEX(Data!$C:$C,MATCH($Z158,Data!M:M,0)),"")</f>
        <v>Crowdstrike Holdings Inc</v>
      </c>
    </row>
    <row r="159" spans="2:38" ht="14.45" customHeight="1" x14ac:dyDescent="0.25">
      <c r="Z159" s="24">
        <f t="shared" ref="Z159:Z179" si="87">Z158+1</f>
        <v>3</v>
      </c>
      <c r="AA159" s="80">
        <f>IF(AB159&lt;&gt;"",$Z159,"")</f>
        <v>3</v>
      </c>
      <c r="AB159" s="81" t="str">
        <f>IFERROR(INDEX(Data!$C:$C,MATCH($Z159,Data!Q:Q,0)),"")</f>
        <v>Advanced Micro Devices Inc</v>
      </c>
      <c r="AC159" s="80">
        <f>IF(AD159&lt;&gt;"",$Z159,"")</f>
        <v>3</v>
      </c>
      <c r="AD159" s="81" t="str">
        <f>IFERROR(INDEX(Data!$C:$C,MATCH($Z159,Data!T:T,0)),"")</f>
        <v>Monolithic Power Systems Inc</v>
      </c>
      <c r="AE159" s="80">
        <f>IF(AF159&lt;&gt;"",$Z159,"")</f>
        <v>3</v>
      </c>
      <c r="AF159" s="81" t="str">
        <f>IFERROR(INDEX(Data!$C:$C,MATCH($Z159,Data!S:S,0)),"")</f>
        <v>Kla Corp</v>
      </c>
      <c r="AG159" s="76"/>
      <c r="AH159" s="75"/>
      <c r="AI159" s="80">
        <f t="shared" si="85"/>
        <v>3</v>
      </c>
      <c r="AJ159" s="81" t="str">
        <f>IFERROR(INDEX(Data!$C:$C,MATCH($Z159,Data!N:N,0)),"")</f>
        <v>Adobe Inc</v>
      </c>
      <c r="AK159" s="80">
        <f t="shared" si="86"/>
        <v>3</v>
      </c>
      <c r="AL159" s="81" t="str">
        <f>IFERROR(INDEX(Data!$C:$C,MATCH($Z159,Data!M:M,0)),"")</f>
        <v>Fortinet Inc</v>
      </c>
    </row>
    <row r="160" spans="2:38" ht="14.45" customHeight="1" x14ac:dyDescent="0.25">
      <c r="Z160" s="24">
        <f t="shared" si="87"/>
        <v>4</v>
      </c>
      <c r="AA160" s="80">
        <f>IF(AB160&lt;&gt;"",$Z160,"")</f>
        <v>4</v>
      </c>
      <c r="AB160" s="81" t="str">
        <f>IFERROR(INDEX(Data!$C:$C,MATCH($Z160,Data!Q:Q,0)),"")</f>
        <v>Intel Corp</v>
      </c>
      <c r="AC160" s="80">
        <f>IF(AD160&lt;&gt;"",$Z160,"")</f>
        <v>4</v>
      </c>
      <c r="AD160" s="81" t="str">
        <f>IFERROR(INDEX(Data!$C:$C,MATCH($Z160,Data!T:T,0)),"")</f>
        <v>Microchip Technology Inc</v>
      </c>
      <c r="AE160" s="80">
        <f t="shared" ref="AE160:AE162" si="88">IF(AF160&lt;&gt;"",$Z160,"")</f>
        <v>4</v>
      </c>
      <c r="AF160" s="81" t="str">
        <f>IFERROR(INDEX(Data!$C:$C,MATCH($Z160,Data!S:S,0)),"")</f>
        <v>Teradyne Inc</v>
      </c>
      <c r="AG160" s="76"/>
      <c r="AH160" s="75"/>
      <c r="AI160" s="80">
        <f t="shared" si="85"/>
        <v>4</v>
      </c>
      <c r="AJ160" s="81" t="str">
        <f>IFERROR(INDEX(Data!$C:$C,MATCH($Z160,Data!N:N,0)),"")</f>
        <v>Intuit Inc</v>
      </c>
      <c r="AK160" s="80">
        <f t="shared" si="86"/>
        <v>4</v>
      </c>
      <c r="AL160" s="81" t="str">
        <f>IFERROR(INDEX(Data!$C:$C,MATCH($Z160,Data!M:M,0)),"")</f>
        <v>Datadog Inc</v>
      </c>
    </row>
    <row r="161" spans="25:38" ht="14.45" customHeight="1" x14ac:dyDescent="0.25">
      <c r="Z161" s="24">
        <f t="shared" si="87"/>
        <v>5</v>
      </c>
      <c r="AA161" s="80">
        <f>IF(AB161&lt;&gt;"",$Z161,"")</f>
        <v>5</v>
      </c>
      <c r="AB161" s="81" t="str">
        <f>IFERROR(INDEX(Data!$C:$C,MATCH($Z161,Data!Q:Q,0)),"")</f>
        <v>Qualcomm Inc</v>
      </c>
      <c r="AC161" s="80">
        <f>IF(AD161&lt;&gt;"",$Z161,"")</f>
        <v>5</v>
      </c>
      <c r="AD161" s="81" t="str">
        <f>IFERROR(INDEX(Data!$C:$C,MATCH($Z161,Data!T:T,0)),"")</f>
        <v>On Semiconductor Corp</v>
      </c>
      <c r="AE161" s="80">
        <f t="shared" si="88"/>
        <v>5</v>
      </c>
      <c r="AF161" s="81" t="str">
        <f>IFERROR(INDEX(Data!$C:$C,MATCH($Z161,Data!S:S,0)),"")</f>
        <v>Qnity Electronics Inc</v>
      </c>
      <c r="AG161" s="76"/>
      <c r="AH161" s="75"/>
      <c r="AI161" s="80">
        <f t="shared" si="85"/>
        <v>5</v>
      </c>
      <c r="AJ161" s="81" t="str">
        <f>IFERROR(INDEX(Data!$C:$C,MATCH($Z161,Data!N:N,0)),"")</f>
        <v>Autodesk Inc</v>
      </c>
      <c r="AK161" s="80">
        <f t="shared" si="86"/>
        <v>5</v>
      </c>
      <c r="AL161" s="81" t="str">
        <f>IFERROR(INDEX(Data!$C:$C,MATCH($Z161,Data!M:M,0)),"")</f>
        <v>Verisign Inc</v>
      </c>
    </row>
    <row r="162" spans="25:38" ht="14.45" customHeight="1" x14ac:dyDescent="0.25">
      <c r="Z162" s="24">
        <f t="shared" si="87"/>
        <v>6</v>
      </c>
      <c r="AA162" s="80" t="str">
        <f t="shared" ref="AA162" si="89">IF(AB162&lt;&gt;"",$Z162,"")</f>
        <v/>
      </c>
      <c r="AB162" s="81" t="str">
        <f>IFERROR(INDEX(Data!$C:$C,MATCH($Z162,Data!Q:Q,0)),"")</f>
        <v/>
      </c>
      <c r="AC162" s="80" t="str">
        <f t="shared" ref="AC162" si="90">IF(AD162&lt;&gt;"",$Z162,"")</f>
        <v/>
      </c>
      <c r="AD162" s="74" t="str">
        <f>IFERROR(INDEX(Data!$C:$C,MATCH($Z162,Data!R:R,0)),"")</f>
        <v/>
      </c>
      <c r="AE162" s="80" t="str">
        <f t="shared" si="88"/>
        <v/>
      </c>
      <c r="AF162" s="74" t="str">
        <f>IFERROR(INDEX(Data!$C:$C,MATCH($Z162,Data!S:S,0)),"")</f>
        <v/>
      </c>
      <c r="AG162" s="76"/>
      <c r="AH162" s="75"/>
      <c r="AI162" s="80">
        <f t="shared" si="85"/>
        <v>6</v>
      </c>
      <c r="AJ162" s="81" t="str">
        <f>IFERROR(INDEX(Data!$C:$C,MATCH($Z162,Data!N:N,0)),"")</f>
        <v>Roper Technologies Inc</v>
      </c>
      <c r="AK162" s="80">
        <f t="shared" si="86"/>
        <v>6</v>
      </c>
      <c r="AL162" s="81" t="str">
        <f>IFERROR(INDEX(Data!$C:$C,MATCH($Z162,Data!M:M,0)),"")</f>
        <v>F5 Inc</v>
      </c>
    </row>
    <row r="163" spans="25:38" ht="14.45" customHeight="1" x14ac:dyDescent="0.25">
      <c r="Z163" s="24">
        <f t="shared" si="87"/>
        <v>7</v>
      </c>
      <c r="AA163" s="79"/>
      <c r="AB163" s="78" t="str">
        <f>Data!W$10</f>
        <v>Hardware/Components</v>
      </c>
      <c r="AC163" s="75"/>
      <c r="AD163" s="78" t="str">
        <f>Data!V$10</f>
        <v>Electric/Cooling</v>
      </c>
      <c r="AE163" s="79"/>
      <c r="AF163" s="78" t="str">
        <f>Data!U$10</f>
        <v>Power</v>
      </c>
      <c r="AG163" s="82"/>
      <c r="AH163" s="75"/>
      <c r="AI163" s="80">
        <f t="shared" si="85"/>
        <v>7</v>
      </c>
      <c r="AJ163" s="81" t="str">
        <f>IFERROR(INDEX(Data!$C:$C,MATCH($Z163,Data!N:N,0)),"")</f>
        <v>Paychex Inc</v>
      </c>
      <c r="AK163" s="80">
        <f t="shared" si="86"/>
        <v>7</v>
      </c>
      <c r="AL163" s="81" t="str">
        <f>IFERROR(INDEX(Data!$C:$C,MATCH($Z163,Data!M:M,0)),"")</f>
        <v>Akamai Technologies Inc</v>
      </c>
    </row>
    <row r="164" spans="25:38" ht="14.45" customHeight="1" x14ac:dyDescent="0.25">
      <c r="Z164" s="24">
        <f t="shared" si="87"/>
        <v>8</v>
      </c>
      <c r="AA164" s="80">
        <f t="shared" ref="AA164:AA174" si="91">IF(AB164&lt;&gt;"",$Z157,"")</f>
        <v>1</v>
      </c>
      <c r="AB164" s="81" t="str">
        <f>IFERROR(INDEX(Data!$C:$C,MATCH($Z157,Data!W:W,0)),"")</f>
        <v>Cisco Systems Inc</v>
      </c>
      <c r="AC164" s="80">
        <f t="shared" ref="AC164:AC174" si="92">IF(AD164&lt;&gt;"",$Z157,"")</f>
        <v>1</v>
      </c>
      <c r="AD164" s="81" t="str">
        <f>IFERROR(INDEX(Data!$C:$C,MATCH($Z157,Data!V:V,0)),"")</f>
        <v>Eaton Corp Plc</v>
      </c>
      <c r="AE164" s="80">
        <f t="shared" ref="AE164:AE174" si="93">IF(AF164&lt;&gt;"",$Z157,"")</f>
        <v>1</v>
      </c>
      <c r="AF164" s="81" t="str">
        <f>IFERROR(INDEX(Data!$C:$C,MATCH($Z157,Data!U:U,0)),"")</f>
        <v>Caterpillar Inc</v>
      </c>
      <c r="AG164" s="82"/>
      <c r="AH164" s="75"/>
      <c r="AI164" s="80">
        <f t="shared" si="85"/>
        <v>8</v>
      </c>
      <c r="AJ164" s="81" t="str">
        <f>IFERROR(INDEX(Data!$C:$C,MATCH($Z164,Data!N:N,0)),"")</f>
        <v>Workday Inc</v>
      </c>
      <c r="AK164" s="80" t="str">
        <f t="shared" si="86"/>
        <v/>
      </c>
      <c r="AL164" s="81" t="str">
        <f>IFERROR(INDEX(Data!$C:$C,MATCH($Z164,Data!M:M,0)),"")</f>
        <v/>
      </c>
    </row>
    <row r="165" spans="25:38" ht="14.45" customHeight="1" x14ac:dyDescent="0.25">
      <c r="Z165" s="24">
        <f t="shared" si="87"/>
        <v>9</v>
      </c>
      <c r="AA165" s="80">
        <f t="shared" si="91"/>
        <v>2</v>
      </c>
      <c r="AB165" s="81" t="str">
        <f>IFERROR(INDEX(Data!$C:$C,MATCH($Z158,Data!W:W,0)),"")</f>
        <v>Amphenol Corp</v>
      </c>
      <c r="AC165" s="80">
        <f t="shared" si="92"/>
        <v>2</v>
      </c>
      <c r="AD165" s="81" t="str">
        <f>IFERROR(INDEX(Data!$C:$C,MATCH($Z158,Data!V:V,0)),"")</f>
        <v>Vertiv Holdings Co</v>
      </c>
      <c r="AE165" s="80">
        <f t="shared" si="93"/>
        <v>2</v>
      </c>
      <c r="AF165" s="81" t="str">
        <f>IFERROR(INDEX(Data!$C:$C,MATCH($Z158,Data!U:U,0)),"")</f>
        <v>Ge Vernova Inc</v>
      </c>
      <c r="AG165" s="76"/>
      <c r="AH165" s="75"/>
      <c r="AI165" s="80">
        <f t="shared" si="85"/>
        <v>9</v>
      </c>
      <c r="AJ165" s="81" t="str">
        <f>IFERROR(INDEX(Data!$C:$C,MATCH($Z165,Data!N:N,0)),"")</f>
        <v>Ptc Inc</v>
      </c>
      <c r="AK165" s="80" t="str">
        <f t="shared" si="86"/>
        <v/>
      </c>
      <c r="AL165" s="74" t="str">
        <f>IFERROR(INDEX(Data!$C:$C,MATCH($Z165,Data!M:M,0)),"")</f>
        <v/>
      </c>
    </row>
    <row r="166" spans="25:38" ht="14.45" customHeight="1" x14ac:dyDescent="0.25">
      <c r="Z166" s="24">
        <f t="shared" si="87"/>
        <v>10</v>
      </c>
      <c r="AA166" s="80">
        <f t="shared" si="91"/>
        <v>3</v>
      </c>
      <c r="AB166" s="81" t="str">
        <f>IFERROR(INDEX(Data!$C:$C,MATCH($Z159,Data!W:W,0)),"")</f>
        <v>Arista Networks Inc</v>
      </c>
      <c r="AC166" s="80">
        <f t="shared" si="92"/>
        <v>3</v>
      </c>
      <c r="AD166" s="81" t="str">
        <f>IFERROR(INDEX(Data!$C:$C,MATCH($Z159,Data!V:V,0)),"")</f>
        <v>Trane Technologies Plc</v>
      </c>
      <c r="AE166" s="80">
        <f t="shared" si="93"/>
        <v>3</v>
      </c>
      <c r="AF166" s="81" t="str">
        <f>IFERROR(INDEX(Data!$C:$C,MATCH($Z159,Data!U:U,0)),"")</f>
        <v>Constellation Energy Corp</v>
      </c>
      <c r="AG166" s="76"/>
      <c r="AH166" s="75"/>
      <c r="AI166" s="80">
        <f t="shared" si="85"/>
        <v>10</v>
      </c>
      <c r="AJ166" s="81" t="str">
        <f>IFERROR(INDEX(Data!$C:$C,MATCH($Z166,Data!N:N,0)),"")</f>
        <v>Tyler Technologies Inc</v>
      </c>
      <c r="AK166" s="80" t="str">
        <f t="shared" si="86"/>
        <v/>
      </c>
      <c r="AL166" s="74" t="str">
        <f>IFERROR(INDEX(Data!$C:$C,MATCH($Z166,Data!M:M,0)),"")</f>
        <v/>
      </c>
    </row>
    <row r="167" spans="25:38" ht="14.45" customHeight="1" x14ac:dyDescent="0.25">
      <c r="Z167" s="24">
        <f t="shared" si="87"/>
        <v>11</v>
      </c>
      <c r="AA167" s="80">
        <f t="shared" si="91"/>
        <v>4</v>
      </c>
      <c r="AB167" s="81" t="str">
        <f>IFERROR(INDEX(Data!$C:$C,MATCH($Z160,Data!W:W,0)),"")</f>
        <v>Corning Inc</v>
      </c>
      <c r="AC167" s="80">
        <f t="shared" si="92"/>
        <v>4</v>
      </c>
      <c r="AD167" s="81" t="str">
        <f>IFERROR(INDEX(Data!$C:$C,MATCH($Z160,Data!V:V,0)),"")</f>
        <v>Cummins Inc</v>
      </c>
      <c r="AE167" s="80">
        <f t="shared" si="93"/>
        <v>4</v>
      </c>
      <c r="AF167" s="81" t="str">
        <f>IFERROR(INDEX(Data!$C:$C,MATCH($Z160,Data!U:U,0)),"")</f>
        <v>Vistra Corp</v>
      </c>
      <c r="AG167" s="76"/>
      <c r="AH167" s="75"/>
      <c r="AI167" s="80">
        <f t="shared" si="85"/>
        <v>11</v>
      </c>
      <c r="AJ167" s="81" t="str">
        <f>IFERROR(INDEX(Data!$C:$C,MATCH($Z167,Data!N:N,0)),"")</f>
        <v>Godaddy Inc</v>
      </c>
      <c r="AK167" s="80" t="str">
        <f t="shared" si="86"/>
        <v/>
      </c>
      <c r="AL167" s="74" t="str">
        <f>IFERROR(INDEX(Data!$C:$C,MATCH($Z167,Data!M:M,0)),"")</f>
        <v/>
      </c>
    </row>
    <row r="168" spans="25:38" ht="14.45" customHeight="1" x14ac:dyDescent="0.25">
      <c r="Z168" s="24">
        <f t="shared" si="87"/>
        <v>12</v>
      </c>
      <c r="AA168" s="80">
        <f t="shared" si="91"/>
        <v>5</v>
      </c>
      <c r="AB168" s="81" t="str">
        <f>IFERROR(INDEX(Data!$C:$C,MATCH($Z161,Data!W:W,0)),"")</f>
        <v>Dell Technologies Inc</v>
      </c>
      <c r="AC168" s="80">
        <f t="shared" si="92"/>
        <v>5</v>
      </c>
      <c r="AD168" s="81" t="str">
        <f>IFERROR(INDEX(Data!$C:$C,MATCH($Z161,Data!V:V,0)),"")</f>
        <v>Johnson Controls International</v>
      </c>
      <c r="AE168" s="80">
        <f t="shared" si="93"/>
        <v>5</v>
      </c>
      <c r="AF168" s="81" t="str">
        <f>IFERROR(INDEX(Data!$C:$C,MATCH($Z161,Data!U:U,0)),"")</f>
        <v>Entergy Corp</v>
      </c>
      <c r="AG168" s="76"/>
      <c r="AH168" s="75"/>
      <c r="AI168" s="80" t="str">
        <f t="shared" si="85"/>
        <v/>
      </c>
      <c r="AJ168" s="81" t="str">
        <f>IFERROR(INDEX(Data!$C:$C,MATCH($Z168,Data!N:N,0)),"")</f>
        <v/>
      </c>
      <c r="AK168" s="80" t="str">
        <f t="shared" si="86"/>
        <v/>
      </c>
      <c r="AL168" s="74" t="str">
        <f>IFERROR(INDEX(Data!$C:$C,MATCH($Z168,Data!M:M,0)),"")</f>
        <v/>
      </c>
    </row>
    <row r="169" spans="25:38" ht="14.45" customHeight="1" x14ac:dyDescent="0.25">
      <c r="Z169" s="24">
        <f t="shared" si="87"/>
        <v>13</v>
      </c>
      <c r="AA169" s="80">
        <f t="shared" si="91"/>
        <v>6</v>
      </c>
      <c r="AB169" s="81" t="str">
        <f>IFERROR(INDEX(Data!$C:$C,MATCH($Z162,Data!W:W,0)),"")</f>
        <v>Ciena Corp</v>
      </c>
      <c r="AC169" s="80">
        <f t="shared" si="92"/>
        <v>6</v>
      </c>
      <c r="AD169" s="81" t="str">
        <f>IFERROR(INDEX(Data!$C:$C,MATCH($Z162,Data!V:V,0)),"")</f>
        <v>Emerson Electric Co</v>
      </c>
      <c r="AE169" s="80" t="str">
        <f t="shared" si="93"/>
        <v/>
      </c>
      <c r="AF169" s="74" t="str">
        <f>IFERROR(INDEX(Data!$C:$C,MATCH($Z162,Data!U:U,0)),"")</f>
        <v/>
      </c>
      <c r="AG169" s="76"/>
      <c r="AH169" s="75"/>
      <c r="AI169" s="80" t="str">
        <f t="shared" ref="AI169" si="94">IF(AJ169&lt;&gt;"",$Z169,"")</f>
        <v/>
      </c>
      <c r="AJ169" s="74" t="str">
        <f>IFERROR(INDEX(Data!$C:$C,MATCH($Z169,Data!N:N,0)),"")</f>
        <v/>
      </c>
      <c r="AK169" s="80" t="str">
        <f t="shared" ref="AK169:AK170" si="95">IF(AL169&lt;&gt;"",$Z169,"")</f>
        <v/>
      </c>
      <c r="AL169" s="74" t="str">
        <f>IFERROR(INDEX(Data!$C:$C,MATCH($Z169,Data!M:M,0)),"")</f>
        <v/>
      </c>
    </row>
    <row r="170" spans="25:38" ht="14.45" customHeight="1" x14ac:dyDescent="0.25">
      <c r="Z170" s="24">
        <f t="shared" si="87"/>
        <v>14</v>
      </c>
      <c r="AA170" s="80">
        <f t="shared" si="91"/>
        <v>7</v>
      </c>
      <c r="AB170" s="81" t="str">
        <f>IFERROR(INDEX(Data!$C:$C,MATCH($Z163,Data!W:W,0)),"")</f>
        <v>Coherent Corp</v>
      </c>
      <c r="AC170" s="80">
        <f t="shared" si="92"/>
        <v>7</v>
      </c>
      <c r="AD170" s="81" t="str">
        <f>IFERROR(INDEX(Data!$C:$C,MATCH($Z163,Data!V:V,0)),"")</f>
        <v>Comfort Systems Usa Inc</v>
      </c>
      <c r="AE170" s="80" t="str">
        <f t="shared" si="93"/>
        <v/>
      </c>
      <c r="AF170" s="74" t="str">
        <f>IFERROR(INDEX(Data!$C:$C,MATCH($Z163,Data!U:U,0)),"")</f>
        <v/>
      </c>
      <c r="AG170" s="76"/>
      <c r="AH170" s="75"/>
      <c r="AK170" s="80" t="str">
        <f t="shared" si="95"/>
        <v/>
      </c>
      <c r="AL170" s="74" t="str">
        <f>IFERROR(INDEX(Data!$C:$C,MATCH($Z170,Data!M:M,0)),"")</f>
        <v/>
      </c>
    </row>
    <row r="171" spans="25:38" ht="14.45" customHeight="1" x14ac:dyDescent="0.25">
      <c r="Y171" s="24"/>
      <c r="Z171" s="24">
        <f t="shared" si="87"/>
        <v>15</v>
      </c>
      <c r="AA171" s="80">
        <f t="shared" si="91"/>
        <v>8</v>
      </c>
      <c r="AB171" s="81" t="str">
        <f>IFERROR(INDEX(Data!$C:$C,MATCH($Z164,Data!W:W,0)),"")</f>
        <v>Lumentum Holdings Inc</v>
      </c>
      <c r="AC171" s="80">
        <f t="shared" si="92"/>
        <v>8</v>
      </c>
      <c r="AD171" s="81" t="str">
        <f>IFERROR(INDEX(Data!$C:$C,MATCH($Z164,Data!V:V,0)),"")</f>
        <v>Carrier Global Corp</v>
      </c>
      <c r="AE171" s="80" t="str">
        <f t="shared" si="93"/>
        <v/>
      </c>
      <c r="AF171" s="74" t="str">
        <f>IFERROR(INDEX(Data!$C:$C,MATCH($Z164,Data!U:U,0)),"")</f>
        <v/>
      </c>
      <c r="AG171" s="76"/>
      <c r="AH171" s="75"/>
      <c r="AI171" s="85" t="str">
        <f>Data!F10</f>
        <v>AI Buildout Funders</v>
      </c>
      <c r="AJ171" s="85"/>
      <c r="AK171" s="80"/>
      <c r="AL171" s="85" t="s">
        <v>507</v>
      </c>
    </row>
    <row r="172" spans="25:38" ht="14.45" customHeight="1" x14ac:dyDescent="0.25">
      <c r="Y172" s="24"/>
      <c r="Z172" s="24">
        <f t="shared" si="87"/>
        <v>16</v>
      </c>
      <c r="AA172" s="80">
        <f t="shared" si="91"/>
        <v>9</v>
      </c>
      <c r="AB172" s="81" t="str">
        <f>IFERROR(INDEX(Data!$C:$C,MATCH($Z165,Data!W:W,0)),"")</f>
        <v>Hewlett Packard Enterprise Co</v>
      </c>
      <c r="AC172" s="80" t="str">
        <f t="shared" si="92"/>
        <v/>
      </c>
      <c r="AD172" s="74" t="str">
        <f>IFERROR(INDEX(Data!$C:$C,MATCH($Z165,Data!V:V,0)),"")</f>
        <v/>
      </c>
      <c r="AE172" s="80" t="str">
        <f t="shared" si="93"/>
        <v/>
      </c>
      <c r="AF172" s="74" t="str">
        <f>IFERROR(INDEX(Data!$C:$C,MATCH($Z165,Data!U:U,0)),"")</f>
        <v/>
      </c>
      <c r="AG172" s="76"/>
      <c r="AH172" s="75"/>
      <c r="AK172" s="80"/>
      <c r="AL172" s="74"/>
    </row>
    <row r="173" spans="25:38" ht="14.45" customHeight="1" x14ac:dyDescent="0.25">
      <c r="Y173" s="24"/>
      <c r="Z173" s="24">
        <f t="shared" si="87"/>
        <v>17</v>
      </c>
      <c r="AA173" s="80">
        <f t="shared" si="91"/>
        <v>10</v>
      </c>
      <c r="AB173" s="81" t="str">
        <f>IFERROR(INDEX(Data!$C:$C,MATCH($Z166,Data!W:W,0)),"")</f>
        <v>Super Micro Computer Inc</v>
      </c>
      <c r="AC173" s="80" t="str">
        <f t="shared" si="92"/>
        <v/>
      </c>
      <c r="AD173" s="74" t="str">
        <f>IFERROR(INDEX(Data!$C:$C,MATCH($Z166,Data!V:V,0)),"")</f>
        <v/>
      </c>
      <c r="AE173" s="80" t="str">
        <f t="shared" si="93"/>
        <v/>
      </c>
      <c r="AF173" s="74" t="str">
        <f>IFERROR(INDEX(Data!$C:$C,MATCH($Z166,Data!U:U,0)),"")</f>
        <v/>
      </c>
      <c r="AG173" s="76"/>
      <c r="AH173" s="75"/>
      <c r="AJ173" s="78" t="s">
        <v>1076</v>
      </c>
      <c r="AK173" s="80"/>
      <c r="AL173" s="78" t="s">
        <v>1104</v>
      </c>
    </row>
    <row r="174" spans="25:38" ht="14.45" customHeight="1" x14ac:dyDescent="0.25">
      <c r="Y174" s="24"/>
      <c r="Z174" s="24">
        <f t="shared" si="87"/>
        <v>18</v>
      </c>
      <c r="AA174" s="80" t="str">
        <f t="shared" si="91"/>
        <v/>
      </c>
      <c r="AB174" s="74" t="str">
        <f>IFERROR(INDEX(Data!$C:$C,MATCH($Z167,Data!W:W,0)),"")</f>
        <v/>
      </c>
      <c r="AC174" s="80" t="str">
        <f t="shared" si="92"/>
        <v/>
      </c>
      <c r="AD174" s="74" t="str">
        <f>IFERROR(INDEX(Data!$C:$C,MATCH($Z167,Data!V:V,0)),"")</f>
        <v/>
      </c>
      <c r="AE174" s="80" t="str">
        <f t="shared" si="93"/>
        <v/>
      </c>
      <c r="AF174" s="74" t="str">
        <f>IFERROR(INDEX(Data!$C:$C,MATCH($Z167,Data!U:U,0)),"")</f>
        <v/>
      </c>
      <c r="AG174" s="76"/>
      <c r="AH174" s="75"/>
      <c r="AI174" s="80">
        <f t="shared" ref="AI174:AI179" si="96">IF(AJ174&lt;&gt;"",$Z157,"")</f>
        <v>1</v>
      </c>
      <c r="AJ174" s="81" t="str">
        <f>IFERROR(INDEX(Data!$C:$C,MATCH($Z157,Data!$K:$K,0)),"")</f>
        <v>Microsoft Corp</v>
      </c>
      <c r="AK174" s="80"/>
      <c r="AL174" s="81" t="str">
        <f>"All remaining "&amp;(500-AI167-AK163-AI179-AE177-AE168-AE161-AC161-AA161-AA173-AC171-AC179-AA179)&amp;" stocks"</f>
        <v>All remaining 428 stocks</v>
      </c>
    </row>
    <row r="175" spans="25:38" ht="14.45" customHeight="1" x14ac:dyDescent="0.25">
      <c r="Z175" s="24">
        <f t="shared" si="87"/>
        <v>19</v>
      </c>
      <c r="AA175" s="79"/>
      <c r="AB175" s="78" t="str">
        <f>Data!R$10</f>
        <v>Memory</v>
      </c>
      <c r="AC175" s="79"/>
      <c r="AD175" s="78" t="str">
        <f>Data!X$10</f>
        <v>Design</v>
      </c>
      <c r="AE175" s="79"/>
      <c r="AF175" s="78" t="str">
        <f>Data!Y$10</f>
        <v>Construction</v>
      </c>
      <c r="AG175" s="76"/>
      <c r="AH175" s="75"/>
      <c r="AI175" s="80">
        <f t="shared" si="96"/>
        <v>2</v>
      </c>
      <c r="AJ175" s="81" t="str">
        <f>IFERROR(INDEX(Data!$C:$C,MATCH($Z158,Data!$K:$K,0)),"")</f>
        <v>Amazon.Com Inc</v>
      </c>
    </row>
    <row r="176" spans="25:38" ht="14.45" customHeight="1" x14ac:dyDescent="0.25">
      <c r="Z176" s="24">
        <f t="shared" si="87"/>
        <v>20</v>
      </c>
      <c r="AA176" s="80">
        <f>IF(AB176&lt;&gt;"",$Z157,"")</f>
        <v>1</v>
      </c>
      <c r="AB176" s="81" t="str">
        <f>IFERROR(INDEX(Data!$C:$C,MATCH($Z157,Data!R:R,0)),"")</f>
        <v>Micron Technology Inc</v>
      </c>
      <c r="AC176" s="80">
        <f>IF(AD176&lt;&gt;"",$Z157,"")</f>
        <v>1</v>
      </c>
      <c r="AD176" s="81" t="str">
        <f>IFERROR(INDEX(Data!$C:$C,MATCH($Z157,Data!X:X,0)),"")</f>
        <v>Cadence Design Systems Inc</v>
      </c>
      <c r="AE176" s="80">
        <f>IF(AF176&lt;&gt;"",$Z157,"")</f>
        <v>1</v>
      </c>
      <c r="AF176" s="81" t="str">
        <f>IFERROR(INDEX(Data!$C:$C,MATCH($Z157,Data!Y:Y,0)),"")</f>
        <v>Quanta Services Inc</v>
      </c>
      <c r="AG176" s="76"/>
      <c r="AH176" s="75"/>
      <c r="AI176" s="80">
        <f t="shared" si="96"/>
        <v>3</v>
      </c>
      <c r="AJ176" s="81" t="str">
        <f>IFERROR(INDEX(Data!$C:$C,MATCH($Z159,Data!$K:$K,0)),"")</f>
        <v>Alphabet Inc</v>
      </c>
    </row>
    <row r="177" spans="26:80" ht="14.45" customHeight="1" x14ac:dyDescent="0.25">
      <c r="Z177" s="24">
        <f t="shared" si="87"/>
        <v>21</v>
      </c>
      <c r="AA177" s="80">
        <f>IF(AB177&lt;&gt;"",$Z158,"")</f>
        <v>2</v>
      </c>
      <c r="AB177" s="81" t="str">
        <f>IFERROR(INDEX(Data!$C:$C,MATCH($Z158,Data!R:R,0)),"")</f>
        <v>Sandisk Corp/De</v>
      </c>
      <c r="AC177" s="80">
        <f>IF(AD177&lt;&gt;"",$Z158,"")</f>
        <v>2</v>
      </c>
      <c r="AD177" s="81" t="str">
        <f>IFERROR(INDEX(Data!$C:$C,MATCH($Z158,Data!X:X,0)),"")</f>
        <v>Synopsys Inc</v>
      </c>
      <c r="AE177" s="80">
        <f>IF(AF177&lt;&gt;"",$Z158,"")</f>
        <v>2</v>
      </c>
      <c r="AF177" s="81" t="str">
        <f>IFERROR(INDEX(Data!$C:$C,MATCH($Z158,Data!Y:Y,0)),"")</f>
        <v>Emcor Group Inc</v>
      </c>
      <c r="AG177" s="76"/>
      <c r="AH177" s="75"/>
      <c r="AI177" s="80">
        <f t="shared" si="96"/>
        <v>4</v>
      </c>
      <c r="AJ177" s="81" t="str">
        <f>IFERROR(INDEX(Data!$C:$C,MATCH($Z160,Data!$K:$K,0)),"")</f>
        <v>Meta Platforms Inc</v>
      </c>
    </row>
    <row r="178" spans="26:80" ht="14.45" customHeight="1" x14ac:dyDescent="0.25">
      <c r="Z178" s="24">
        <f t="shared" si="87"/>
        <v>22</v>
      </c>
      <c r="AA178" s="80">
        <f>IF(AB178&lt;&gt;"",$Z159,"")</f>
        <v>3</v>
      </c>
      <c r="AB178" s="81" t="str">
        <f>IFERROR(INDEX(Data!$C:$C,MATCH($Z159,Data!R:R,0)),"")</f>
        <v>Seagate Technology Holdings Pl</v>
      </c>
      <c r="AC178" s="80">
        <f>IF(AD178&lt;&gt;"",$Z159,"")</f>
        <v>3</v>
      </c>
      <c r="AD178" s="81" t="str">
        <f>IFERROR(INDEX(Data!$C:$C,MATCH($Z159,Data!X:X,0)),"")</f>
        <v>Keysight Technologies Inc</v>
      </c>
      <c r="AG178" s="76"/>
      <c r="AH178" s="75"/>
      <c r="AI178" s="80">
        <f t="shared" si="96"/>
        <v>5</v>
      </c>
      <c r="AJ178" s="81" t="str">
        <f>IFERROR(INDEX(Data!$C:$C,MATCH($Z161,Data!$K:$K,0)),"")</f>
        <v>Tesla Inc</v>
      </c>
    </row>
    <row r="179" spans="26:80" ht="14.45" customHeight="1" x14ac:dyDescent="0.25">
      <c r="Z179" s="24">
        <f t="shared" si="87"/>
        <v>23</v>
      </c>
      <c r="AA179" s="80">
        <f>IF(AB179&lt;&gt;"",$Z160,"")</f>
        <v>4</v>
      </c>
      <c r="AB179" s="81" t="str">
        <f>IFERROR(INDEX(Data!$C:$C,MATCH($Z160,Data!R:R,0)),"")</f>
        <v>Western Digital Corp</v>
      </c>
      <c r="AC179" s="80">
        <f>IF(AD179&lt;&gt;"",$Z160,"")</f>
        <v>4</v>
      </c>
      <c r="AD179" s="81" t="str">
        <f>IFERROR(INDEX(Data!$C:$C,MATCH($Z160,Data!X:X,0)),"")</f>
        <v>Jabil Inc</v>
      </c>
      <c r="AG179" s="76"/>
      <c r="AH179" s="75"/>
      <c r="AI179" s="80">
        <f t="shared" si="96"/>
        <v>6</v>
      </c>
      <c r="AJ179" s="81" t="str">
        <f>IFERROR(INDEX(Data!$C:$C,MATCH($Z162,Data!$K:$K,0)),"")</f>
        <v>Oracle Corp</v>
      </c>
    </row>
    <row r="180" spans="26:80" ht="14.45" customHeight="1" x14ac:dyDescent="0.25">
      <c r="AB180" s="72"/>
      <c r="AG180" s="75"/>
      <c r="AH180" s="75"/>
      <c r="AJ180" s="14"/>
    </row>
    <row r="181" spans="26:80" ht="14.45" customHeight="1" x14ac:dyDescent="0.25">
      <c r="AB181" s="72"/>
      <c r="AG181" s="75"/>
      <c r="AH181" s="75"/>
      <c r="AJ181" s="14"/>
    </row>
    <row r="182" spans="26:80" ht="14.45" customHeight="1" x14ac:dyDescent="0.25">
      <c r="AB182" s="72"/>
      <c r="AG182" s="75"/>
      <c r="AH182" s="75"/>
      <c r="AJ182" s="14"/>
    </row>
    <row r="183" spans="26:80" ht="14.45" customHeight="1" x14ac:dyDescent="0.25">
      <c r="AB183" s="72"/>
      <c r="AG183" s="75"/>
      <c r="AH183" s="75"/>
      <c r="AJ183" s="14"/>
    </row>
    <row r="184" spans="26:80" ht="14.45" customHeight="1" x14ac:dyDescent="0.25">
      <c r="AB184" s="72"/>
      <c r="AG184" s="75"/>
      <c r="AH184" s="75"/>
      <c r="AJ184" s="14"/>
    </row>
    <row r="185" spans="26:80" ht="14.45" customHeight="1" x14ac:dyDescent="0.25">
      <c r="AB185" s="72"/>
      <c r="AG185" s="75"/>
      <c r="AH185" s="75"/>
      <c r="AJ185" s="14"/>
    </row>
    <row r="186" spans="26:80" x14ac:dyDescent="0.25">
      <c r="AN186" s="89" t="s">
        <v>1088</v>
      </c>
      <c r="AO186" s="89"/>
      <c r="AP186" s="90"/>
      <c r="AQ186" s="90"/>
      <c r="AR186" s="90"/>
      <c r="AS186" s="90"/>
      <c r="AT186" s="90"/>
      <c r="AU186" s="90"/>
      <c r="AV186" s="90"/>
      <c r="AW186" s="90"/>
      <c r="AX186" s="90"/>
      <c r="AY186" s="90"/>
      <c r="AZ186" s="90"/>
      <c r="BA186" s="90"/>
      <c r="BB186" s="90"/>
      <c r="BC186" s="90"/>
      <c r="BD186" s="90"/>
    </row>
    <row r="187" spans="26:80" ht="6.95" customHeight="1" x14ac:dyDescent="0.25">
      <c r="AN187" s="15"/>
      <c r="AO187" s="15"/>
    </row>
    <row r="188" spans="26:80" ht="14.45" customHeight="1" x14ac:dyDescent="0.4">
      <c r="AB188" s="72"/>
      <c r="AJ188" s="14"/>
      <c r="AL188" s="14"/>
      <c r="AP188" s="108" t="str">
        <f>"Current ("&amp;TEXT($F$5,"m/d/yy")&amp;")"</f>
        <v>Current (5/29/26)</v>
      </c>
      <c r="AQ188" s="108"/>
      <c r="AR188" s="108"/>
      <c r="AS188" s="108"/>
      <c r="AT188" s="108"/>
      <c r="AU188" s="109"/>
      <c r="AV188" s="108" t="s">
        <v>1099</v>
      </c>
      <c r="AW188" s="56"/>
      <c r="AX188" s="56"/>
      <c r="AY188" s="56"/>
      <c r="BA188" s="108" t="s">
        <v>1098</v>
      </c>
      <c r="BB188" s="108"/>
      <c r="BC188" s="56"/>
      <c r="BD188" s="56"/>
    </row>
    <row r="189" spans="26:80" ht="14.45" customHeight="1" x14ac:dyDescent="0.25">
      <c r="AB189" s="72"/>
      <c r="AJ189" s="14"/>
      <c r="AN189" s="14"/>
      <c r="AO189" s="14"/>
      <c r="AP189" s="127" t="s">
        <v>506</v>
      </c>
      <c r="AQ189" s="127" t="s">
        <v>1102</v>
      </c>
      <c r="AR189" s="127" t="s">
        <v>1101</v>
      </c>
      <c r="AS189" s="127" t="s">
        <v>1103</v>
      </c>
      <c r="AT189" s="127" t="s">
        <v>1088</v>
      </c>
      <c r="AV189" s="134">
        <v>46023</v>
      </c>
      <c r="AW189" s="134">
        <v>45658</v>
      </c>
      <c r="AX189" s="134">
        <v>44927</v>
      </c>
      <c r="AY189" s="134">
        <v>44197</v>
      </c>
      <c r="BA189" s="134">
        <f>AV189</f>
        <v>46023</v>
      </c>
      <c r="BB189" s="134">
        <f t="shared" ref="BB189:BD189" si="97">AW189</f>
        <v>45658</v>
      </c>
      <c r="BC189" s="134">
        <f t="shared" si="97"/>
        <v>44927</v>
      </c>
      <c r="BD189" s="134">
        <f t="shared" si="97"/>
        <v>44197</v>
      </c>
      <c r="BF189" s="47">
        <f>Data!CT10</f>
        <v>46171</v>
      </c>
      <c r="BG189" s="47">
        <f>Data!CU10</f>
        <v>46112</v>
      </c>
      <c r="BH189" s="47">
        <f>Data!CV10</f>
        <v>46022</v>
      </c>
      <c r="BI189" s="47">
        <f>Data!CW10</f>
        <v>45930</v>
      </c>
      <c r="BJ189" s="47">
        <f>Data!CX10</f>
        <v>45838</v>
      </c>
      <c r="BK189" s="47">
        <f>Data!CY10</f>
        <v>45747</v>
      </c>
      <c r="BL189" s="47">
        <f>Data!CZ10</f>
        <v>45657</v>
      </c>
      <c r="BM189" s="47">
        <f>Data!DA10</f>
        <v>45565</v>
      </c>
      <c r="BN189" s="47">
        <f>Data!DB10</f>
        <v>45473</v>
      </c>
      <c r="BO189" s="47">
        <f>Data!DC10</f>
        <v>45382</v>
      </c>
      <c r="BP189" s="47">
        <f>Data!DD10</f>
        <v>45291</v>
      </c>
      <c r="BQ189" s="47">
        <f>Data!DE10</f>
        <v>45199</v>
      </c>
      <c r="BR189" s="47">
        <f>Data!DF10</f>
        <v>45107</v>
      </c>
      <c r="BS189" s="47">
        <f>Data!DG10</f>
        <v>45016</v>
      </c>
      <c r="BT189" s="47">
        <f>Data!DH10</f>
        <v>44926</v>
      </c>
      <c r="BU189" s="47">
        <f>Data!DI10</f>
        <v>44834</v>
      </c>
      <c r="BV189" s="47">
        <f>Data!DJ10</f>
        <v>44742</v>
      </c>
      <c r="BW189" s="47">
        <f>Data!DK10</f>
        <v>44651</v>
      </c>
      <c r="BX189" s="47">
        <f>Data!DL10</f>
        <v>44561</v>
      </c>
      <c r="BY189" s="47">
        <f>Data!DM10</f>
        <v>44469</v>
      </c>
      <c r="BZ189" s="47">
        <f>Data!DN10</f>
        <v>44377</v>
      </c>
      <c r="CA189" s="47">
        <f>Data!DO10</f>
        <v>44286</v>
      </c>
      <c r="CB189" s="47">
        <f>Data!DP10</f>
        <v>44196</v>
      </c>
    </row>
    <row r="190" spans="26:80" ht="5.0999999999999996" customHeight="1" x14ac:dyDescent="0.25">
      <c r="AB190" s="72"/>
      <c r="AN190" s="48"/>
      <c r="AO190" s="48"/>
    </row>
    <row r="191" spans="26:80" ht="14.45" customHeight="1" x14ac:dyDescent="0.25">
      <c r="AB191" s="72"/>
      <c r="AM191" s="4"/>
      <c r="AN191" s="87" t="s">
        <v>499</v>
      </c>
      <c r="AO191" s="48"/>
      <c r="AP191" s="16">
        <f t="shared" ref="AP191:AP203" si="98">INDEX($F$7:$F$22,MATCH($AN191,$B$7:$B$22,0))</f>
        <v>8907.4054543535804</v>
      </c>
      <c r="AQ191" s="16"/>
      <c r="AR191" s="18">
        <f>SUMIFS(Data!CT:CT,Data!$P:$P,Output!$AN191)/1000</f>
        <v>334.92082826057856</v>
      </c>
      <c r="AS191" s="16"/>
      <c r="AT191" s="6">
        <f>AP191/AR191</f>
        <v>26.595555435039557</v>
      </c>
      <c r="AU191" s="8"/>
      <c r="AV191" s="117">
        <f t="shared" ref="AV191:AY192" si="99">AVERAGEIFS($BF191:$CB191,$BF$189:$CB$189,"&gt;="&amp;(AV$189-1))</f>
        <v>25.504387934949303</v>
      </c>
      <c r="AW191" s="117">
        <f t="shared" si="99"/>
        <v>27.927996684807372</v>
      </c>
      <c r="AX191" s="117">
        <f t="shared" si="99"/>
        <v>28.432887240002849</v>
      </c>
      <c r="AY191" s="117">
        <f t="shared" si="99"/>
        <v>25.782948721783441</v>
      </c>
      <c r="AZ191" s="8"/>
      <c r="BA191" s="11">
        <f t="shared" ref="BA191:BA204" si="100">$AT191/AV191-1</f>
        <v>4.2783520344552128E-2</v>
      </c>
      <c r="BB191" s="11">
        <f t="shared" ref="BB191:BB204" si="101">$AT191/AW191-1</f>
        <v>-4.7709875678002112E-2</v>
      </c>
      <c r="BC191" s="11">
        <f t="shared" ref="BC191:BC204" si="102">$AT191/AX191-1</f>
        <v>-6.4619951869619108E-2</v>
      </c>
      <c r="BD191" s="11">
        <f t="shared" ref="BD191:BD204" si="103">$AT191/AY191-1</f>
        <v>3.1517214032604546E-2</v>
      </c>
      <c r="BF191" s="117">
        <f>SUMIFS(Data!DR:DR,Data!$P:$P,Output!$AN191)*1000/SUMIFS(Data!CT:CT,Data!$P:$P,Output!$AN191)</f>
        <v>26.595555435039557</v>
      </c>
      <c r="BG191" s="117">
        <f>SUMIFS(Data!DS:DS,Data!$P:$P,Output!$AN191)*1000/SUMIFS(Data!CU:CU,Data!$P:$P,Output!$AN191)</f>
        <v>21.903074559416758</v>
      </c>
      <c r="BH191" s="117">
        <f>SUMIFS(Data!DT:DT,Data!$P:$P,Output!$AN191)*1000/SUMIFS(Data!CV:CV,Data!$P:$P,Output!$AN191)</f>
        <v>28.01453381039159</v>
      </c>
      <c r="BI191" s="117">
        <f>SUMIFS(Data!DU:DU,Data!$P:$P,Output!$AN191)*1000/SUMIFS(Data!CW:CW,Data!$P:$P,Output!$AN191)</f>
        <v>31.916171776280496</v>
      </c>
      <c r="BJ191" s="117">
        <f>SUMIFS(Data!DV:DV,Data!$P:$P,Output!$AN191)*1000/SUMIFS(Data!CX:CX,Data!$P:$P,Output!$AN191)</f>
        <v>32.132697396891359</v>
      </c>
      <c r="BK191" s="117">
        <f>SUMIFS(Data!DW:DW,Data!$P:$P,Output!$AN191)*1000/SUMIFS(Data!CY:CY,Data!$P:$P,Output!$AN191)</f>
        <v>23.056309196042427</v>
      </c>
      <c r="BL191" s="117">
        <f>SUMIFS(Data!DX:DX,Data!$P:$P,Output!$AN191)*1000/SUMIFS(Data!CZ:CZ,Data!$P:$P,Output!$AN191)</f>
        <v>31.877634619589386</v>
      </c>
      <c r="BM191" s="117">
        <f>SUMIFS(Data!DY:DY,Data!$P:$P,Output!$AN191)*1000/SUMIFS(Data!DA:DA,Data!$P:$P,Output!$AN191)</f>
        <v>32.286763155934885</v>
      </c>
      <c r="BN191" s="117">
        <f>SUMIFS(Data!DZ:DZ,Data!$P:$P,Output!$AN191)*1000/SUMIFS(Data!DB:DB,Data!$P:$P,Output!$AN191)</f>
        <v>35.892929684352403</v>
      </c>
      <c r="BO191" s="117">
        <f>SUMIFS(Data!EA:EA,Data!$P:$P,Output!$AN191)*1000/SUMIFS(Data!DC:DC,Data!$P:$P,Output!$AN191)</f>
        <v>32.787402180602207</v>
      </c>
      <c r="BP191" s="117">
        <f>SUMIFS(Data!EB:EB,Data!$P:$P,Output!$AN191)*1000/SUMIFS(Data!DD:DD,Data!$P:$P,Output!$AN191)</f>
        <v>24.971715302050558</v>
      </c>
      <c r="BQ191" s="117">
        <f>SUMIFS(Data!EC:EC,Data!$P:$P,Output!$AN191)*1000/SUMIFS(Data!DE:DE,Data!$P:$P,Output!$AN191)</f>
        <v>24.528833530184198</v>
      </c>
      <c r="BR191" s="117">
        <f>SUMIFS(Data!ED:ED,Data!$P:$P,Output!$AN191)*1000/SUMIFS(Data!DF:DF,Data!$P:$P,Output!$AN191)</f>
        <v>32.143414418018558</v>
      </c>
      <c r="BS191" s="117">
        <f>SUMIFS(Data!EE:EE,Data!$P:$P,Output!$AN191)*1000/SUMIFS(Data!DG:DG,Data!$P:$P,Output!$AN191)</f>
        <v>29.528976011637088</v>
      </c>
      <c r="BT191" s="117">
        <f>SUMIFS(Data!EF:EF,Data!$P:$P,Output!$AN191)*1000/SUMIFS(Data!DH:DH,Data!$P:$P,Output!$AN191)</f>
        <v>18.857297523611198</v>
      </c>
      <c r="BU191" s="117">
        <f>SUMIFS(Data!EG:EG,Data!$P:$P,Output!$AN191)*1000/SUMIFS(Data!DI:DI,Data!$P:$P,Output!$AN191)</f>
        <v>14.378271906809543</v>
      </c>
      <c r="BV191" s="117">
        <f>SUMIFS(Data!EH:EH,Data!$P:$P,Output!$AN191)*1000/SUMIFS(Data!DJ:DJ,Data!$P:$P,Output!$AN191)</f>
        <v>14.866452271157083</v>
      </c>
      <c r="BW191" s="117">
        <f>SUMIFS(Data!EI:EI,Data!$P:$P,Output!$AN191)*1000/SUMIFS(Data!DK:DK,Data!$P:$P,Output!$AN191)</f>
        <v>23.458984865855967</v>
      </c>
      <c r="BX191" s="117">
        <f>SUMIFS(Data!EJ:EJ,Data!$P:$P,Output!$AN191)*1000/SUMIFS(Data!DL:DL,Data!$P:$P,Output!$AN191)</f>
        <v>27.682309578141542</v>
      </c>
      <c r="BY191" s="117">
        <f>SUMIFS(Data!EK:EK,Data!$P:$P,Output!$AN191)*1000/SUMIFS(Data!DM:DM,Data!$P:$P,Output!$AN191)</f>
        <v>21.883009180977531</v>
      </c>
      <c r="BZ191" s="117">
        <f>SUMIFS(Data!EL:EL,Data!$P:$P,Output!$AN191)*1000/SUMIFS(Data!DN:DN,Data!$P:$P,Output!$AN191)</f>
        <v>22.852225169349225</v>
      </c>
      <c r="CA191" s="117">
        <f>SUMIFS(Data!EM:EM,Data!$P:$P,Output!$AN191)*1000/SUMIFS(Data!DO:DO,Data!$P:$P,Output!$AN191)</f>
        <v>20.330612847844083</v>
      </c>
      <c r="CB191" s="117">
        <f>SUMIFS(Data!EN:EN,Data!$P:$P,Output!$AN191)*1000/SUMIFS(Data!DP:DP,Data!$P:$P,Output!$AN191)</f>
        <v>21.062646180841433</v>
      </c>
    </row>
    <row r="192" spans="26:80" ht="14.45" customHeight="1" x14ac:dyDescent="0.25">
      <c r="AB192" s="72"/>
      <c r="AM192" s="4"/>
      <c r="AN192" s="87" t="s">
        <v>553</v>
      </c>
      <c r="AO192" s="48"/>
      <c r="AP192" s="16">
        <f t="shared" si="98"/>
        <v>1726.4142035059499</v>
      </c>
      <c r="AQ192" s="16"/>
      <c r="AR192" s="16">
        <f>SUMIFS(Data!CT:CT,Data!$P:$P,Output!$AN192)/1000</f>
        <v>149.66229455748626</v>
      </c>
      <c r="AS192" s="16"/>
      <c r="AT192" s="6">
        <f>AP192/AR192</f>
        <v>11.535398469003313</v>
      </c>
      <c r="AU192" s="4"/>
      <c r="AV192" s="117">
        <f t="shared" si="99"/>
        <v>8.818881720389264</v>
      </c>
      <c r="AW192" s="117">
        <f t="shared" si="99"/>
        <v>9.9545768926600235</v>
      </c>
      <c r="AX192" s="117">
        <f t="shared" si="99"/>
        <v>15.72448662941923</v>
      </c>
      <c r="AY192" s="117">
        <f t="shared" si="99"/>
        <v>14.102035395983849</v>
      </c>
      <c r="AZ192" s="4"/>
      <c r="BA192" s="11">
        <f t="shared" si="100"/>
        <v>0.30803415157881742</v>
      </c>
      <c r="BB192" s="11">
        <f t="shared" si="101"/>
        <v>0.15880349244264758</v>
      </c>
      <c r="BC192" s="11">
        <f t="shared" si="102"/>
        <v>-0.26640540064299933</v>
      </c>
      <c r="BD192" s="11">
        <f t="shared" si="103"/>
        <v>-0.18200471456138123</v>
      </c>
      <c r="BF192" s="117">
        <f>SUMIFS(Data!DR:DR,Data!$P:$P,Output!$AN192)*1000/SUMIFS(Data!CT:CT,Data!$P:$P,Output!$AN192)</f>
        <v>11.535398469003313</v>
      </c>
      <c r="BG192" s="117">
        <f>SUMIFS(Data!DS:DS,Data!$P:$P,Output!$AN192)*1000/SUMIFS(Data!CU:CU,Data!$P:$P,Output!$AN192)</f>
        <v>5.2237359485550616</v>
      </c>
      <c r="BH192" s="117">
        <f>SUMIFS(Data!DT:DT,Data!$P:$P,Output!$AN192)*1000/SUMIFS(Data!CV:CV,Data!$P:$P,Output!$AN192)</f>
        <v>9.6975107436094188</v>
      </c>
      <c r="BI192" s="117">
        <f>SUMIFS(Data!DU:DU,Data!$P:$P,Output!$AN192)*1000/SUMIFS(Data!CW:CW,Data!$P:$P,Output!$AN192)</f>
        <v>12.711752413615169</v>
      </c>
      <c r="BJ192" s="117">
        <f>SUMIFS(Data!DV:DV,Data!$P:$P,Output!$AN192)*1000/SUMIFS(Data!CX:CX,Data!$P:$P,Output!$AN192)</f>
        <v>11.282573915737444</v>
      </c>
      <c r="BK192" s="117">
        <f>SUMIFS(Data!DW:DW,Data!$P:$P,Output!$AN192)*1000/SUMIFS(Data!CY:CY,Data!$P:$P,Output!$AN192)</f>
        <v>9.5250364914167598</v>
      </c>
      <c r="BL192" s="117">
        <f>SUMIFS(Data!DX:DX,Data!$P:$P,Output!$AN192)*1000/SUMIFS(Data!CZ:CZ,Data!$P:$P,Output!$AN192)</f>
        <v>9.7060302666830065</v>
      </c>
      <c r="BM192" s="117">
        <f>SUMIFS(Data!DY:DY,Data!$P:$P,Output!$AN192)*1000/SUMIFS(Data!DA:DA,Data!$P:$P,Output!$AN192)</f>
        <v>11.300039259463889</v>
      </c>
      <c r="BN192" s="117">
        <f>SUMIFS(Data!DZ:DZ,Data!$P:$P,Output!$AN192)*1000/SUMIFS(Data!DB:DB,Data!$P:$P,Output!$AN192)</f>
        <v>16.036269589620449</v>
      </c>
      <c r="BO192" s="117">
        <f>SUMIFS(Data!EA:EA,Data!$P:$P,Output!$AN192)*1000/SUMIFS(Data!DC:DC,Data!$P:$P,Output!$AN192)</f>
        <v>24.599101055832204</v>
      </c>
      <c r="BP192" s="118">
        <f>BO192+($BU$192-$BO$192)/6</f>
        <v>24.016057456404923</v>
      </c>
      <c r="BQ192" s="118">
        <f>BP192+($BU$192-$BO$192)/6</f>
        <v>23.433013856977638</v>
      </c>
      <c r="BR192" s="118">
        <f>BQ192+($BU$192-$BO$192)/6</f>
        <v>22.849970257550353</v>
      </c>
      <c r="BS192" s="118">
        <f>BR192+($BU$192-$BO$192)/6</f>
        <v>22.266926658123069</v>
      </c>
      <c r="BT192" s="118">
        <f>BS192+($BU$192-$BO$192)/6</f>
        <v>21.683883058695784</v>
      </c>
      <c r="BU192" s="117">
        <f>SUMIFS(Data!EG:EG,Data!$P:$P,Output!$AN192)*1000/SUMIFS(Data!DI:DI,Data!$P:$P,Output!$AN192)</f>
        <v>21.100839459268506</v>
      </c>
      <c r="BV192" s="117">
        <f>SUMIFS(Data!EH:EH,Data!$P:$P,Output!$AN192)*1000/SUMIFS(Data!DJ:DJ,Data!$P:$P,Output!$AN192)</f>
        <v>6.2488594389756145</v>
      </c>
      <c r="BW192" s="117">
        <f>SUMIFS(Data!EI:EI,Data!$P:$P,Output!$AN192)*1000/SUMIFS(Data!DK:DK,Data!$P:$P,Output!$AN192)</f>
        <v>6.9191528447202399</v>
      </c>
      <c r="BX192" s="117">
        <f>SUMIFS(Data!EJ:EJ,Data!$P:$P,Output!$AN192)*1000/SUMIFS(Data!DL:DL,Data!$P:$P,Output!$AN192)</f>
        <v>9.4860580560700498</v>
      </c>
      <c r="BY192" s="117">
        <f>SUMIFS(Data!EK:EK,Data!$P:$P,Output!$AN192)*1000/SUMIFS(Data!DM:DM,Data!$P:$P,Output!$AN192)</f>
        <v>7.5072049279244535</v>
      </c>
      <c r="BZ192" s="117">
        <f>SUMIFS(Data!EL:EL,Data!$P:$P,Output!$AN192)*1000/SUMIFS(Data!DN:DN,Data!$P:$P,Output!$AN192)</f>
        <v>8.30295945204454</v>
      </c>
      <c r="CA192" s="117">
        <f>SUMIFS(Data!EM:EM,Data!$P:$P,Output!$AN192)*1000/SUMIFS(Data!DO:DO,Data!$P:$P,Output!$AN192)</f>
        <v>11.041282521506528</v>
      </c>
      <c r="CB192" s="117">
        <f>SUMIFS(Data!EN:EN,Data!$P:$P,Output!$AN192)*1000/SUMIFS(Data!DP:DP,Data!$P:$P,Output!$AN192)</f>
        <v>17.873157965830174</v>
      </c>
    </row>
    <row r="193" spans="28:80" ht="14.45" customHeight="1" x14ac:dyDescent="0.25">
      <c r="AB193" s="72"/>
      <c r="AM193" s="4"/>
      <c r="AN193" s="87" t="s">
        <v>940</v>
      </c>
      <c r="AO193" s="48"/>
      <c r="AP193" s="16">
        <f t="shared" si="98"/>
        <v>1591.5756119413199</v>
      </c>
      <c r="AQ193" s="16"/>
      <c r="AR193" s="16">
        <f>SUMIFS(Data!CT:CT,Data!$P:$P,Output!$AN193)/1000</f>
        <v>53.849046682372126</v>
      </c>
      <c r="AS193" s="16"/>
      <c r="AT193" s="6">
        <f t="shared" ref="AT193:AT206" si="104">AP193/AR193</f>
        <v>29.556244910503377</v>
      </c>
      <c r="AU193" s="4"/>
      <c r="AV193" s="117">
        <f t="shared" ref="AV193:AV207" si="105">AVERAGEIFS($BF193:$CB193,$BF$189:$CB$189,"&gt;="&amp;(AV$189-1))</f>
        <v>24.349903094080769</v>
      </c>
      <c r="AW193" s="117">
        <f t="shared" ref="AW193:AY207" si="106">AVERAGEIFS($BF193:$CB193,$BF$189:$CB$189,"&gt;="&amp;(AW$189-1))</f>
        <v>21.518429434613768</v>
      </c>
      <c r="AX193" s="117">
        <f t="shared" si="106"/>
        <v>18.514559908191593</v>
      </c>
      <c r="AY193" s="117">
        <f t="shared" si="106"/>
        <v>17.035410639453904</v>
      </c>
      <c r="AZ193" s="4"/>
      <c r="BA193" s="11">
        <f t="shared" si="100"/>
        <v>0.21381365651874895</v>
      </c>
      <c r="BB193" s="11">
        <f t="shared" si="101"/>
        <v>0.37353169757641647</v>
      </c>
      <c r="BC193" s="11">
        <f t="shared" si="102"/>
        <v>0.59637847494427842</v>
      </c>
      <c r="BD193" s="11">
        <f t="shared" si="103"/>
        <v>0.73498869713485515</v>
      </c>
      <c r="BF193" s="117">
        <f>SUMIFS(Data!DR:DR,Data!$P:$P,Output!$AN193)*1000/SUMIFS(Data!CT:CT,Data!$P:$P,Output!$AN193)</f>
        <v>29.556244910503374</v>
      </c>
      <c r="BG193" s="117">
        <f>SUMIFS(Data!DS:DS,Data!$P:$P,Output!$AN193)*1000/SUMIFS(Data!CU:CU,Data!$P:$P,Output!$AN193)</f>
        <v>22.011832996331872</v>
      </c>
      <c r="BH193" s="117">
        <f>SUMIFS(Data!DT:DT,Data!$P:$P,Output!$AN193)*1000/SUMIFS(Data!CV:CV,Data!$P:$P,Output!$AN193)</f>
        <v>21.481631375407058</v>
      </c>
      <c r="BI193" s="117">
        <f>SUMIFS(Data!DU:DU,Data!$P:$P,Output!$AN193)*1000/SUMIFS(Data!CW:CW,Data!$P:$P,Output!$AN193)</f>
        <v>22.055811221541841</v>
      </c>
      <c r="BJ193" s="117">
        <f>SUMIFS(Data!DV:DV,Data!$P:$P,Output!$AN193)*1000/SUMIFS(Data!CX:CX,Data!$P:$P,Output!$AN193)</f>
        <v>19.951268086709881</v>
      </c>
      <c r="BK193" s="117">
        <f>SUMIFS(Data!DW:DW,Data!$P:$P,Output!$AN193)*1000/SUMIFS(Data!CY:CY,Data!$P:$P,Output!$AN193)</f>
        <v>16.457399215225941</v>
      </c>
      <c r="BL193" s="117">
        <f>SUMIFS(Data!DX:DX,Data!$P:$P,Output!$AN193)*1000/SUMIFS(Data!CZ:CZ,Data!$P:$P,Output!$AN193)</f>
        <v>19.114818236576411</v>
      </c>
      <c r="BM193" s="117">
        <f>SUMIFS(Data!DY:DY,Data!$P:$P,Output!$AN193)*1000/SUMIFS(Data!DA:DA,Data!$P:$P,Output!$AN193)</f>
        <v>18.231636063099771</v>
      </c>
      <c r="BN193" s="117">
        <f>SUMIFS(Data!DZ:DZ,Data!$P:$P,Output!$AN193)*1000/SUMIFS(Data!DB:DB,Data!$P:$P,Output!$AN193)</f>
        <v>19.126204098205999</v>
      </c>
      <c r="BO193" s="117">
        <f>SUMIFS(Data!EA:EA,Data!$P:$P,Output!$AN193)*1000/SUMIFS(Data!DC:DC,Data!$P:$P,Output!$AN193)</f>
        <v>18.476686322627213</v>
      </c>
      <c r="BP193" s="117">
        <f>SUMIFS(Data!EB:EB,Data!$P:$P,Output!$AN193)*1000/SUMIFS(Data!DD:DD,Data!$P:$P,Output!$AN193)</f>
        <v>15.545462248628571</v>
      </c>
      <c r="BQ193" s="117">
        <f>SUMIFS(Data!EC:EC,Data!$P:$P,Output!$AN193)*1000/SUMIFS(Data!DE:DE,Data!$P:$P,Output!$AN193)</f>
        <v>14.545402954573397</v>
      </c>
      <c r="BR193" s="117">
        <f>SUMIFS(Data!ED:ED,Data!$P:$P,Output!$AN193)*1000/SUMIFS(Data!DF:DF,Data!$P:$P,Output!$AN193)</f>
        <v>14.395132317484359</v>
      </c>
      <c r="BS193" s="117">
        <f>SUMIFS(Data!EE:EE,Data!$P:$P,Output!$AN193)*1000/SUMIFS(Data!DG:DG,Data!$P:$P,Output!$AN193)</f>
        <v>13.873271708298617</v>
      </c>
      <c r="BT193" s="117">
        <f>SUMIFS(Data!EF:EF,Data!$P:$P,Output!$AN193)*1000/SUMIFS(Data!DH:DH,Data!$P:$P,Output!$AN193)</f>
        <v>12.895596867659599</v>
      </c>
      <c r="BU193" s="117">
        <f>SUMIFS(Data!EG:EG,Data!$P:$P,Output!$AN193)*1000/SUMIFS(Data!DI:DI,Data!$P:$P,Output!$AN193)</f>
        <v>11.023942729083386</v>
      </c>
      <c r="BV193" s="117">
        <f>SUMIFS(Data!EH:EH,Data!$P:$P,Output!$AN193)*1000/SUMIFS(Data!DJ:DJ,Data!$P:$P,Output!$AN193)</f>
        <v>11.798264124311087</v>
      </c>
      <c r="BW193" s="117">
        <f>SUMIFS(Data!EI:EI,Data!$P:$P,Output!$AN193)*1000/SUMIFS(Data!DK:DK,Data!$P:$P,Output!$AN193)</f>
        <v>14.786932555952559</v>
      </c>
      <c r="BX193" s="117">
        <f>SUMIFS(Data!EJ:EJ,Data!$P:$P,Output!$AN193)*1000/SUMIFS(Data!DL:DL,Data!$P:$P,Output!$AN193)</f>
        <v>16.700132071951835</v>
      </c>
      <c r="BY193" s="117">
        <f>SUMIFS(Data!EK:EK,Data!$P:$P,Output!$AN193)*1000/SUMIFS(Data!DM:DM,Data!$P:$P,Output!$AN193)</f>
        <v>14.876080062458168</v>
      </c>
      <c r="BZ193" s="117">
        <f>SUMIFS(Data!EL:EL,Data!$P:$P,Output!$AN193)*1000/SUMIFS(Data!DN:DN,Data!$P:$P,Output!$AN193)</f>
        <v>15.62928124732592</v>
      </c>
      <c r="CA193" s="117">
        <f>SUMIFS(Data!EM:EM,Data!$P:$P,Output!$AN193)*1000/SUMIFS(Data!DO:DO,Data!$P:$P,Output!$AN193)</f>
        <v>15.25810587966633</v>
      </c>
      <c r="CB193" s="117">
        <f>SUMIFS(Data!EN:EN,Data!$P:$P,Output!$AN193)*1000/SUMIFS(Data!DP:DP,Data!$P:$P,Output!$AN193)</f>
        <v>14.023307413816566</v>
      </c>
    </row>
    <row r="194" spans="28:80" ht="14.45" customHeight="1" x14ac:dyDescent="0.25">
      <c r="AB194" s="72"/>
      <c r="AM194" s="4"/>
      <c r="AN194" s="87" t="s">
        <v>500</v>
      </c>
      <c r="AO194" s="48"/>
      <c r="AP194" s="16">
        <f t="shared" si="98"/>
        <v>1097.5164881769301</v>
      </c>
      <c r="AQ194" s="16"/>
      <c r="AR194" s="16">
        <f>SUMIFS(Data!CT:CT,Data!$P:$P,Output!$AN194)/1000</f>
        <v>28.942130045567044</v>
      </c>
      <c r="AS194" s="16"/>
      <c r="AT194" s="6">
        <f t="shared" si="104"/>
        <v>37.921068229911867</v>
      </c>
      <c r="AU194" s="4"/>
      <c r="AV194" s="117">
        <f t="shared" si="105"/>
        <v>34.047713503708444</v>
      </c>
      <c r="AW194" s="117">
        <f t="shared" si="106"/>
        <v>27.097502920579505</v>
      </c>
      <c r="AX194" s="117">
        <f t="shared" si="106"/>
        <v>25.066123817371047</v>
      </c>
      <c r="AY194" s="117">
        <f t="shared" si="106"/>
        <v>22.332256422857927</v>
      </c>
      <c r="AZ194" s="4"/>
      <c r="BA194" s="11">
        <f t="shared" si="100"/>
        <v>0.11376255048027062</v>
      </c>
      <c r="BB194" s="11">
        <f t="shared" si="101"/>
        <v>0.39943035862216969</v>
      </c>
      <c r="BC194" s="11">
        <f t="shared" si="102"/>
        <v>0.51284133542946231</v>
      </c>
      <c r="BD194" s="11">
        <f t="shared" si="103"/>
        <v>0.69804015823041454</v>
      </c>
      <c r="BF194" s="117">
        <f>SUMIFS(Data!DR:DR,Data!$P:$P,Output!$AN194)*1000/SUMIFS(Data!CT:CT,Data!$P:$P,Output!$AN194)</f>
        <v>37.921068229911874</v>
      </c>
      <c r="BG194" s="117">
        <f>SUMIFS(Data!DS:DS,Data!$P:$P,Output!$AN194)*1000/SUMIFS(Data!CU:CU,Data!$P:$P,Output!$AN194)</f>
        <v>32.769170835519667</v>
      </c>
      <c r="BH194" s="117">
        <f>SUMIFS(Data!DT:DT,Data!$P:$P,Output!$AN194)*1000/SUMIFS(Data!CV:CV,Data!$P:$P,Output!$AN194)</f>
        <v>31.452901445693783</v>
      </c>
      <c r="BI194" s="117">
        <f>SUMIFS(Data!DU:DU,Data!$P:$P,Output!$AN194)*1000/SUMIFS(Data!CW:CW,Data!$P:$P,Output!$AN194)</f>
        <v>27.454050093836436</v>
      </c>
      <c r="BJ194" s="117">
        <f>SUMIFS(Data!DV:DV,Data!$P:$P,Output!$AN194)*1000/SUMIFS(Data!CX:CX,Data!$P:$P,Output!$AN194)</f>
        <v>22.582756294082351</v>
      </c>
      <c r="BK194" s="117">
        <f>SUMIFS(Data!DW:DW,Data!$P:$P,Output!$AN194)*1000/SUMIFS(Data!CY:CY,Data!$P:$P,Output!$AN194)</f>
        <v>18.178607735871307</v>
      </c>
      <c r="BL194" s="117">
        <f>SUMIFS(Data!DX:DX,Data!$P:$P,Output!$AN194)*1000/SUMIFS(Data!CZ:CZ,Data!$P:$P,Output!$AN194)</f>
        <v>19.323965809141139</v>
      </c>
      <c r="BM194" s="117">
        <f>SUMIFS(Data!DY:DY,Data!$P:$P,Output!$AN194)*1000/SUMIFS(Data!DA:DA,Data!$P:$P,Output!$AN194)</f>
        <v>23.421079033961608</v>
      </c>
      <c r="BN194" s="117">
        <f>SUMIFS(Data!DZ:DZ,Data!$P:$P,Output!$AN194)*1000/SUMIFS(Data!DB:DB,Data!$P:$P,Output!$AN194)</f>
        <v>29.505054154500446</v>
      </c>
      <c r="BO194" s="117">
        <f>SUMIFS(Data!EA:EA,Data!$P:$P,Output!$AN194)*1000/SUMIFS(Data!DC:DC,Data!$P:$P,Output!$AN194)</f>
        <v>27.702974544070717</v>
      </c>
      <c r="BP194" s="117">
        <f>SUMIFS(Data!EB:EB,Data!$P:$P,Output!$AN194)*1000/SUMIFS(Data!DD:DD,Data!$P:$P,Output!$AN194)</f>
        <v>23.951139629615305</v>
      </c>
      <c r="BQ194" s="117">
        <f>SUMIFS(Data!EC:EC,Data!$P:$P,Output!$AN194)*1000/SUMIFS(Data!DE:DE,Data!$P:$P,Output!$AN194)</f>
        <v>20.516938928156314</v>
      </c>
      <c r="BR194" s="117">
        <f>SUMIFS(Data!ED:ED,Data!$P:$P,Output!$AN194)*1000/SUMIFS(Data!DF:DF,Data!$P:$P,Output!$AN194)</f>
        <v>24.666359861172371</v>
      </c>
      <c r="BS194" s="117">
        <f>SUMIFS(Data!EE:EE,Data!$P:$P,Output!$AN194)*1000/SUMIFS(Data!DG:DG,Data!$P:$P,Output!$AN194)</f>
        <v>21.076059795584086</v>
      </c>
      <c r="BT194" s="117">
        <f>SUMIFS(Data!EF:EF,Data!$P:$P,Output!$AN194)*1000/SUMIFS(Data!DH:DH,Data!$P:$P,Output!$AN194)</f>
        <v>15.469730869448385</v>
      </c>
      <c r="BU194" s="117">
        <f>SUMIFS(Data!EG:EG,Data!$P:$P,Output!$AN194)*1000/SUMIFS(Data!DI:DI,Data!$P:$P,Output!$AN194)</f>
        <v>10.908555781808998</v>
      </c>
      <c r="BV194" s="117">
        <f>SUMIFS(Data!EH:EH,Data!$P:$P,Output!$AN194)*1000/SUMIFS(Data!DJ:DJ,Data!$P:$P,Output!$AN194)</f>
        <v>12.276203465799973</v>
      </c>
      <c r="BW194" s="117">
        <f>SUMIFS(Data!EI:EI,Data!$P:$P,Output!$AN194)*1000/SUMIFS(Data!DK:DK,Data!$P:$P,Output!$AN194)</f>
        <v>15.713283212364919</v>
      </c>
      <c r="BX194" s="117">
        <f>SUMIFS(Data!EJ:EJ,Data!$P:$P,Output!$AN194)*1000/SUMIFS(Data!DL:DL,Data!$P:$P,Output!$AN194)</f>
        <v>20.034644385874191</v>
      </c>
      <c r="BY194" s="117">
        <f>SUMIFS(Data!EK:EK,Data!$P:$P,Output!$AN194)*1000/SUMIFS(Data!DM:DM,Data!$P:$P,Output!$AN194)</f>
        <v>16.608703100208839</v>
      </c>
      <c r="BZ194" s="117">
        <f>SUMIFS(Data!EL:EL,Data!$P:$P,Output!$AN194)*1000/SUMIFS(Data!DN:DN,Data!$P:$P,Output!$AN194)</f>
        <v>20.261488987536591</v>
      </c>
      <c r="CA194" s="117">
        <f>SUMIFS(Data!EM:EM,Data!$P:$P,Output!$AN194)*1000/SUMIFS(Data!DO:DO,Data!$P:$P,Output!$AN194)</f>
        <v>22.414470718588955</v>
      </c>
      <c r="CB194" s="117">
        <f>SUMIFS(Data!EN:EN,Data!$P:$P,Output!$AN194)*1000/SUMIFS(Data!DP:DP,Data!$P:$P,Output!$AN194)</f>
        <v>19.432690812984067</v>
      </c>
    </row>
    <row r="195" spans="28:80" ht="14.45" customHeight="1" x14ac:dyDescent="0.25">
      <c r="AB195" s="72"/>
      <c r="AM195" s="4"/>
      <c r="AN195" s="87" t="s">
        <v>554</v>
      </c>
      <c r="AO195" s="48"/>
      <c r="AP195" s="16">
        <f t="shared" si="98"/>
        <v>655.30520000194997</v>
      </c>
      <c r="AQ195" s="16"/>
      <c r="AR195" s="16">
        <f>SUMIFS(Data!CT:CT,Data!$P:$P,Output!$AN195)/1000</f>
        <v>18.541043315582538</v>
      </c>
      <c r="AS195" s="16"/>
      <c r="AT195" s="6">
        <f t="shared" si="104"/>
        <v>35.34349113198008</v>
      </c>
      <c r="AU195" s="4"/>
      <c r="AV195" s="117">
        <f t="shared" si="105"/>
        <v>31.266332816072055</v>
      </c>
      <c r="AW195" s="117">
        <f t="shared" si="106"/>
        <v>30.898219098105304</v>
      </c>
      <c r="AX195" s="117">
        <f t="shared" si="106"/>
        <v>28.018409513593394</v>
      </c>
      <c r="AY195" s="117">
        <f t="shared" si="106"/>
        <v>25.7737808475134</v>
      </c>
      <c r="AZ195" s="4"/>
      <c r="BA195" s="11">
        <f t="shared" si="100"/>
        <v>0.13040091205746451</v>
      </c>
      <c r="BB195" s="11">
        <f t="shared" si="101"/>
        <v>0.14386822812539912</v>
      </c>
      <c r="BC195" s="11">
        <f t="shared" si="102"/>
        <v>0.26143816674650489</v>
      </c>
      <c r="BD195" s="11">
        <f t="shared" si="103"/>
        <v>0.37129633176771359</v>
      </c>
      <c r="BF195" s="117">
        <f>SUMIFS(Data!DR:DR,Data!$P:$P,Output!$AN195)*1000/SUMIFS(Data!CT:CT,Data!$P:$P,Output!$AN195)</f>
        <v>35.34349113198008</v>
      </c>
      <c r="BG195" s="117">
        <f>SUMIFS(Data!DS:DS,Data!$P:$P,Output!$AN195)*1000/SUMIFS(Data!CU:CU,Data!$P:$P,Output!$AN195)</f>
        <v>29.171501098278984</v>
      </c>
      <c r="BH195" s="117">
        <f>SUMIFS(Data!DT:DT,Data!$P:$P,Output!$AN195)*1000/SUMIFS(Data!CV:CV,Data!$P:$P,Output!$AN195)</f>
        <v>29.284006217957092</v>
      </c>
      <c r="BI195" s="117">
        <f>SUMIFS(Data!DU:DU,Data!$P:$P,Output!$AN195)*1000/SUMIFS(Data!CW:CW,Data!$P:$P,Output!$AN195)</f>
        <v>29.984294729396591</v>
      </c>
      <c r="BJ195" s="117">
        <f>SUMIFS(Data!DV:DV,Data!$P:$P,Output!$AN195)*1000/SUMIFS(Data!CX:CX,Data!$P:$P,Output!$AN195)</f>
        <v>33.963250364004388</v>
      </c>
      <c r="BK195" s="117">
        <f>SUMIFS(Data!DW:DW,Data!$P:$P,Output!$AN195)*1000/SUMIFS(Data!CY:CY,Data!$P:$P,Output!$AN195)</f>
        <v>29.987978307821841</v>
      </c>
      <c r="BL195" s="117">
        <f>SUMIFS(Data!DX:DX,Data!$P:$P,Output!$AN195)*1000/SUMIFS(Data!CZ:CZ,Data!$P:$P,Output!$AN195)</f>
        <v>28.553011837298165</v>
      </c>
      <c r="BM195" s="117">
        <f>SUMIFS(Data!DY:DY,Data!$P:$P,Output!$AN195)*1000/SUMIFS(Data!DA:DA,Data!$P:$P,Output!$AN195)</f>
        <v>33.882644592264697</v>
      </c>
      <c r="BN195" s="117">
        <f>SUMIFS(Data!DZ:DZ,Data!$P:$P,Output!$AN195)*1000/SUMIFS(Data!DB:DB,Data!$P:$P,Output!$AN195)</f>
        <v>33.794957039468592</v>
      </c>
      <c r="BO195" s="117">
        <f>SUMIFS(Data!EA:EA,Data!$P:$P,Output!$AN195)*1000/SUMIFS(Data!DC:DC,Data!$P:$P,Output!$AN195)</f>
        <v>32.212080980968253</v>
      </c>
      <c r="BP195" s="117">
        <f>SUMIFS(Data!EB:EB,Data!$P:$P,Output!$AN195)*1000/SUMIFS(Data!DD:DD,Data!$P:$P,Output!$AN195)</f>
        <v>25.758185150658633</v>
      </c>
      <c r="BQ195" s="117">
        <f>SUMIFS(Data!EC:EC,Data!$P:$P,Output!$AN195)*1000/SUMIFS(Data!DE:DE,Data!$P:$P,Output!$AN195)</f>
        <v>19.958763714121663</v>
      </c>
      <c r="BR195" s="117">
        <f>SUMIFS(Data!ED:ED,Data!$P:$P,Output!$AN195)*1000/SUMIFS(Data!DF:DF,Data!$P:$P,Output!$AN195)</f>
        <v>21.047171420331335</v>
      </c>
      <c r="BS195" s="117">
        <f>SUMIFS(Data!EE:EE,Data!$P:$P,Output!$AN195)*1000/SUMIFS(Data!DG:DG,Data!$P:$P,Output!$AN195)</f>
        <v>20.171527818057502</v>
      </c>
      <c r="BT195" s="117">
        <f>SUMIFS(Data!EF:EF,Data!$P:$P,Output!$AN195)*1000/SUMIFS(Data!DH:DH,Data!$P:$P,Output!$AN195)</f>
        <v>17.163278301293072</v>
      </c>
      <c r="BU195" s="117">
        <f>SUMIFS(Data!EG:EG,Data!$P:$P,Output!$AN195)*1000/SUMIFS(Data!DI:DI,Data!$P:$P,Output!$AN195)</f>
        <v>14.874763811246034</v>
      </c>
      <c r="BV195" s="117">
        <f>SUMIFS(Data!EH:EH,Data!$P:$P,Output!$AN195)*1000/SUMIFS(Data!DJ:DJ,Data!$P:$P,Output!$AN195)</f>
        <v>15.244490330306924</v>
      </c>
      <c r="BW195" s="117">
        <f>SUMIFS(Data!EI:EI,Data!$P:$P,Output!$AN195)*1000/SUMIFS(Data!DK:DK,Data!$P:$P,Output!$AN195)</f>
        <v>18.980027954165628</v>
      </c>
      <c r="BX195" s="117">
        <f>SUMIFS(Data!EJ:EJ,Data!$P:$P,Output!$AN195)*1000/SUMIFS(Data!DL:DL,Data!$P:$P,Output!$AN195)</f>
        <v>22.492955022662496</v>
      </c>
      <c r="BY195" s="117">
        <f>SUMIFS(Data!EK:EK,Data!$P:$P,Output!$AN195)*1000/SUMIFS(Data!DM:DM,Data!$P:$P,Output!$AN195)</f>
        <v>23.595838886282561</v>
      </c>
      <c r="BZ195" s="117">
        <f>SUMIFS(Data!EL:EL,Data!$P:$P,Output!$AN195)*1000/SUMIFS(Data!DN:DN,Data!$P:$P,Output!$AN195)</f>
        <v>24.390660951889544</v>
      </c>
      <c r="CA195" s="117">
        <f>SUMIFS(Data!EM:EM,Data!$P:$P,Output!$AN195)*1000/SUMIFS(Data!DO:DO,Data!$P:$P,Output!$AN195)</f>
        <v>26.029468064735944</v>
      </c>
      <c r="CB195" s="117">
        <f>SUMIFS(Data!EN:EN,Data!$P:$P,Output!$AN195)*1000/SUMIFS(Data!DP:DP,Data!$P:$P,Output!$AN195)</f>
        <v>26.912611767618113</v>
      </c>
    </row>
    <row r="196" spans="28:80" ht="14.45" customHeight="1" x14ac:dyDescent="0.25">
      <c r="AB196" s="72"/>
      <c r="AM196" s="4"/>
      <c r="AN196" s="87" t="s">
        <v>498</v>
      </c>
      <c r="AO196" s="48"/>
      <c r="AP196" s="16">
        <f t="shared" si="98"/>
        <v>873.93421637100005</v>
      </c>
      <c r="AQ196" s="16"/>
      <c r="AR196" s="16">
        <f>SUMIFS(Data!CT:CT,Data!$P:$P,Output!$AN196)/1000</f>
        <v>26.357852541721559</v>
      </c>
      <c r="AS196" s="16"/>
      <c r="AT196" s="6">
        <f t="shared" si="104"/>
        <v>33.156502980948808</v>
      </c>
      <c r="AU196" s="4"/>
      <c r="AV196" s="117">
        <f t="shared" si="105"/>
        <v>31.789149197892403</v>
      </c>
      <c r="AW196" s="117">
        <f t="shared" si="106"/>
        <v>28.107000771610252</v>
      </c>
      <c r="AX196" s="117">
        <f t="shared" si="106"/>
        <v>21.982448382156857</v>
      </c>
      <c r="AY196" s="117">
        <f t="shared" si="106"/>
        <v>20.540659322835275</v>
      </c>
      <c r="AZ196" s="4"/>
      <c r="BA196" s="11">
        <f t="shared" si="100"/>
        <v>4.3013223617417884E-2</v>
      </c>
      <c r="BB196" s="11">
        <f t="shared" si="101"/>
        <v>0.17965282921395342</v>
      </c>
      <c r="BC196" s="11">
        <f t="shared" si="102"/>
        <v>0.50831710847377343</v>
      </c>
      <c r="BD196" s="11">
        <f t="shared" si="103"/>
        <v>0.61418883687381753</v>
      </c>
      <c r="BF196" s="117">
        <f>SUMIFS(Data!DR:DR,Data!$P:$P,Output!$AN196)*1000/SUMIFS(Data!CT:CT,Data!$P:$P,Output!$AN196)</f>
        <v>33.156502980948808</v>
      </c>
      <c r="BG196" s="117">
        <f>SUMIFS(Data!DS:DS,Data!$P:$P,Output!$AN196)*1000/SUMIFS(Data!CU:CU,Data!$P:$P,Output!$AN196)</f>
        <v>32.534335273866638</v>
      </c>
      <c r="BH196" s="117">
        <f>SUMIFS(Data!DT:DT,Data!$P:$P,Output!$AN196)*1000/SUMIFS(Data!CV:CV,Data!$P:$P,Output!$AN196)</f>
        <v>29.676609338861766</v>
      </c>
      <c r="BI196" s="117">
        <f>SUMIFS(Data!DU:DU,Data!$P:$P,Output!$AN196)*1000/SUMIFS(Data!CW:CW,Data!$P:$P,Output!$AN196)</f>
        <v>30.255523713109188</v>
      </c>
      <c r="BJ196" s="117">
        <f>SUMIFS(Data!DV:DV,Data!$P:$P,Output!$AN196)*1000/SUMIFS(Data!CX:CX,Data!$P:$P,Output!$AN196)</f>
        <v>28.018082299706865</v>
      </c>
      <c r="BK196" s="117">
        <f>SUMIFS(Data!DW:DW,Data!$P:$P,Output!$AN196)*1000/SUMIFS(Data!CY:CY,Data!$P:$P,Output!$AN196)</f>
        <v>20.903138918165332</v>
      </c>
      <c r="BL196" s="117">
        <f>SUMIFS(Data!DX:DX,Data!$P:$P,Output!$AN196)*1000/SUMIFS(Data!CZ:CZ,Data!$P:$P,Output!$AN196)</f>
        <v>22.204812876613186</v>
      </c>
      <c r="BM196" s="117">
        <f>SUMIFS(Data!DY:DY,Data!$P:$P,Output!$AN196)*1000/SUMIFS(Data!DA:DA,Data!$P:$P,Output!$AN196)</f>
        <v>22.892734250786837</v>
      </c>
      <c r="BN196" s="117">
        <f>SUMIFS(Data!DZ:DZ,Data!$P:$P,Output!$AN196)*1000/SUMIFS(Data!DB:DB,Data!$P:$P,Output!$AN196)</f>
        <v>18.390996196607944</v>
      </c>
      <c r="BO196" s="117">
        <f>SUMIFS(Data!EA:EA,Data!$P:$P,Output!$AN196)*1000/SUMIFS(Data!DC:DC,Data!$P:$P,Output!$AN196)</f>
        <v>18.188253783458471</v>
      </c>
      <c r="BP196" s="117">
        <f>SUMIFS(Data!EB:EB,Data!$P:$P,Output!$AN196)*1000/SUMIFS(Data!DD:DD,Data!$P:$P,Output!$AN196)</f>
        <v>15.240299510717627</v>
      </c>
      <c r="BQ196" s="117">
        <f>SUMIFS(Data!EC:EC,Data!$P:$P,Output!$AN196)*1000/SUMIFS(Data!DE:DE,Data!$P:$P,Output!$AN196)</f>
        <v>14.891989052903964</v>
      </c>
      <c r="BR196" s="117">
        <f>SUMIFS(Data!ED:ED,Data!$P:$P,Output!$AN196)*1000/SUMIFS(Data!DF:DF,Data!$P:$P,Output!$AN196)</f>
        <v>14.419031724188999</v>
      </c>
      <c r="BS196" s="117">
        <f>SUMIFS(Data!EE:EE,Data!$P:$P,Output!$AN196)*1000/SUMIFS(Data!DG:DG,Data!$P:$P,Output!$AN196)</f>
        <v>14.77579057709133</v>
      </c>
      <c r="BT196" s="117">
        <f>SUMIFS(Data!EF:EF,Data!$P:$P,Output!$AN196)*1000/SUMIFS(Data!DH:DH,Data!$P:$P,Output!$AN196)</f>
        <v>14.188625235325834</v>
      </c>
      <c r="BU196" s="117">
        <f>SUMIFS(Data!EG:EG,Data!$P:$P,Output!$AN196)*1000/SUMIFS(Data!DI:DI,Data!$P:$P,Output!$AN196)</f>
        <v>12.196411303096935</v>
      </c>
      <c r="BV196" s="117">
        <f>SUMIFS(Data!EH:EH,Data!$P:$P,Output!$AN196)*1000/SUMIFS(Data!DJ:DJ,Data!$P:$P,Output!$AN196)</f>
        <v>13.940571085713563</v>
      </c>
      <c r="BW196" s="117">
        <f>SUMIFS(Data!EI:EI,Data!$P:$P,Output!$AN196)*1000/SUMIFS(Data!DK:DK,Data!$P:$P,Output!$AN196)</f>
        <v>20.26504997593894</v>
      </c>
      <c r="BX196" s="117">
        <f>SUMIFS(Data!EJ:EJ,Data!$P:$P,Output!$AN196)*1000/SUMIFS(Data!DL:DL,Data!$P:$P,Output!$AN196)</f>
        <v>15.092140418227567</v>
      </c>
      <c r="BY196" s="117">
        <f>SUMIFS(Data!EK:EK,Data!$P:$P,Output!$AN196)*1000/SUMIFS(Data!DM:DM,Data!$P:$P,Output!$AN196)</f>
        <v>15.598884315267004</v>
      </c>
      <c r="BZ196" s="117">
        <f>SUMIFS(Data!EL:EL,Data!$P:$P,Output!$AN196)*1000/SUMIFS(Data!DN:DN,Data!$P:$P,Output!$AN196)</f>
        <v>17.801109702405988</v>
      </c>
      <c r="CA196" s="117">
        <f>SUMIFS(Data!EM:EM,Data!$P:$P,Output!$AN196)*1000/SUMIFS(Data!DO:DO,Data!$P:$P,Output!$AN196)</f>
        <v>26.940528087983459</v>
      </c>
      <c r="CB196" s="117">
        <f>SUMIFS(Data!EN:EN,Data!$P:$P,Output!$AN196)*1000/SUMIFS(Data!DP:DP,Data!$P:$P,Output!$AN196)</f>
        <v>20.863743804224988</v>
      </c>
    </row>
    <row r="197" spans="28:80" ht="14.45" customHeight="1" x14ac:dyDescent="0.25">
      <c r="AB197" s="72"/>
      <c r="AM197" s="4"/>
      <c r="AN197" s="87" t="s">
        <v>941</v>
      </c>
      <c r="AO197" s="48"/>
      <c r="AP197" s="16">
        <f t="shared" si="98"/>
        <v>745.56245639989993</v>
      </c>
      <c r="AQ197" s="16"/>
      <c r="AR197" s="16">
        <f>SUMIFS(Data!CT:CT,Data!$P:$P,Output!$AN197)/1000</f>
        <v>26.514695259036646</v>
      </c>
      <c r="AS197" s="16"/>
      <c r="AT197" s="6">
        <f t="shared" si="104"/>
        <v>28.11883934988089</v>
      </c>
      <c r="AU197" s="4"/>
      <c r="AV197" s="117">
        <f t="shared" si="105"/>
        <v>26.222207193217102</v>
      </c>
      <c r="AW197" s="117">
        <f t="shared" si="106"/>
        <v>25.144241868324034</v>
      </c>
      <c r="AX197" s="117">
        <f t="shared" si="106"/>
        <v>22.892116901336941</v>
      </c>
      <c r="AY197" s="117">
        <f t="shared" si="106"/>
        <v>21.841356884728423</v>
      </c>
      <c r="AZ197" s="4"/>
      <c r="BA197" s="11">
        <f t="shared" si="100"/>
        <v>7.2329233869923515E-2</v>
      </c>
      <c r="BB197" s="11">
        <f t="shared" si="101"/>
        <v>0.11830133901567996</v>
      </c>
      <c r="BC197" s="11">
        <f t="shared" si="102"/>
        <v>0.22831975177615393</v>
      </c>
      <c r="BD197" s="11">
        <f t="shared" si="103"/>
        <v>0.28741265930880466</v>
      </c>
      <c r="BF197" s="117">
        <f>SUMIFS(Data!DR:DR,Data!$P:$P,Output!$AN197)*1000/SUMIFS(Data!CT:CT,Data!$P:$P,Output!$AN197)</f>
        <v>28.11883934988089</v>
      </c>
      <c r="BG197" s="117">
        <f>SUMIFS(Data!DS:DS,Data!$P:$P,Output!$AN197)*1000/SUMIFS(Data!CU:CU,Data!$P:$P,Output!$AN197)</f>
        <v>26.27981973475622</v>
      </c>
      <c r="BH197" s="117">
        <f>SUMIFS(Data!DT:DT,Data!$P:$P,Output!$AN197)*1000/SUMIFS(Data!CV:CV,Data!$P:$P,Output!$AN197)</f>
        <v>24.267962495014192</v>
      </c>
      <c r="BI197" s="117">
        <f>SUMIFS(Data!DU:DU,Data!$P:$P,Output!$AN197)*1000/SUMIFS(Data!CW:CW,Data!$P:$P,Output!$AN197)</f>
        <v>25.961746330653515</v>
      </c>
      <c r="BJ197" s="117">
        <f>SUMIFS(Data!DV:DV,Data!$P:$P,Output!$AN197)*1000/SUMIFS(Data!CX:CX,Data!$P:$P,Output!$AN197)</f>
        <v>26.016202723063124</v>
      </c>
      <c r="BK197" s="117">
        <f>SUMIFS(Data!DW:DW,Data!$P:$P,Output!$AN197)*1000/SUMIFS(Data!CY:CY,Data!$P:$P,Output!$AN197)</f>
        <v>20.587545400008878</v>
      </c>
      <c r="BL197" s="117">
        <f>SUMIFS(Data!DX:DX,Data!$P:$P,Output!$AN197)*1000/SUMIFS(Data!CZ:CZ,Data!$P:$P,Output!$AN197)</f>
        <v>24.777577044891427</v>
      </c>
      <c r="BM197" s="117">
        <f>SUMIFS(Data!DY:DY,Data!$P:$P,Output!$AN197)*1000/SUMIFS(Data!DA:DA,Data!$P:$P,Output!$AN197)</f>
        <v>25.284663497351769</v>
      </c>
      <c r="BN197" s="117">
        <f>SUMIFS(Data!DZ:DZ,Data!$P:$P,Output!$AN197)*1000/SUMIFS(Data!DB:DB,Data!$P:$P,Output!$AN197)</f>
        <v>23.369235509007932</v>
      </c>
      <c r="BO197" s="117">
        <f>SUMIFS(Data!EA:EA,Data!$P:$P,Output!$AN197)*1000/SUMIFS(Data!DC:DC,Data!$P:$P,Output!$AN197)</f>
        <v>23.876980081619138</v>
      </c>
      <c r="BP197" s="117">
        <f>SUMIFS(Data!EB:EB,Data!$P:$P,Output!$AN197)*1000/SUMIFS(Data!DD:DD,Data!$P:$P,Output!$AN197)</f>
        <v>19.814859383745613</v>
      </c>
      <c r="BQ197" s="117">
        <f>SUMIFS(Data!EC:EC,Data!$P:$P,Output!$AN197)*1000/SUMIFS(Data!DE:DE,Data!$P:$P,Output!$AN197)</f>
        <v>18.929000934812272</v>
      </c>
      <c r="BR197" s="117">
        <f>SUMIFS(Data!ED:ED,Data!$P:$P,Output!$AN197)*1000/SUMIFS(Data!DF:DF,Data!$P:$P,Output!$AN197)</f>
        <v>19.366057167224515</v>
      </c>
      <c r="BS197" s="117">
        <f>SUMIFS(Data!EE:EE,Data!$P:$P,Output!$AN197)*1000/SUMIFS(Data!DG:DG,Data!$P:$P,Output!$AN197)</f>
        <v>18.356793653916718</v>
      </c>
      <c r="BT197" s="117">
        <f>SUMIFS(Data!EF:EF,Data!$P:$P,Output!$AN197)*1000/SUMIFS(Data!DH:DH,Data!$P:$P,Output!$AN197)</f>
        <v>18.374470214107941</v>
      </c>
      <c r="BU197" s="117">
        <f>SUMIFS(Data!EG:EG,Data!$P:$P,Output!$AN197)*1000/SUMIFS(Data!DI:DI,Data!$P:$P,Output!$AN197)</f>
        <v>14.806207458970533</v>
      </c>
      <c r="BV197" s="117">
        <f>SUMIFS(Data!EH:EH,Data!$P:$P,Output!$AN197)*1000/SUMIFS(Data!DJ:DJ,Data!$P:$P,Output!$AN197)</f>
        <v>14.940322136386976</v>
      </c>
      <c r="BW197" s="117">
        <f>SUMIFS(Data!EI:EI,Data!$P:$P,Output!$AN197)*1000/SUMIFS(Data!DK:DK,Data!$P:$P,Output!$AN197)</f>
        <v>18.625978652704926</v>
      </c>
      <c r="BX197" s="117">
        <f>SUMIFS(Data!EJ:EJ,Data!$P:$P,Output!$AN197)*1000/SUMIFS(Data!DL:DL,Data!$P:$P,Output!$AN197)</f>
        <v>21.973659486858359</v>
      </c>
      <c r="BY197" s="117">
        <f>SUMIFS(Data!EK:EK,Data!$P:$P,Output!$AN197)*1000/SUMIFS(Data!DM:DM,Data!$P:$P,Output!$AN197)</f>
        <v>20.790335093764437</v>
      </c>
      <c r="BZ197" s="117">
        <f>SUMIFS(Data!EL:EL,Data!$P:$P,Output!$AN197)*1000/SUMIFS(Data!DN:DN,Data!$P:$P,Output!$AN197)</f>
        <v>22.826283077133777</v>
      </c>
      <c r="CA197" s="117">
        <f>SUMIFS(Data!EM:EM,Data!$P:$P,Output!$AN197)*1000/SUMIFS(Data!DO:DO,Data!$P:$P,Output!$AN197)</f>
        <v>23.219057537590853</v>
      </c>
      <c r="CB197" s="117">
        <f>SUMIFS(Data!EN:EN,Data!$P:$P,Output!$AN197)*1000/SUMIFS(Data!DP:DP,Data!$P:$P,Output!$AN197)</f>
        <v>21.787611385289775</v>
      </c>
    </row>
    <row r="198" spans="28:80" ht="14.45" customHeight="1" x14ac:dyDescent="0.25">
      <c r="AB198" s="72"/>
      <c r="AM198" s="4"/>
      <c r="AN198" s="87" t="s">
        <v>942</v>
      </c>
      <c r="AO198" s="48"/>
      <c r="AP198" s="16">
        <f t="shared" si="98"/>
        <v>290.79955531282002</v>
      </c>
      <c r="AQ198" s="16"/>
      <c r="AR198" s="16">
        <f>SUMIFS(Data!CT:CT,Data!$P:$P,Output!$AN198)/1000</f>
        <v>8.5743212269756377</v>
      </c>
      <c r="AS198" s="16"/>
      <c r="AT198" s="6">
        <f t="shared" si="104"/>
        <v>33.915169214553885</v>
      </c>
      <c r="AU198" s="4"/>
      <c r="AV198" s="117">
        <f t="shared" si="105"/>
        <v>31.065292706333508</v>
      </c>
      <c r="AW198" s="117">
        <f t="shared" si="106"/>
        <v>31.154137528057202</v>
      </c>
      <c r="AX198" s="117">
        <f t="shared" si="106"/>
        <v>31.135403094199564</v>
      </c>
      <c r="AY198" s="117">
        <f t="shared" si="106"/>
        <v>30.482828252924911</v>
      </c>
      <c r="AZ198" s="4"/>
      <c r="BA198" s="11">
        <f t="shared" si="100"/>
        <v>9.1738279602282757E-2</v>
      </c>
      <c r="BB198" s="11">
        <f t="shared" si="101"/>
        <v>8.8624879568889314E-2</v>
      </c>
      <c r="BC198" s="11">
        <f t="shared" si="102"/>
        <v>8.927991431311133E-2</v>
      </c>
      <c r="BD198" s="11">
        <f t="shared" si="103"/>
        <v>0.11259916347491905</v>
      </c>
      <c r="BF198" s="117">
        <f>SUMIFS(Data!DR:DR,Data!$P:$P,Output!$AN198)*1000/SUMIFS(Data!CT:CT,Data!$P:$P,Output!$AN198)</f>
        <v>33.915169214553885</v>
      </c>
      <c r="BG198" s="117">
        <f>SUMIFS(Data!DS:DS,Data!$P:$P,Output!$AN198)*1000/SUMIFS(Data!CU:CU,Data!$P:$P,Output!$AN198)</f>
        <v>28.296427823125349</v>
      </c>
      <c r="BH198" s="117">
        <f>SUMIFS(Data!DT:DT,Data!$P:$P,Output!$AN198)*1000/SUMIFS(Data!CV:CV,Data!$P:$P,Output!$AN198)</f>
        <v>30.984281081321285</v>
      </c>
      <c r="BI198" s="117">
        <f>SUMIFS(Data!DU:DU,Data!$P:$P,Output!$AN198)*1000/SUMIFS(Data!CW:CW,Data!$P:$P,Output!$AN198)</f>
        <v>34.770669702342587</v>
      </c>
      <c r="BJ198" s="117">
        <f>SUMIFS(Data!DV:DV,Data!$P:$P,Output!$AN198)*1000/SUMIFS(Data!CX:CX,Data!$P:$P,Output!$AN198)</f>
        <v>31.777955969502315</v>
      </c>
      <c r="BK198" s="117">
        <f>SUMIFS(Data!DW:DW,Data!$P:$P,Output!$AN198)*1000/SUMIFS(Data!CY:CY,Data!$P:$P,Output!$AN198)</f>
        <v>26.879817107518154</v>
      </c>
      <c r="BL198" s="117">
        <f>SUMIFS(Data!DX:DX,Data!$P:$P,Output!$AN198)*1000/SUMIFS(Data!CZ:CZ,Data!$P:$P,Output!$AN198)</f>
        <v>31.454641798036818</v>
      </c>
      <c r="BM198" s="117">
        <f>SUMIFS(Data!DY:DY,Data!$P:$P,Output!$AN198)*1000/SUMIFS(Data!DA:DA,Data!$P:$P,Output!$AN198)</f>
        <v>31.64066793236108</v>
      </c>
      <c r="BN198" s="117">
        <f>SUMIFS(Data!DZ:DZ,Data!$P:$P,Output!$AN198)*1000/SUMIFS(Data!DB:DB,Data!$P:$P,Output!$AN198)</f>
        <v>35.867417059415153</v>
      </c>
      <c r="BO198" s="117">
        <f>SUMIFS(Data!EA:EA,Data!$P:$P,Output!$AN198)*1000/SUMIFS(Data!DC:DC,Data!$P:$P,Output!$AN198)</f>
        <v>37.104711695132785</v>
      </c>
      <c r="BP198" s="117">
        <f>SUMIFS(Data!EB:EB,Data!$P:$P,Output!$AN198)*1000/SUMIFS(Data!DD:DD,Data!$P:$P,Output!$AN198)</f>
        <v>33.072774683117309</v>
      </c>
      <c r="BQ198" s="117">
        <f>SUMIFS(Data!EC:EC,Data!$P:$P,Output!$AN198)*1000/SUMIFS(Data!DE:DE,Data!$P:$P,Output!$AN198)</f>
        <v>29.035344225886721</v>
      </c>
      <c r="BR198" s="117">
        <f>SUMIFS(Data!ED:ED,Data!$P:$P,Output!$AN198)*1000/SUMIFS(Data!DF:DF,Data!$P:$P,Output!$AN198)</f>
        <v>29.811517576568029</v>
      </c>
      <c r="BS198" s="117">
        <f>SUMIFS(Data!EE:EE,Data!$P:$P,Output!$AN198)*1000/SUMIFS(Data!DG:DG,Data!$P:$P,Output!$AN198)</f>
        <v>27.901968342044047</v>
      </c>
      <c r="BT198" s="117">
        <f>SUMIFS(Data!EF:EF,Data!$P:$P,Output!$AN198)*1000/SUMIFS(Data!DH:DH,Data!$P:$P,Output!$AN198)</f>
        <v>24.517682202067988</v>
      </c>
      <c r="BU198" s="117">
        <f>SUMIFS(Data!EG:EG,Data!$P:$P,Output!$AN198)*1000/SUMIFS(Data!DI:DI,Data!$P:$P,Output!$AN198)</f>
        <v>24.744069190730265</v>
      </c>
      <c r="BV198" s="117">
        <f>SUMIFS(Data!EH:EH,Data!$P:$P,Output!$AN198)*1000/SUMIFS(Data!DJ:DJ,Data!$P:$P,Output!$AN198)</f>
        <v>24.742732492938202</v>
      </c>
      <c r="BW198" s="117">
        <f>SUMIFS(Data!EI:EI,Data!$P:$P,Output!$AN198)*1000/SUMIFS(Data!DK:DK,Data!$P:$P,Output!$AN198)</f>
        <v>28.826198198951442</v>
      </c>
      <c r="BX198" s="117">
        <f>SUMIFS(Data!EJ:EJ,Data!$P:$P,Output!$AN198)*1000/SUMIFS(Data!DL:DL,Data!$P:$P,Output!$AN198)</f>
        <v>35.182076553477003</v>
      </c>
      <c r="BY198" s="117">
        <f>SUMIFS(Data!EK:EK,Data!$P:$P,Output!$AN198)*1000/SUMIFS(Data!DM:DM,Data!$P:$P,Output!$AN198)</f>
        <v>30.17871426865322</v>
      </c>
      <c r="BZ198" s="117">
        <f>SUMIFS(Data!EL:EL,Data!$P:$P,Output!$AN198)*1000/SUMIFS(Data!DN:DN,Data!$P:$P,Output!$AN198)</f>
        <v>29.849820170699395</v>
      </c>
      <c r="CA198" s="117">
        <f>SUMIFS(Data!EM:EM,Data!$P:$P,Output!$AN198)*1000/SUMIFS(Data!DO:DO,Data!$P:$P,Output!$AN198)</f>
        <v>29.692764091999674</v>
      </c>
      <c r="CB198" s="117">
        <f>SUMIFS(Data!EN:EN,Data!$P:$P,Output!$AN198)*1000/SUMIFS(Data!DP:DP,Data!$P:$P,Output!$AN198)</f>
        <v>30.857628436830087</v>
      </c>
    </row>
    <row r="199" spans="28:80" ht="14.45" customHeight="1" x14ac:dyDescent="0.25">
      <c r="AB199" s="72"/>
      <c r="AM199" s="4"/>
      <c r="AN199" s="91" t="s">
        <v>556</v>
      </c>
      <c r="AO199" s="48"/>
      <c r="AP199" s="16">
        <f t="shared" si="98"/>
        <v>143.54642050373002</v>
      </c>
      <c r="AQ199" s="16"/>
      <c r="AR199" s="16">
        <f>SUMIFS(Data!CT:CT,Data!$P:$P,Output!$AN199)/1000</f>
        <v>3.5194126984126988</v>
      </c>
      <c r="AS199" s="16"/>
      <c r="AT199" s="6">
        <f t="shared" si="104"/>
        <v>40.78703829433568</v>
      </c>
      <c r="AU199" s="4"/>
      <c r="AV199" s="117">
        <f t="shared" si="105"/>
        <v>35.236802430427282</v>
      </c>
      <c r="AW199" s="117">
        <f t="shared" si="106"/>
        <v>30.529977500529348</v>
      </c>
      <c r="AX199" s="117">
        <f t="shared" si="106"/>
        <v>27.08167017363407</v>
      </c>
      <c r="AY199" s="117">
        <f t="shared" si="106"/>
        <v>24.086764178024673</v>
      </c>
      <c r="AZ199" s="4"/>
      <c r="BA199" s="11">
        <f t="shared" si="100"/>
        <v>0.1575124722189809</v>
      </c>
      <c r="BB199" s="11">
        <f t="shared" si="101"/>
        <v>0.33596686383501217</v>
      </c>
      <c r="BC199" s="11">
        <f t="shared" si="102"/>
        <v>0.50607543895297713</v>
      </c>
      <c r="BD199" s="11">
        <f t="shared" si="103"/>
        <v>0.69333821649432426</v>
      </c>
      <c r="BF199" s="117">
        <f>SUMIFS(Data!DR:DR,Data!$P:$P,Output!$AN199)*1000/SUMIFS(Data!CT:CT,Data!$P:$P,Output!$AN199)</f>
        <v>40.78703829433568</v>
      </c>
      <c r="BG199" s="117">
        <f>SUMIFS(Data!DS:DS,Data!$P:$P,Output!$AN199)*1000/SUMIFS(Data!CU:CU,Data!$P:$P,Output!$AN199)</f>
        <v>35.127841568533789</v>
      </c>
      <c r="BH199" s="117">
        <f>SUMIFS(Data!DT:DT,Data!$P:$P,Output!$AN199)*1000/SUMIFS(Data!CV:CV,Data!$P:$P,Output!$AN199)</f>
        <v>29.795527428412377</v>
      </c>
      <c r="BI199" s="117">
        <f>SUMIFS(Data!DU:DU,Data!$P:$P,Output!$AN199)*1000/SUMIFS(Data!CW:CW,Data!$P:$P,Output!$AN199)</f>
        <v>31.002429145670604</v>
      </c>
      <c r="BJ199" s="117">
        <f>SUMIFS(Data!DV:DV,Data!$P:$P,Output!$AN199)*1000/SUMIFS(Data!CX:CX,Data!$P:$P,Output!$AN199)</f>
        <v>29.492693046461103</v>
      </c>
      <c r="BK199" s="117">
        <f>SUMIFS(Data!DW:DW,Data!$P:$P,Output!$AN199)*1000/SUMIFS(Data!CY:CY,Data!$P:$P,Output!$AN199)</f>
        <v>20.896023491298788</v>
      </c>
      <c r="BL199" s="117">
        <f>SUMIFS(Data!DX:DX,Data!$P:$P,Output!$AN199)*1000/SUMIFS(Data!CZ:CZ,Data!$P:$P,Output!$AN199)</f>
        <v>26.608289528993097</v>
      </c>
      <c r="BM199" s="117">
        <f>SUMIFS(Data!DY:DY,Data!$P:$P,Output!$AN199)*1000/SUMIFS(Data!DA:DA,Data!$P:$P,Output!$AN199)</f>
        <v>26.987119598257454</v>
      </c>
      <c r="BN199" s="117">
        <f>SUMIFS(Data!DZ:DZ,Data!$P:$P,Output!$AN199)*1000/SUMIFS(Data!DB:DB,Data!$P:$P,Output!$AN199)</f>
        <v>27.034288973704896</v>
      </c>
      <c r="BO199" s="117">
        <f>SUMIFS(Data!EA:EA,Data!$P:$P,Output!$AN199)*1000/SUMIFS(Data!DC:DC,Data!$P:$P,Output!$AN199)</f>
        <v>28.107255639357035</v>
      </c>
      <c r="BP199" s="117">
        <f>SUMIFS(Data!EB:EB,Data!$P:$P,Output!$AN199)*1000/SUMIFS(Data!DD:DD,Data!$P:$P,Output!$AN199)</f>
        <v>23.049394086939948</v>
      </c>
      <c r="BQ199" s="117">
        <f>SUMIFS(Data!EC:EC,Data!$P:$P,Output!$AN199)*1000/SUMIFS(Data!DE:DE,Data!$P:$P,Output!$AN199)</f>
        <v>21.556369032841111</v>
      </c>
      <c r="BR199" s="117">
        <f>SUMIFS(Data!ED:ED,Data!$P:$P,Output!$AN199)*1000/SUMIFS(Data!DF:DF,Data!$P:$P,Output!$AN199)</f>
        <v>23.819458157922739</v>
      </c>
      <c r="BS199" s="117">
        <f>SUMIFS(Data!EE:EE,Data!$P:$P,Output!$AN199)*1000/SUMIFS(Data!DG:DG,Data!$P:$P,Output!$AN199)</f>
        <v>22.087415064934984</v>
      </c>
      <c r="BT199" s="117">
        <f>SUMIFS(Data!EF:EF,Data!$P:$P,Output!$AN199)*1000/SUMIFS(Data!DH:DH,Data!$P:$P,Output!$AN199)</f>
        <v>19.873909546847429</v>
      </c>
      <c r="BU199" s="117">
        <f>SUMIFS(Data!EG:EG,Data!$P:$P,Output!$AN199)*1000/SUMIFS(Data!DI:DI,Data!$P:$P,Output!$AN199)</f>
        <v>17.635169138489136</v>
      </c>
      <c r="BV199" s="117">
        <f>SUMIFS(Data!EH:EH,Data!$P:$P,Output!$AN199)*1000/SUMIFS(Data!DJ:DJ,Data!$P:$P,Output!$AN199)</f>
        <v>17.161077416577296</v>
      </c>
      <c r="BW199" s="117">
        <f>SUMIFS(Data!EI:EI,Data!$P:$P,Output!$AN199)*1000/SUMIFS(Data!DK:DK,Data!$P:$P,Output!$AN199)</f>
        <v>18.861637940726141</v>
      </c>
      <c r="BX199" s="117">
        <f>SUMIFS(Data!EJ:EJ,Data!$P:$P,Output!$AN199)*1000/SUMIFS(Data!DL:DL,Data!$P:$P,Output!$AN199)</f>
        <v>18.829988503079939</v>
      </c>
      <c r="BY199" s="117">
        <f>SUMIFS(Data!EK:EK,Data!$P:$P,Output!$AN199)*1000/SUMIFS(Data!DM:DM,Data!$P:$P,Output!$AN199)</f>
        <v>19.789214762312703</v>
      </c>
      <c r="BZ199" s="117">
        <f>SUMIFS(Data!EL:EL,Data!$P:$P,Output!$AN199)*1000/SUMIFS(Data!DN:DN,Data!$P:$P,Output!$AN199)</f>
        <v>19.29442906062912</v>
      </c>
      <c r="CA199" s="117">
        <f>SUMIFS(Data!EM:EM,Data!$P:$P,Output!$AN199)*1000/SUMIFS(Data!DO:DO,Data!$P:$P,Output!$AN199)</f>
        <v>19.179214128598844</v>
      </c>
      <c r="CB199" s="117">
        <f>SUMIFS(Data!EN:EN,Data!$P:$P,Output!$AN199)*1000/SUMIFS(Data!DP:DP,Data!$P:$P,Output!$AN199)</f>
        <v>17.019792539643195</v>
      </c>
    </row>
    <row r="200" spans="28:80" ht="14.45" customHeight="1" x14ac:dyDescent="0.25">
      <c r="AB200" s="72"/>
      <c r="AM200" s="4"/>
      <c r="AN200" s="93" t="str">
        <f>"Total "&amp;Data!$G$10</f>
        <v>Total AI Capex Beneficiaries</v>
      </c>
      <c r="AO200" s="94"/>
      <c r="AP200" s="124">
        <f t="shared" si="98"/>
        <v>16032.059606567182</v>
      </c>
      <c r="AQ200" s="124"/>
      <c r="AR200" s="124">
        <f>SUMIFS(Data!CT:CT,Data!$G:$G,"yes")/1000</f>
        <v>650.88162458773286</v>
      </c>
      <c r="AS200" s="124"/>
      <c r="AT200" s="125">
        <f t="shared" si="104"/>
        <v>24.63129853561599</v>
      </c>
      <c r="AU200" s="95"/>
      <c r="AV200" s="119">
        <f t="shared" si="105"/>
        <v>23.24184194625472</v>
      </c>
      <c r="AW200" s="119">
        <f t="shared" si="106"/>
        <v>25.036308381909425</v>
      </c>
      <c r="AX200" s="119">
        <f t="shared" si="106"/>
        <v>24.736610667301665</v>
      </c>
      <c r="AY200" s="119">
        <f t="shared" si="106"/>
        <v>22.480717061961439</v>
      </c>
      <c r="AZ200" s="95"/>
      <c r="BA200" s="96">
        <f t="shared" si="100"/>
        <v>5.9782550478326923E-2</v>
      </c>
      <c r="BB200" s="96">
        <f t="shared" si="101"/>
        <v>-1.6176899569829706E-2</v>
      </c>
      <c r="BC200" s="96">
        <f t="shared" si="102"/>
        <v>-4.2573387721578371E-3</v>
      </c>
      <c r="BD200" s="96">
        <f t="shared" si="103"/>
        <v>9.5663384211771785E-2</v>
      </c>
      <c r="BF200" s="119">
        <f>SUMIFS(Data!DR:DR,Data!$G:$G,"yes")*1000/SUMIFS(Data!CT:CT,Data!$G:$G,"yes")</f>
        <v>24.631298535615993</v>
      </c>
      <c r="BG200" s="119">
        <f>SUMIFS(Data!DS:DS,Data!$G:$G,"yes")*1000/SUMIFS(Data!CU:CU,Data!$G:$G,"yes")</f>
        <v>19.69200807451816</v>
      </c>
      <c r="BH200" s="119">
        <f>SUMIFS(Data!DT:DT,Data!$G:$G,"yes")*1000/SUMIFS(Data!CV:CV,Data!$G:$G,"yes")</f>
        <v>25.40221922863001</v>
      </c>
      <c r="BI200" s="119">
        <f>SUMIFS(Data!DU:DU,Data!$G:$G,"yes")*1000/SUMIFS(Data!CW:CW,Data!$G:$G,"yes")</f>
        <v>28.839653756386856</v>
      </c>
      <c r="BJ200" s="119">
        <f>SUMIFS(Data!DV:DV,Data!$G:$G,"yes")*1000/SUMIFS(Data!CX:CX,Data!$G:$G,"yes")</f>
        <v>28.314363395974564</v>
      </c>
      <c r="BK200" s="119">
        <f>SUMIFS(Data!DW:DW,Data!$G:$G,"yes")*1000/SUMIFS(Data!CY:CY,Data!$G:$G,"yes")</f>
        <v>21.331319275970717</v>
      </c>
      <c r="BL200" s="119">
        <f>SUMIFS(Data!DX:DX,Data!$G:$G,"yes")*1000/SUMIFS(Data!CZ:CZ,Data!$G:$G,"yes")</f>
        <v>27.043296406269665</v>
      </c>
      <c r="BM200" s="119">
        <f>SUMIFS(Data!DY:DY,Data!$G:$G,"yes")*1000/SUMIFS(Data!DA:DA,Data!$G:$G,"yes")</f>
        <v>27.533064800702952</v>
      </c>
      <c r="BN200" s="119">
        <f>SUMIFS(Data!DZ:DZ,Data!$G:$G,"yes")*1000/SUMIFS(Data!DB:DB,Data!$G:$G,"yes")</f>
        <v>29.760914707788771</v>
      </c>
      <c r="BO200" s="119">
        <f>SUMIFS(Data!EA:EA,Data!$G:$G,"yes")*1000/SUMIFS(Data!DC:DC,Data!$G:$G,"yes")</f>
        <v>28.29680683869449</v>
      </c>
      <c r="BP200" s="119">
        <f>SUMIFS(Data!EB:EB,Data!$G:$G,"yes")*1000/SUMIFS(Data!DD:DD,Data!$G:$G,"yes")</f>
        <v>22.946764016840486</v>
      </c>
      <c r="BQ200" s="119">
        <f>SUMIFS(Data!EC:EC,Data!$G:$G,"yes")*1000/SUMIFS(Data!DE:DE,Data!$G:$G,"yes")</f>
        <v>21.771325949751883</v>
      </c>
      <c r="BR200" s="119">
        <f>SUMIFS(Data!ED:ED,Data!$G:$G,"yes")*1000/SUMIFS(Data!DF:DF,Data!$G:$G,"yes")</f>
        <v>25.047004597129678</v>
      </c>
      <c r="BS200" s="119">
        <f>SUMIFS(Data!EE:EE,Data!$G:$G,"yes")*1000/SUMIFS(Data!DG:DG,Data!$G:$G,"yes")</f>
        <v>22.924379600137915</v>
      </c>
      <c r="BT200" s="119">
        <f>SUMIFS(Data!EF:EF,Data!$G:$G,"yes")*1000/SUMIFS(Data!DH:DH,Data!$G:$G,"yes")</f>
        <v>17.514740825112874</v>
      </c>
      <c r="BU200" s="119">
        <f>SUMIFS(Data!EG:EG,Data!$G:$G,"yes")*1000/SUMIFS(Data!DI:DI,Data!$G:$G,"yes")</f>
        <v>13.871309791652804</v>
      </c>
      <c r="BV200" s="119">
        <f>SUMIFS(Data!EH:EH,Data!$G:$G,"yes")*1000/SUMIFS(Data!DJ:DJ,Data!$G:$G,"yes")</f>
        <v>13.699164722513096</v>
      </c>
      <c r="BW200" s="119">
        <f>SUMIFS(Data!EI:EI,Data!$G:$G,"yes")*1000/SUMIFS(Data!DK:DK,Data!$G:$G,"yes")</f>
        <v>18.665006300505379</v>
      </c>
      <c r="BX200" s="119">
        <f>SUMIFS(Data!EJ:EJ,Data!$G:$G,"yes")*1000/SUMIFS(Data!DL:DL,Data!$G:$G,"yes")</f>
        <v>21.628946899159114</v>
      </c>
      <c r="BY200" s="119">
        <f>SUMIFS(Data!EK:EK,Data!$G:$G,"yes")*1000/SUMIFS(Data!DM:DM,Data!$G:$G,"yes")</f>
        <v>18.562317377817763</v>
      </c>
      <c r="BZ200" s="119">
        <f>SUMIFS(Data!EL:EL,Data!$G:$G,"yes")*1000/SUMIFS(Data!DN:DN,Data!$G:$G,"yes")</f>
        <v>19.660509508948852</v>
      </c>
      <c r="CA200" s="119">
        <f>SUMIFS(Data!EM:EM,Data!$G:$G,"yes")*1000/SUMIFS(Data!DO:DO,Data!$G:$G,"yes")</f>
        <v>19.910186333265376</v>
      </c>
      <c r="CB200" s="119">
        <f>SUMIFS(Data!EN:EN,Data!$G:$G,"yes")*1000/SUMIFS(Data!DP:DP,Data!$G:$G,"yes")</f>
        <v>20.009891481725788</v>
      </c>
    </row>
    <row r="201" spans="28:80" ht="14.45" customHeight="1" x14ac:dyDescent="0.25">
      <c r="AB201" s="72"/>
      <c r="AM201" s="4"/>
      <c r="AN201" s="1" t="str">
        <f>Data!$F$10</f>
        <v>AI Buildout Funders</v>
      </c>
      <c r="AO201" s="48"/>
      <c r="AP201" s="16">
        <f t="shared" si="98"/>
        <v>14732.753334524132</v>
      </c>
      <c r="AQ201" s="16"/>
      <c r="AR201" s="16">
        <f>SUMIFS(Data!CT:CT,Data!$F:$F,"yes")/1000</f>
        <v>528.04421702989885</v>
      </c>
      <c r="AS201" s="16"/>
      <c r="AT201" s="6">
        <f t="shared" si="104"/>
        <v>27.900605402690996</v>
      </c>
      <c r="AU201" s="4"/>
      <c r="AV201" s="117">
        <f t="shared" si="105"/>
        <v>26.70175593471291</v>
      </c>
      <c r="AW201" s="117">
        <f t="shared" si="106"/>
        <v>26.838008809913415</v>
      </c>
      <c r="AX201" s="117">
        <f t="shared" si="106"/>
        <v>26.711483000966965</v>
      </c>
      <c r="AY201" s="117">
        <f t="shared" si="106"/>
        <v>27.802054536204597</v>
      </c>
      <c r="AZ201" s="4"/>
      <c r="BA201" s="11">
        <f t="shared" si="100"/>
        <v>4.4897776419997593E-2</v>
      </c>
      <c r="BB201" s="11">
        <f t="shared" si="101"/>
        <v>3.9592974288952476E-2</v>
      </c>
      <c r="BC201" s="11">
        <f t="shared" si="102"/>
        <v>4.4517273776262689E-2</v>
      </c>
      <c r="BD201" s="11">
        <f t="shared" si="103"/>
        <v>3.5447332267499743E-3</v>
      </c>
      <c r="BF201" s="120">
        <f>SUMIFS(Data!DR:DR,Data!$F:$F,"yes")*1000/SUMIFS(Data!CT:CT,Data!$F:$F,"yes")</f>
        <v>27.900605402690992</v>
      </c>
      <c r="BG201" s="120">
        <f>SUMIFS(Data!DS:DS,Data!$F:$F,"yes")*1000/SUMIFS(Data!CU:CU,Data!$F:$F,"yes")</f>
        <v>23.55483775121677</v>
      </c>
      <c r="BH201" s="120">
        <f>SUMIFS(Data!DT:DT,Data!$F:$F,"yes")*1000/SUMIFS(Data!CV:CV,Data!$F:$F,"yes")</f>
        <v>28.649824650230965</v>
      </c>
      <c r="BI201" s="120">
        <f>SUMIFS(Data!DU:DU,Data!$F:$F,"yes")*1000/SUMIFS(Data!CW:CW,Data!$F:$F,"yes")</f>
        <v>28.809055141128898</v>
      </c>
      <c r="BJ201" s="120">
        <f>SUMIFS(Data!DV:DV,Data!$F:$F,"yes")*1000/SUMIFS(Data!CX:CX,Data!$F:$F,"yes")</f>
        <v>26.814760744391176</v>
      </c>
      <c r="BK201" s="120">
        <f>SUMIFS(Data!DW:DW,Data!$F:$F,"yes")*1000/SUMIFS(Data!CY:CY,Data!$F:$F,"yes")</f>
        <v>23.657588598893476</v>
      </c>
      <c r="BL201" s="120">
        <f>SUMIFS(Data!DX:DX,Data!$F:$F,"yes")*1000/SUMIFS(Data!CZ:CZ,Data!$F:$F,"yes")</f>
        <v>28.479389380841603</v>
      </c>
      <c r="BM201" s="120">
        <f>SUMIFS(Data!DY:DY,Data!$F:$F,"yes")*1000/SUMIFS(Data!DA:DA,Data!$F:$F,"yes")</f>
        <v>27.069288967091385</v>
      </c>
      <c r="BN201" s="120">
        <f>SUMIFS(Data!DZ:DZ,Data!$F:$F,"yes")*1000/SUMIFS(Data!DB:DB,Data!$F:$F,"yes")</f>
        <v>28.73092128973121</v>
      </c>
      <c r="BO201" s="120">
        <f>SUMIFS(Data!EA:EA,Data!$F:$F,"yes")*1000/SUMIFS(Data!DC:DC,Data!$F:$F,"yes")</f>
        <v>28.870855861299543</v>
      </c>
      <c r="BP201" s="120">
        <f>SUMIFS(Data!EB:EB,Data!$F:$F,"yes")*1000/SUMIFS(Data!DD:DD,Data!$F:$F,"yes")</f>
        <v>27.296593450223881</v>
      </c>
      <c r="BQ201" s="120">
        <f>SUMIFS(Data!EC:EC,Data!$F:$F,"yes")*1000/SUMIFS(Data!DE:DE,Data!$F:$F,"yes")</f>
        <v>26.16375373713408</v>
      </c>
      <c r="BR201" s="120">
        <f>SUMIFS(Data!ED:ED,Data!$F:$F,"yes")*1000/SUMIFS(Data!DF:DF,Data!$F:$F,"yes")</f>
        <v>28.909681774884358</v>
      </c>
      <c r="BS201" s="120">
        <f>SUMIFS(Data!EE:EE,Data!$F:$F,"yes")*1000/SUMIFS(Data!DG:DG,Data!$F:$F,"yes")</f>
        <v>25.531177803953817</v>
      </c>
      <c r="BT201" s="120">
        <f>SUMIFS(Data!EF:EF,Data!$F:$F,"yes")*1000/SUMIFS(Data!DH:DH,Data!$F:$F,"yes")</f>
        <v>20.233910460792309</v>
      </c>
      <c r="BU201" s="120">
        <f>SUMIFS(Data!EG:EG,Data!$F:$F,"yes")*1000/SUMIFS(Data!DI:DI,Data!$F:$F,"yes")</f>
        <v>22.757507900314582</v>
      </c>
      <c r="BV201" s="120">
        <f>SUMIFS(Data!EH:EH,Data!$F:$F,"yes")*1000/SUMIFS(Data!DJ:DJ,Data!$F:$F,"yes")</f>
        <v>22.321236727082798</v>
      </c>
      <c r="BW201" s="120">
        <f>SUMIFS(Data!EI:EI,Data!$F:$F,"yes")*1000/SUMIFS(Data!DK:DK,Data!$F:$F,"yes")</f>
        <v>30.942331257063557</v>
      </c>
      <c r="BX201" s="120">
        <f>SUMIFS(Data!EJ:EJ,Data!$F:$F,"yes")*1000/SUMIFS(Data!DL:DL,Data!$F:$F,"yes")</f>
        <v>33.722614935123467</v>
      </c>
      <c r="BY201" s="120">
        <f>SUMIFS(Data!EK:EK,Data!$F:$F,"yes")*1000/SUMIFS(Data!DM:DM,Data!$F:$F,"yes")</f>
        <v>29.797436898486875</v>
      </c>
      <c r="BZ201" s="120">
        <f>SUMIFS(Data!EL:EL,Data!$F:$F,"yes")*1000/SUMIFS(Data!DN:DN,Data!$F:$F,"yes")</f>
        <v>32.072489088047305</v>
      </c>
      <c r="CA201" s="120">
        <f>SUMIFS(Data!EM:EM,Data!$F:$F,"yes")*1000/SUMIFS(Data!DO:DO,Data!$F:$F,"yes")</f>
        <v>31.918134813566848</v>
      </c>
      <c r="CB201" s="120">
        <f>SUMIFS(Data!EN:EN,Data!$F:$F,"yes")*1000/SUMIFS(Data!DP:DP,Data!$F:$F,"yes")</f>
        <v>35.243257698515677</v>
      </c>
    </row>
    <row r="202" spans="28:80" ht="14.45" customHeight="1" x14ac:dyDescent="0.25">
      <c r="AB202" s="72"/>
      <c r="AM202" s="4"/>
      <c r="AN202" s="92" t="s">
        <v>1078</v>
      </c>
      <c r="AO202" s="48"/>
      <c r="AP202" s="16">
        <f t="shared" si="98"/>
        <v>674.4400566831099</v>
      </c>
      <c r="AQ202" s="16"/>
      <c r="AR202" s="16">
        <f>SUMIFS(Data!CT:CT,Data!$H:$H,"yes")/1000</f>
        <v>10.391772838548588</v>
      </c>
      <c r="AS202" s="16"/>
      <c r="AT202" s="6">
        <f t="shared" si="104"/>
        <v>64.901347167757038</v>
      </c>
      <c r="AU202" s="4"/>
      <c r="AV202" s="117">
        <f t="shared" si="105"/>
        <v>48.194591532751282</v>
      </c>
      <c r="AW202" s="117">
        <f t="shared" si="106"/>
        <v>46.929316101519355</v>
      </c>
      <c r="AX202" s="117">
        <f t="shared" si="106"/>
        <v>42.573514832572222</v>
      </c>
      <c r="AY202" s="117">
        <f t="shared" si="106"/>
        <v>46.757227441878378</v>
      </c>
      <c r="AZ202" s="4"/>
      <c r="BA202" s="11">
        <f t="shared" si="100"/>
        <v>0.3466520848849286</v>
      </c>
      <c r="BB202" s="11">
        <f t="shared" si="101"/>
        <v>0.38295957749224119</v>
      </c>
      <c r="BC202" s="11">
        <f t="shared" si="102"/>
        <v>0.52445358159862798</v>
      </c>
      <c r="BD202" s="11">
        <f t="shared" si="103"/>
        <v>0.38804952129449344</v>
      </c>
      <c r="BF202" s="120">
        <f>SUMIFS(Data!DR:DR,Data!$H:$H,"yes")*1000/SUMIFS(Data!CT:CT,Data!$H:$H,"yes")</f>
        <v>64.901347167757038</v>
      </c>
      <c r="BG202" s="120">
        <f>SUMIFS(Data!DS:DS,Data!$H:$H,"yes")*1000/SUMIFS(Data!CU:CU,Data!$H:$H,"yes")</f>
        <v>38.33028655753273</v>
      </c>
      <c r="BH202" s="120">
        <f>SUMIFS(Data!DT:DT,Data!$H:$H,"yes")*1000/SUMIFS(Data!CV:CV,Data!$H:$H,"yes")</f>
        <v>41.352140872964071</v>
      </c>
      <c r="BI202" s="120">
        <f>SUMIFS(Data!DU:DU,Data!$H:$H,"yes")*1000/SUMIFS(Data!CW:CW,Data!$H:$H,"yes")</f>
        <v>46.29766756001478</v>
      </c>
      <c r="BJ202" s="120">
        <f>SUMIFS(Data!DV:DV,Data!$H:$H,"yes")*1000/SUMIFS(Data!CX:CX,Data!$H:$H,"yes")</f>
        <v>51.174902700957624</v>
      </c>
      <c r="BK202" s="120">
        <f>SUMIFS(Data!DW:DW,Data!$H:$H,"yes")*1000/SUMIFS(Data!CY:CY,Data!$H:$H,"yes")</f>
        <v>42.65126817414221</v>
      </c>
      <c r="BL202" s="120">
        <f>SUMIFS(Data!DX:DX,Data!$H:$H,"yes")*1000/SUMIFS(Data!CZ:CZ,Data!$H:$H,"yes")</f>
        <v>43.797599677266973</v>
      </c>
      <c r="BM202" s="120">
        <f>SUMIFS(Data!DY:DY,Data!$H:$H,"yes")*1000/SUMIFS(Data!DA:DA,Data!$H:$H,"yes")</f>
        <v>40.700447847589047</v>
      </c>
      <c r="BN202" s="120">
        <f>SUMIFS(Data!DZ:DZ,Data!$H:$H,"yes")*1000/SUMIFS(Data!DB:DB,Data!$H:$H,"yes")</f>
        <v>43.775312650649653</v>
      </c>
      <c r="BO202" s="120">
        <f>SUMIFS(Data!EA:EA,Data!$H:$H,"yes")*1000/SUMIFS(Data!DC:DC,Data!$H:$H,"yes")</f>
        <v>41.797421737206427</v>
      </c>
      <c r="BP202" s="120">
        <f>SUMIFS(Data!EB:EB,Data!$H:$H,"yes")*1000/SUMIFS(Data!DD:DD,Data!$H:$H,"yes")</f>
        <v>39.933606047234584</v>
      </c>
      <c r="BQ202" s="120">
        <f>SUMIFS(Data!EC:EC,Data!$H:$H,"yes")*1000/SUMIFS(Data!DE:DE,Data!$H:$H,"yes")</f>
        <v>34.436536049683376</v>
      </c>
      <c r="BR202" s="120">
        <f>SUMIFS(Data!ED:ED,Data!$H:$H,"yes")*1000/SUMIFS(Data!DF:DF,Data!$H:$H,"yes")</f>
        <v>40.530094173751515</v>
      </c>
      <c r="BS202" s="120">
        <f>SUMIFS(Data!EE:EE,Data!$H:$H,"yes")*1000/SUMIFS(Data!DG:DG,Data!$H:$H,"yes")</f>
        <v>36.264737071020924</v>
      </c>
      <c r="BT202" s="120">
        <f>SUMIFS(Data!EF:EF,Data!$H:$H,"yes")*1000/SUMIFS(Data!DH:DH,Data!$H:$H,"yes")</f>
        <v>32.659354200812373</v>
      </c>
      <c r="BU202" s="120">
        <f>SUMIFS(Data!EG:EG,Data!$H:$H,"yes")*1000/SUMIFS(Data!DI:DI,Data!$H:$H,"yes")</f>
        <v>40.24025519803854</v>
      </c>
      <c r="BV202" s="120">
        <f>SUMIFS(Data!EH:EH,Data!$H:$H,"yes")*1000/SUMIFS(Data!DJ:DJ,Data!$H:$H,"yes")</f>
        <v>44.876283092479596</v>
      </c>
      <c r="BW202" s="120">
        <f>SUMIFS(Data!EI:EI,Data!$H:$H,"yes")*1000/SUMIFS(Data!DK:DK,Data!$H:$H,"yes")</f>
        <v>60.77074185105662</v>
      </c>
      <c r="BX202" s="120">
        <f>SUMIFS(Data!EJ:EJ,Data!$H:$H,"yes")*1000/SUMIFS(Data!DL:DL,Data!$H:$H,"yes")</f>
        <v>64.954649135285564</v>
      </c>
      <c r="BY202" s="120">
        <f>SUMIFS(Data!EK:EK,Data!$H:$H,"yes")*1000/SUMIFS(Data!DM:DM,Data!$H:$H,"yes")</f>
        <v>61.081380000836518</v>
      </c>
      <c r="BZ202" s="120">
        <f>SUMIFS(Data!EL:EL,Data!$H:$H,"yes")*1000/SUMIFS(Data!DN:DN,Data!$H:$H,"yes")</f>
        <v>59.199146520641101</v>
      </c>
      <c r="CA202" s="120">
        <f>SUMIFS(Data!EM:EM,Data!$H:$H,"yes")*1000/SUMIFS(Data!DO:DO,Data!$H:$H,"yes")</f>
        <v>51.301521852388618</v>
      </c>
      <c r="CB202" s="120">
        <f>SUMIFS(Data!EN:EN,Data!$H:$H,"yes")*1000/SUMIFS(Data!DP:DP,Data!$H:$H,"yes")</f>
        <v>54.38953102389268</v>
      </c>
    </row>
    <row r="203" spans="28:80" ht="14.45" customHeight="1" x14ac:dyDescent="0.25">
      <c r="AB203" s="72"/>
      <c r="AM203" s="4"/>
      <c r="AN203" s="92" t="s">
        <v>1079</v>
      </c>
      <c r="AO203" s="48"/>
      <c r="AP203" s="16">
        <f t="shared" si="98"/>
        <v>673.33598536589977</v>
      </c>
      <c r="AQ203" s="16"/>
      <c r="AR203" s="16">
        <f>SUMIFS(Data!CT:CT,Data!$I:$I,"yes")/1000</f>
        <v>45.829177576744442</v>
      </c>
      <c r="AS203" s="16"/>
      <c r="AT203" s="6">
        <f t="shared" si="104"/>
        <v>14.692299119667759</v>
      </c>
      <c r="AU203" s="4"/>
      <c r="AV203" s="117">
        <f t="shared" si="105"/>
        <v>17.548432616956415</v>
      </c>
      <c r="AW203" s="117">
        <f t="shared" si="106"/>
        <v>23.444017882432671</v>
      </c>
      <c r="AX203" s="117">
        <f t="shared" si="106"/>
        <v>27.378384261502049</v>
      </c>
      <c r="AY203" s="117">
        <f t="shared" si="106"/>
        <v>33.084566463835856</v>
      </c>
      <c r="AZ203" s="4"/>
      <c r="BA203" s="11">
        <f t="shared" si="100"/>
        <v>-0.16275718519321647</v>
      </c>
      <c r="BB203" s="11">
        <f t="shared" si="101"/>
        <v>-0.37330285306269306</v>
      </c>
      <c r="BC203" s="11">
        <f t="shared" si="102"/>
        <v>-0.46336135181186544</v>
      </c>
      <c r="BD203" s="11">
        <f t="shared" si="103"/>
        <v>-0.55591683101763945</v>
      </c>
      <c r="BF203" s="120">
        <f>SUMIFS(Data!DR:DR,Data!$I:$I,"yes")*1000/SUMIFS(Data!CT:CT,Data!$I:$I,"yes")</f>
        <v>14.692299119667759</v>
      </c>
      <c r="BG203" s="120">
        <f>SUMIFS(Data!DS:DS,Data!$I:$I,"yes")*1000/SUMIFS(Data!CU:CU,Data!$I:$I,"yes")</f>
        <v>15.345910688057019</v>
      </c>
      <c r="BH203" s="120">
        <f>SUMIFS(Data!DT:DT,Data!$I:$I,"yes")*1000/SUMIFS(Data!CV:CV,Data!$I:$I,"yes")</f>
        <v>22.607088043144472</v>
      </c>
      <c r="BI203" s="120">
        <f>SUMIFS(Data!DU:DU,Data!$I:$I,"yes")*1000/SUMIFS(Data!CW:CW,Data!$I:$I,"yes")</f>
        <v>24.54873437820812</v>
      </c>
      <c r="BJ203" s="120">
        <f>SUMIFS(Data!DV:DV,Data!$I:$I,"yes")*1000/SUMIFS(Data!CX:CX,Data!$I:$I,"yes")</f>
        <v>28.29815693873833</v>
      </c>
      <c r="BK203" s="120">
        <f>SUMIFS(Data!DW:DW,Data!$I:$I,"yes")*1000/SUMIFS(Data!CY:CY,Data!$I:$I,"yes")</f>
        <v>26.797960878512033</v>
      </c>
      <c r="BL203" s="120">
        <f>SUMIFS(Data!DX:DX,Data!$I:$I,"yes")*1000/SUMIFS(Data!CZ:CZ,Data!$I:$I,"yes")</f>
        <v>31.817975130700965</v>
      </c>
      <c r="BM203" s="120">
        <f>SUMIFS(Data!DY:DY,Data!$I:$I,"yes")*1000/SUMIFS(Data!DA:DA,Data!$I:$I,"yes")</f>
        <v>30.976476563959025</v>
      </c>
      <c r="BN203" s="120">
        <f>SUMIFS(Data!DZ:DZ,Data!$I:$I,"yes")*1000/SUMIFS(Data!DB:DB,Data!$I:$I,"yes")</f>
        <v>31.052279080022696</v>
      </c>
      <c r="BO203" s="120">
        <f>SUMIFS(Data!EA:EA,Data!$I:$I,"yes")*1000/SUMIFS(Data!DC:DC,Data!$I:$I,"yes")</f>
        <v>33.207579443466884</v>
      </c>
      <c r="BP203" s="120">
        <f>SUMIFS(Data!EB:EB,Data!$I:$I,"yes")*1000/SUMIFS(Data!DD:DD,Data!$I:$I,"yes")</f>
        <v>34.077002093234796</v>
      </c>
      <c r="BQ203" s="120">
        <f>SUMIFS(Data!EC:EC,Data!$I:$I,"yes")*1000/SUMIFS(Data!DE:DE,Data!$I:$I,"yes")</f>
        <v>29.223363701783388</v>
      </c>
      <c r="BR203" s="120">
        <f>SUMIFS(Data!ED:ED,Data!$I:$I,"yes")*1000/SUMIFS(Data!DF:DF,Data!$I:$I,"yes")</f>
        <v>31.031515555519771</v>
      </c>
      <c r="BS203" s="120">
        <f>SUMIFS(Data!EE:EE,Data!$I:$I,"yes")*1000/SUMIFS(Data!DG:DG,Data!$I:$I,"yes")</f>
        <v>29.801914753440787</v>
      </c>
      <c r="BT203" s="120">
        <f>SUMIFS(Data!EF:EF,Data!$I:$I,"yes")*1000/SUMIFS(Data!DH:DH,Data!$I:$I,"yes")</f>
        <v>27.197507554074647</v>
      </c>
      <c r="BU203" s="120">
        <f>SUMIFS(Data!EG:EG,Data!$I:$I,"yes")*1000/SUMIFS(Data!DI:DI,Data!$I:$I,"yes")</f>
        <v>26.521050138228304</v>
      </c>
      <c r="BV203" s="120">
        <f>SUMIFS(Data!EH:EH,Data!$I:$I,"yes")*1000/SUMIFS(Data!DJ:DJ,Data!$I:$I,"yes")</f>
        <v>30.178567629505196</v>
      </c>
      <c r="BW203" s="120">
        <f>SUMIFS(Data!EI:EI,Data!$I:$I,"yes")*1000/SUMIFS(Data!DK:DK,Data!$I:$I,"yes")</f>
        <v>40.018718493817929</v>
      </c>
      <c r="BX203" s="120">
        <f>SUMIFS(Data!EJ:EJ,Data!$I:$I,"yes")*1000/SUMIFS(Data!DL:DL,Data!$I:$I,"yes")</f>
        <v>50.789410857801052</v>
      </c>
      <c r="BY203" s="120">
        <f>SUMIFS(Data!EK:EK,Data!$I:$I,"yes")*1000/SUMIFS(Data!DM:DM,Data!$I:$I,"yes")</f>
        <v>50.878491540624417</v>
      </c>
      <c r="BZ203" s="120">
        <f>SUMIFS(Data!EL:EL,Data!$I:$I,"yes")*1000/SUMIFS(Data!DN:DN,Data!$I:$I,"yes")</f>
        <v>50.640411310552572</v>
      </c>
      <c r="CA203" s="120">
        <f>SUMIFS(Data!EM:EM,Data!$I:$I,"yes")*1000/SUMIFS(Data!DO:DO,Data!$I:$I,"yes")</f>
        <v>48.394278106278115</v>
      </c>
      <c r="CB203" s="120">
        <f>SUMIFS(Data!EN:EN,Data!$I:$I,"yes")*1000/SUMIFS(Data!DP:DP,Data!$I:$I,"yes")</f>
        <v>52.848336668886361</v>
      </c>
    </row>
    <row r="204" spans="28:80" ht="14.45" customHeight="1" x14ac:dyDescent="0.25">
      <c r="AB204" s="72"/>
      <c r="AM204" s="4"/>
      <c r="AN204" s="92" t="s">
        <v>507</v>
      </c>
      <c r="AO204" s="49"/>
      <c r="AP204" s="16">
        <f>AP206-AP200-AP201-AP203-AP202</f>
        <v>36984.449917786878</v>
      </c>
      <c r="AQ204" s="16"/>
      <c r="AR204" s="16">
        <f>AR206-AR200-AR201-AR203-AR202</f>
        <v>1929.6659737356556</v>
      </c>
      <c r="AS204" s="16"/>
      <c r="AT204" s="6">
        <f t="shared" si="104"/>
        <v>19.166244532046335</v>
      </c>
      <c r="AU204" s="4"/>
      <c r="AV204" s="117">
        <f t="shared" si="105"/>
        <v>19.802466942532146</v>
      </c>
      <c r="AW204" s="117">
        <f t="shared" si="106"/>
        <v>20.18990436025225</v>
      </c>
      <c r="AX204" s="117">
        <f t="shared" si="106"/>
        <v>19.226970400738825</v>
      </c>
      <c r="AY204" s="117">
        <f t="shared" si="106"/>
        <v>19.19670117863809</v>
      </c>
      <c r="AZ204" s="4"/>
      <c r="BA204" s="11">
        <f t="shared" si="100"/>
        <v>-3.2128441993220513E-2</v>
      </c>
      <c r="BB204" s="11">
        <f t="shared" si="101"/>
        <v>-5.0701568959444332E-2</v>
      </c>
      <c r="BC204" s="11">
        <f t="shared" si="102"/>
        <v>-3.1583690735882408E-3</v>
      </c>
      <c r="BD204" s="11">
        <f t="shared" si="103"/>
        <v>-1.5865562686180334E-3</v>
      </c>
      <c r="BF204" s="120">
        <f>SUMIFS(Data!DR:DR,Data!$J:$J,"yes")*1000/SUMIFS(Data!CT:CT,Data!$J:$J,"yes")</f>
        <v>19.177760327245963</v>
      </c>
      <c r="BG204" s="120">
        <f>SUMIFS(Data!DS:DS,Data!$J:$J,"yes")*1000/SUMIFS(Data!CU:CU,Data!$J:$J,"yes")</f>
        <v>19.476358572985234</v>
      </c>
      <c r="BH204" s="120">
        <f>SUMIFS(Data!DT:DT,Data!$J:$J,"yes")*1000/SUMIFS(Data!CV:CV,Data!$J:$J,"yes")</f>
        <v>20.75328192736524</v>
      </c>
      <c r="BI204" s="120">
        <f>SUMIFS(Data!DU:DU,Data!$J:$J,"yes")*1000/SUMIFS(Data!CW:CW,Data!$J:$J,"yes")</f>
        <v>20.976485264124129</v>
      </c>
      <c r="BJ204" s="120">
        <f>SUMIFS(Data!DV:DV,Data!$J:$J,"yes")*1000/SUMIFS(Data!CX:CX,Data!$J:$J,"yes")</f>
        <v>20.635502491815277</v>
      </c>
      <c r="BK204" s="120">
        <f>SUMIFS(Data!DW:DW,Data!$J:$J,"yes")*1000/SUMIFS(Data!CY:CY,Data!$J:$J,"yes")</f>
        <v>20.076025897171192</v>
      </c>
      <c r="BL204" s="120">
        <f>SUMIFS(Data!DX:DX,Data!$J:$J,"yes")*1000/SUMIFS(Data!CZ:CZ,Data!$J:$J,"yes")</f>
        <v>20.233916041058702</v>
      </c>
      <c r="BM204" s="120">
        <f>SUMIFS(Data!DY:DY,Data!$J:$J,"yes")*1000/SUMIFS(Data!DA:DA,Data!$J:$J,"yes")</f>
        <v>20.572478382251251</v>
      </c>
      <c r="BN204" s="120">
        <f>SUMIFS(Data!DZ:DZ,Data!$J:$J,"yes")*1000/SUMIFS(Data!DB:DB,Data!$J:$J,"yes")</f>
        <v>19.037911829133009</v>
      </c>
      <c r="BO204" s="120">
        <f>SUMIFS(Data!EA:EA,Data!$J:$J,"yes")*1000/SUMIFS(Data!DC:DC,Data!$J:$J,"yes")</f>
        <v>19.438125705210428</v>
      </c>
      <c r="BP204" s="120">
        <f>SUMIFS(Data!EB:EB,Data!$J:$J,"yes")*1000/SUMIFS(Data!DD:DD,Data!$J:$J,"yes")</f>
        <v>18.681586382896882</v>
      </c>
      <c r="BQ204" s="120">
        <f>SUMIFS(Data!EC:EC,Data!$J:$J,"yes")*1000/SUMIFS(Data!DE:DE,Data!$J:$J,"yes")</f>
        <v>16.993345375245294</v>
      </c>
      <c r="BR204" s="120">
        <f>SUMIFS(Data!ED:ED,Data!$J:$J,"yes")*1000/SUMIFS(Data!DF:DF,Data!$J:$J,"yes")</f>
        <v>18.224476871101526</v>
      </c>
      <c r="BS204" s="120">
        <f>SUMIFS(Data!EE:EE,Data!$J:$J,"yes")*1000/SUMIFS(Data!DG:DG,Data!$J:$J,"yes")</f>
        <v>17.381218938674351</v>
      </c>
      <c r="BT204" s="120">
        <f>SUMIFS(Data!EF:EF,Data!$J:$J,"yes")*1000/SUMIFS(Data!DH:DH,Data!$J:$J,"yes")</f>
        <v>16.746082004803867</v>
      </c>
      <c r="BU204" s="120">
        <f>SUMIFS(Data!EG:EG,Data!$J:$J,"yes")*1000/SUMIFS(Data!DI:DI,Data!$J:$J,"yes")</f>
        <v>14.799319723631195</v>
      </c>
      <c r="BV204" s="120">
        <f>SUMIFS(Data!EH:EH,Data!$J:$J,"yes")*1000/SUMIFS(Data!DJ:DJ,Data!$J:$J,"yes")</f>
        <v>15.468127061040075</v>
      </c>
      <c r="BW204" s="120">
        <f>SUMIFS(Data!EI:EI,Data!$J:$J,"yes")*1000/SUMIFS(Data!DK:DK,Data!$J:$J,"yes")</f>
        <v>18.588432149210689</v>
      </c>
      <c r="BX204" s="120">
        <f>SUMIFS(Data!EJ:EJ,Data!$J:$J,"yes")*1000/SUMIFS(Data!DL:DL,Data!$J:$J,"yes")</f>
        <v>20.052020557217048</v>
      </c>
      <c r="BY204" s="120">
        <f>SUMIFS(Data!EK:EK,Data!$J:$J,"yes")*1000/SUMIFS(Data!DM:DM,Data!$J:$J,"yes")</f>
        <v>19.509861985237805</v>
      </c>
      <c r="BZ204" s="120">
        <f>SUMIFS(Data!EL:EL,Data!$J:$J,"yes")*1000/SUMIFS(Data!DN:DN,Data!$J:$J,"yes")</f>
        <v>20.928582035294777</v>
      </c>
      <c r="CA204" s="120">
        <f>SUMIFS(Data!EM:EM,Data!$J:$J,"yes")*1000/SUMIFS(Data!DO:DO,Data!$J:$J,"yes")</f>
        <v>21.333915347462742</v>
      </c>
      <c r="CB204" s="120">
        <f>SUMIFS(Data!EN:EN,Data!$J:$J,"yes")*1000/SUMIFS(Data!DP:DP,Data!$J:$J,"yes")</f>
        <v>22.439312238499426</v>
      </c>
    </row>
    <row r="205" spans="28:80" ht="5.0999999999999996" customHeight="1" x14ac:dyDescent="0.25">
      <c r="AB205" s="72"/>
      <c r="AN205" s="49"/>
      <c r="AO205" s="49"/>
      <c r="AP205" s="126"/>
      <c r="AQ205" s="126"/>
      <c r="AR205" s="126"/>
      <c r="AS205" s="126"/>
      <c r="AT205" s="126"/>
      <c r="AU205" s="9"/>
      <c r="AV205" s="9"/>
      <c r="AW205" s="9"/>
      <c r="AX205" s="9"/>
      <c r="AY205" s="9"/>
      <c r="AZ205" s="9"/>
      <c r="BA205" s="9"/>
      <c r="BB205" s="9"/>
      <c r="BC205" s="9"/>
      <c r="BD205" s="9"/>
    </row>
    <row r="206" spans="28:80" ht="14.45" customHeight="1" x14ac:dyDescent="0.25">
      <c r="AB206" s="72"/>
      <c r="AN206" s="27" t="s">
        <v>552</v>
      </c>
      <c r="AO206" s="27"/>
      <c r="AP206" s="124">
        <f>$F$22</f>
        <v>69097.038900927204</v>
      </c>
      <c r="AQ206" s="124"/>
      <c r="AR206" s="124">
        <f>SUM(Data!CT$11:CT$510)/1000</f>
        <v>3164.8127657685804</v>
      </c>
      <c r="AS206" s="124"/>
      <c r="AT206" s="125">
        <f t="shared" si="104"/>
        <v>21.832899452472621</v>
      </c>
      <c r="AU206" s="95"/>
      <c r="AV206" s="119">
        <f t="shared" si="105"/>
        <v>21.659529951926832</v>
      </c>
      <c r="AW206" s="119">
        <f t="shared" si="106"/>
        <v>22.174546565285841</v>
      </c>
      <c r="AX206" s="119">
        <f t="shared" si="106"/>
        <v>21.222363858388999</v>
      </c>
      <c r="AY206" s="119">
        <f t="shared" si="106"/>
        <v>21.115015272480839</v>
      </c>
      <c r="AZ206" s="95"/>
      <c r="BA206" s="96">
        <f t="shared" ref="BA206:BD207" si="107">$AT206/AV206-1</f>
        <v>8.0043057688963248E-3</v>
      </c>
      <c r="BB206" s="96">
        <f t="shared" si="107"/>
        <v>-1.5407174699484827E-2</v>
      </c>
      <c r="BC206" s="96">
        <f t="shared" si="107"/>
        <v>2.8768500915240081E-2</v>
      </c>
      <c r="BD206" s="96">
        <f t="shared" si="107"/>
        <v>3.3998752580936875E-2</v>
      </c>
      <c r="BF206" s="22">
        <f>SUM(Data!DR$11:DR$510)*1000/SUM(Data!CT$11:CT$510)</f>
        <v>21.82264647026625</v>
      </c>
      <c r="BG206" s="22">
        <f>SUM(Data!DS$11:DS$510)*1000/SUM(Data!CU$11:CU$510)</f>
        <v>20.19595552416488</v>
      </c>
      <c r="BH206" s="22">
        <f>SUM(Data!DT$11:DT$510)*1000/SUM(Data!CV$11:CV$510)</f>
        <v>22.959987861349369</v>
      </c>
      <c r="BI206" s="22">
        <f>SUM(Data!DU$11:DU$510)*1000/SUM(Data!CW$11:CW$510)</f>
        <v>23.601306471822397</v>
      </c>
      <c r="BJ206" s="22">
        <f>SUM(Data!DV$11:DV$510)*1000/SUM(Data!CX$11:CX$510)</f>
        <v>22.951638310351402</v>
      </c>
      <c r="BK206" s="22">
        <f>SUM(Data!DW$11:DW$510)*1000/SUM(Data!CY$11:CY$510)</f>
        <v>21.018205310546357</v>
      </c>
      <c r="BL206" s="22">
        <f>SUM(Data!DX$11:DX$510)*1000/SUM(Data!CZ$11:CZ$510)</f>
        <v>22.672086008500244</v>
      </c>
      <c r="BM206" s="22">
        <f>SUM(Data!DY$11:DY$510)*1000/SUM(Data!DA$11:DA$510)</f>
        <v>22.632566073449865</v>
      </c>
      <c r="BN206" s="22">
        <f>SUM(Data!DZ$11:DZ$510)*1000/SUM(Data!DB$11:DB$510)</f>
        <v>21.949234858316171</v>
      </c>
      <c r="BO206" s="22">
        <f>SUM(Data!EA$11:EA$510)*1000/SUM(Data!DC$11:DC$510)</f>
        <v>22.02662842774075</v>
      </c>
      <c r="BP206" s="22">
        <f>SUM(Data!EB$11:EB$510)*1000/SUM(Data!DD$11:DD$510)</f>
        <v>20.662815446399712</v>
      </c>
      <c r="BQ206" s="22">
        <f>SUM(Data!EC$11:EC$510)*1000/SUM(Data!DE$11:DE$510)</f>
        <v>18.90175132963234</v>
      </c>
      <c r="BR206" s="22">
        <f>SUM(Data!ED$11:ED$510)*1000/SUM(Data!DF$11:DF$510)</f>
        <v>20.43090375948351</v>
      </c>
      <c r="BS206" s="22">
        <f>SUM(Data!EE$11:EE$510)*1000/SUM(Data!DG$11:DG$510)</f>
        <v>19.064393869642306</v>
      </c>
      <c r="BT206" s="22">
        <f>SUM(Data!EF$11:EF$510)*1000/SUM(Data!DH$11:DH$510)</f>
        <v>17.445338154169466</v>
      </c>
      <c r="BU206" s="22">
        <f>SUM(Data!EG$11:EG$510)*1000/SUM(Data!DI$11:DI$510)</f>
        <v>15.934256073648704</v>
      </c>
      <c r="BV206" s="22">
        <f>SUM(Data!EH$11:EH$510)*1000/SUM(Data!DJ$11:DJ$510)</f>
        <v>16.462748755740389</v>
      </c>
      <c r="BW206" s="22">
        <f>SUM(Data!EI$11:EI$510)*1000/SUM(Data!DK$11:DK$510)</f>
        <v>20.55252611067478</v>
      </c>
      <c r="BX206" s="22">
        <f>SUM(Data!EJ$11:EJ$510)*1000/SUM(Data!DL$11:DL$510)</f>
        <v>22.500504525163048</v>
      </c>
      <c r="BY206" s="22">
        <f>SUM(Data!EK$11:EK$510)*1000/SUM(Data!DM$11:DM$510)</f>
        <v>21.40039255353657</v>
      </c>
      <c r="BZ206" s="22">
        <f>SUM(Data!EL$11:EL$510)*1000/SUM(Data!DN$11:DN$510)</f>
        <v>22.856878655530288</v>
      </c>
      <c r="CA206" s="22">
        <f>SUM(Data!EM$11:EM$510)*1000/SUM(Data!DO$11:DO$510)</f>
        <v>23.122174232325111</v>
      </c>
      <c r="CB206" s="22">
        <f>SUM(Data!EN$11:EN$510)*1000/SUM(Data!DP$11:DP$510)</f>
        <v>24.480412484605463</v>
      </c>
    </row>
    <row r="207" spans="28:80" s="14" customFormat="1" ht="14.45" customHeight="1" x14ac:dyDescent="0.25">
      <c r="AB207" s="72"/>
      <c r="AN207" s="92" t="s">
        <v>1100</v>
      </c>
      <c r="AP207" s="128">
        <f>AP206</f>
        <v>69097.038900927204</v>
      </c>
      <c r="AQ207" s="128"/>
      <c r="AR207" s="128">
        <f>AP207/AT207</f>
        <v>3212.613665900376</v>
      </c>
      <c r="AS207" s="128"/>
      <c r="AT207" s="129">
        <f t="shared" ref="AT207" si="108">BF207</f>
        <v>21.508044877709214</v>
      </c>
      <c r="AU207" s="130"/>
      <c r="AV207" s="120">
        <f t="shared" si="105"/>
        <v>21.463544221727066</v>
      </c>
      <c r="AW207" s="120">
        <f t="shared" si="106"/>
        <v>21.947465219452305</v>
      </c>
      <c r="AX207" s="120">
        <f t="shared" si="106"/>
        <v>20.952293912791138</v>
      </c>
      <c r="AY207" s="120">
        <f t="shared" si="106"/>
        <v>20.760573764196035</v>
      </c>
      <c r="AZ207" s="130"/>
      <c r="BA207" s="131">
        <f t="shared" si="107"/>
        <v>2.0733134995059022E-3</v>
      </c>
      <c r="BB207" s="131">
        <f t="shared" si="107"/>
        <v>-2.0021462038979698E-2</v>
      </c>
      <c r="BC207" s="131">
        <f t="shared" si="107"/>
        <v>2.6524588058532084E-2</v>
      </c>
      <c r="BD207" s="131">
        <f t="shared" si="107"/>
        <v>3.6004357201450565E-2</v>
      </c>
      <c r="BF207" s="132" cm="1">
        <f t="array" ref="BF207">_xll.BQL("SPX Index", "pe_ratio(fpt=ltm, fpo=1, ae=e)", "dates=" &amp; _xll.BQL.DATE(BF$189), "fill=prev", "mode=cached")</f>
        <v>21.508044877709214</v>
      </c>
      <c r="BG207" s="133">
        <v>20.089103929132037</v>
      </c>
      <c r="BH207" s="133">
        <v>22.79348385833995</v>
      </c>
      <c r="BI207" s="133">
        <v>23.360416731695114</v>
      </c>
      <c r="BJ207" s="133">
        <v>22.705705423526648</v>
      </c>
      <c r="BK207" s="133">
        <v>20.829008302345787</v>
      </c>
      <c r="BL207" s="133">
        <v>22.346493413417356</v>
      </c>
      <c r="BM207" s="133">
        <v>22.414686246217851</v>
      </c>
      <c r="BN207" s="133">
        <v>21.686947557680657</v>
      </c>
      <c r="BO207" s="133">
        <v>21.664151928976821</v>
      </c>
      <c r="BP207" s="133">
        <v>20.393267477917956</v>
      </c>
      <c r="BQ207" s="133">
        <v>18.570823922068591</v>
      </c>
      <c r="BR207" s="133">
        <v>20.047587413868101</v>
      </c>
      <c r="BS207" s="133">
        <v>18.722438510680405</v>
      </c>
      <c r="BT207" s="133">
        <v>17.152249098290568</v>
      </c>
      <c r="BU207" s="133">
        <v>15.590990139166003</v>
      </c>
      <c r="BV207" s="133">
        <v>16.084870561152915</v>
      </c>
      <c r="BW207" s="133">
        <v>20.019633027450112</v>
      </c>
      <c r="BX207" s="133">
        <v>21.99258703318263</v>
      </c>
      <c r="BY207" s="133">
        <v>20.83251075558907</v>
      </c>
      <c r="BZ207" s="133">
        <v>22.322272616554873</v>
      </c>
      <c r="CA207" s="133">
        <v>22.651659549518605</v>
      </c>
      <c r="CB207" s="133">
        <v>23.714264202027504</v>
      </c>
    </row>
  </sheetData>
  <conditionalFormatting sqref="B7:L20 B45:L58 B83:L96 M121:Y134">
    <cfRule type="expression" dxfId="16" priority="35">
      <formula>ISODD(ROW())</formula>
    </cfRule>
  </conditionalFormatting>
  <conditionalFormatting sqref="H7:H15">
    <cfRule type="colorScale" priority="13">
      <colorScale>
        <cfvo type="percentile" val="10"/>
        <cfvo type="percentile" val="90"/>
        <color theme="0"/>
        <color rgb="FF5A8AC6"/>
      </colorScale>
    </cfRule>
  </conditionalFormatting>
  <conditionalFormatting sqref="K7:K22 W121:Y136 K45:K58 K83:K96">
    <cfRule type="colorScale" priority="31">
      <colorScale>
        <cfvo type="percentile" val="10"/>
        <cfvo type="num" val="0"/>
        <cfvo type="percentile" val="90"/>
        <color rgb="FFFFEF9C"/>
        <color theme="0"/>
        <color rgb="FF63BE7B"/>
      </colorScale>
    </cfRule>
  </conditionalFormatting>
  <conditionalFormatting sqref="K59:K60">
    <cfRule type="colorScale" priority="34">
      <colorScale>
        <cfvo type="percentile" val="10"/>
        <cfvo type="num" val="0"/>
        <cfvo type="percentile" val="90"/>
        <color rgb="FFFFEF9C"/>
        <color theme="0"/>
        <color rgb="FF63BE7B"/>
      </colorScale>
    </cfRule>
  </conditionalFormatting>
  <conditionalFormatting sqref="K97:K98">
    <cfRule type="colorScale" priority="33">
      <colorScale>
        <cfvo type="percentile" val="10"/>
        <cfvo type="num" val="0"/>
        <cfvo type="percentile" val="90"/>
        <color rgb="FFFFEF9C"/>
        <color theme="0"/>
        <color rgb="FF63BE7B"/>
      </colorScale>
    </cfRule>
  </conditionalFormatting>
  <conditionalFormatting sqref="T121:T129">
    <cfRule type="colorScale" priority="10">
      <colorScale>
        <cfvo type="percentile" val="1"/>
        <cfvo type="percentile" val="80"/>
        <color theme="0"/>
        <color rgb="FF5A8AC6"/>
      </colorScale>
    </cfRule>
  </conditionalFormatting>
  <conditionalFormatting sqref="AB157:AB161">
    <cfRule type="expression" dxfId="15" priority="25">
      <formula>ISODD(ROW())</formula>
    </cfRule>
  </conditionalFormatting>
  <conditionalFormatting sqref="AB164:AB173">
    <cfRule type="expression" dxfId="14" priority="22">
      <formula>ISODD(ROW())</formula>
    </cfRule>
  </conditionalFormatting>
  <conditionalFormatting sqref="AB176:AB179">
    <cfRule type="expression" dxfId="13" priority="16">
      <formula>ISODD(ROW())</formula>
    </cfRule>
  </conditionalFormatting>
  <conditionalFormatting sqref="AD157:AD161">
    <cfRule type="expression" dxfId="12" priority="24">
      <formula>ISODD(ROW())</formula>
    </cfRule>
  </conditionalFormatting>
  <conditionalFormatting sqref="AD164:AD171">
    <cfRule type="expression" dxfId="11" priority="21">
      <formula>ISODD(ROW())</formula>
    </cfRule>
  </conditionalFormatting>
  <conditionalFormatting sqref="AD176:AD179">
    <cfRule type="expression" dxfId="10" priority="15">
      <formula>ISODD(ROW())</formula>
    </cfRule>
  </conditionalFormatting>
  <conditionalFormatting sqref="AF157:AF161">
    <cfRule type="expression" dxfId="9" priority="23">
      <formula>ISODD(ROW())</formula>
    </cfRule>
  </conditionalFormatting>
  <conditionalFormatting sqref="AF164:AF168">
    <cfRule type="expression" dxfId="8" priority="20">
      <formula>ISODD(ROW())</formula>
    </cfRule>
  </conditionalFormatting>
  <conditionalFormatting sqref="AF176:AF177">
    <cfRule type="expression" dxfId="7" priority="14">
      <formula>ISODD(ROW())</formula>
    </cfRule>
  </conditionalFormatting>
  <conditionalFormatting sqref="AJ157:AJ168">
    <cfRule type="expression" dxfId="6" priority="19">
      <formula>ISODD(ROW())</formula>
    </cfRule>
  </conditionalFormatting>
  <conditionalFormatting sqref="AJ174:AJ179">
    <cfRule type="expression" dxfId="5" priority="17">
      <formula>ISODD(ROW())</formula>
    </cfRule>
  </conditionalFormatting>
  <conditionalFormatting sqref="AL157:AL164">
    <cfRule type="expression" dxfId="4" priority="18">
      <formula>ISODD(ROW())</formula>
    </cfRule>
  </conditionalFormatting>
  <conditionalFormatting sqref="AL174">
    <cfRule type="expression" dxfId="3" priority="1">
      <formula>ISODD(ROW())</formula>
    </cfRule>
  </conditionalFormatting>
  <conditionalFormatting sqref="AN191:BD204">
    <cfRule type="expression" dxfId="2" priority="2">
      <formula>ISODD(ROW())</formula>
    </cfRule>
  </conditionalFormatting>
  <conditionalFormatting sqref="AP206:AT206">
    <cfRule type="expression" dxfId="1" priority="4">
      <formula>ISODD(ROW())</formula>
    </cfRule>
  </conditionalFormatting>
  <conditionalFormatting sqref="AV206:AY206">
    <cfRule type="expression" dxfId="0" priority="6">
      <formula>ISODD(ROW())</formula>
    </cfRule>
  </conditionalFormatting>
  <printOptions horizontalCentered="1"/>
  <pageMargins left="0.7" right="0.7" top="0.75" bottom="0.75" header="0.3" footer="0.3"/>
  <pageSetup scale="58" fitToHeight="0" orientation="landscape" horizontalDpi="1200" verticalDpi="1200" r:id="rId1"/>
  <headerFooter>
    <oddFooter>Page &amp;P of &amp;N</oddFooter>
  </headerFooter>
  <rowBreaks count="2" manualBreakCount="2">
    <brk id="39" min="1" max="11" man="1"/>
    <brk id="77" min="1" max="11" man="1"/>
  </rowBreaks>
  <ignoredErrors>
    <ignoredError sqref="D22:E2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C2C6-B53A-4295-AE72-309203D3BDEF}">
  <sheetPr>
    <tabColor theme="6"/>
  </sheetPr>
  <dimension ref="A2:B252"/>
  <sheetViews>
    <sheetView workbookViewId="0"/>
  </sheetViews>
  <sheetFormatPr defaultRowHeight="15" x14ac:dyDescent="0.25"/>
  <cols>
    <col min="1" max="1" width="17.28515625" bestFit="1" customWidth="1"/>
    <col min="2" max="2" width="46.28515625" bestFit="1" customWidth="1"/>
  </cols>
  <sheetData>
    <row r="2" spans="1:2" x14ac:dyDescent="0.25">
      <c r="A2" s="12" t="s">
        <v>0</v>
      </c>
      <c r="B2" s="12" t="s">
        <v>1541</v>
      </c>
    </row>
    <row r="3" spans="1:2" x14ac:dyDescent="0.25">
      <c r="A3" t="s">
        <v>1106</v>
      </c>
      <c r="B3" t="s">
        <v>1107</v>
      </c>
    </row>
    <row r="4" spans="1:2" x14ac:dyDescent="0.25">
      <c r="A4" t="s">
        <v>1108</v>
      </c>
      <c r="B4" t="s">
        <v>1109</v>
      </c>
    </row>
    <row r="5" spans="1:2" x14ac:dyDescent="0.25">
      <c r="A5" t="s">
        <v>1110</v>
      </c>
      <c r="B5" t="s">
        <v>557</v>
      </c>
    </row>
    <row r="6" spans="1:2" x14ac:dyDescent="0.25">
      <c r="A6" t="s">
        <v>1111</v>
      </c>
      <c r="B6" t="s">
        <v>1112</v>
      </c>
    </row>
    <row r="7" spans="1:2" x14ac:dyDescent="0.25">
      <c r="A7" t="s">
        <v>1113</v>
      </c>
      <c r="B7" t="s">
        <v>1114</v>
      </c>
    </row>
    <row r="8" spans="1:2" x14ac:dyDescent="0.25">
      <c r="A8" t="s">
        <v>5</v>
      </c>
      <c r="B8" t="s">
        <v>1115</v>
      </c>
    </row>
    <row r="9" spans="1:2" x14ac:dyDescent="0.25">
      <c r="A9" t="s">
        <v>1116</v>
      </c>
      <c r="B9" t="s">
        <v>1117</v>
      </c>
    </row>
    <row r="10" spans="1:2" x14ac:dyDescent="0.25">
      <c r="A10" t="s">
        <v>1118</v>
      </c>
      <c r="B10" t="s">
        <v>14</v>
      </c>
    </row>
    <row r="11" spans="1:2" x14ac:dyDescent="0.25">
      <c r="A11" t="s">
        <v>1119</v>
      </c>
      <c r="B11" t="s">
        <v>211</v>
      </c>
    </row>
    <row r="12" spans="1:2" x14ac:dyDescent="0.25">
      <c r="A12" t="s">
        <v>1120</v>
      </c>
      <c r="B12" t="s">
        <v>1121</v>
      </c>
    </row>
    <row r="13" spans="1:2" x14ac:dyDescent="0.25">
      <c r="A13" t="s">
        <v>1122</v>
      </c>
      <c r="B13" t="s">
        <v>1123</v>
      </c>
    </row>
    <row r="14" spans="1:2" x14ac:dyDescent="0.25">
      <c r="A14" t="s">
        <v>1124</v>
      </c>
      <c r="B14" t="s">
        <v>1125</v>
      </c>
    </row>
    <row r="15" spans="1:2" x14ac:dyDescent="0.25">
      <c r="A15" t="s">
        <v>1126</v>
      </c>
      <c r="B15" t="s">
        <v>575</v>
      </c>
    </row>
    <row r="16" spans="1:2" x14ac:dyDescent="0.25">
      <c r="A16" t="s">
        <v>1127</v>
      </c>
      <c r="B16" t="s">
        <v>1128</v>
      </c>
    </row>
    <row r="17" spans="1:2" x14ac:dyDescent="0.25">
      <c r="A17" t="s">
        <v>1129</v>
      </c>
      <c r="B17" t="s">
        <v>1130</v>
      </c>
    </row>
    <row r="18" spans="1:2" x14ac:dyDescent="0.25">
      <c r="A18" t="s">
        <v>1131</v>
      </c>
      <c r="B18" t="s">
        <v>1132</v>
      </c>
    </row>
    <row r="19" spans="1:2" x14ac:dyDescent="0.25">
      <c r="A19" t="s">
        <v>393</v>
      </c>
      <c r="B19" t="s">
        <v>1133</v>
      </c>
    </row>
    <row r="20" spans="1:2" x14ac:dyDescent="0.25">
      <c r="A20" t="s">
        <v>1134</v>
      </c>
      <c r="B20" t="s">
        <v>1135</v>
      </c>
    </row>
    <row r="21" spans="1:2" x14ac:dyDescent="0.25">
      <c r="A21" t="s">
        <v>1136</v>
      </c>
      <c r="B21" t="s">
        <v>654</v>
      </c>
    </row>
    <row r="22" spans="1:2" x14ac:dyDescent="0.25">
      <c r="A22" t="s">
        <v>1137</v>
      </c>
      <c r="B22" t="s">
        <v>1138</v>
      </c>
    </row>
    <row r="23" spans="1:2" x14ac:dyDescent="0.25">
      <c r="A23" t="s">
        <v>1139</v>
      </c>
      <c r="B23" t="s">
        <v>1140</v>
      </c>
    </row>
    <row r="24" spans="1:2" x14ac:dyDescent="0.25">
      <c r="A24" t="s">
        <v>1141</v>
      </c>
      <c r="B24" t="s">
        <v>1142</v>
      </c>
    </row>
    <row r="25" spans="1:2" x14ac:dyDescent="0.25">
      <c r="A25" t="s">
        <v>1143</v>
      </c>
      <c r="B25" t="s">
        <v>1144</v>
      </c>
    </row>
    <row r="26" spans="1:2" x14ac:dyDescent="0.25">
      <c r="A26" t="s">
        <v>1145</v>
      </c>
      <c r="B26" t="s">
        <v>814</v>
      </c>
    </row>
    <row r="27" spans="1:2" x14ac:dyDescent="0.25">
      <c r="A27" t="s">
        <v>1146</v>
      </c>
      <c r="B27" t="s">
        <v>1147</v>
      </c>
    </row>
    <row r="28" spans="1:2" x14ac:dyDescent="0.25">
      <c r="A28" t="s">
        <v>1148</v>
      </c>
      <c r="B28" t="s">
        <v>1149</v>
      </c>
    </row>
    <row r="29" spans="1:2" x14ac:dyDescent="0.25">
      <c r="A29" t="s">
        <v>1150</v>
      </c>
      <c r="B29" t="s">
        <v>1151</v>
      </c>
    </row>
    <row r="30" spans="1:2" x14ac:dyDescent="0.25">
      <c r="A30" t="s">
        <v>1152</v>
      </c>
      <c r="B30" t="s">
        <v>761</v>
      </c>
    </row>
    <row r="31" spans="1:2" x14ac:dyDescent="0.25">
      <c r="A31" t="s">
        <v>1153</v>
      </c>
      <c r="B31" t="s">
        <v>1154</v>
      </c>
    </row>
    <row r="32" spans="1:2" x14ac:dyDescent="0.25">
      <c r="A32" t="s">
        <v>1155</v>
      </c>
      <c r="B32" t="s">
        <v>1156</v>
      </c>
    </row>
    <row r="33" spans="1:2" x14ac:dyDescent="0.25">
      <c r="A33" t="s">
        <v>1157</v>
      </c>
      <c r="B33" t="s">
        <v>1158</v>
      </c>
    </row>
    <row r="34" spans="1:2" x14ac:dyDescent="0.25">
      <c r="A34" t="s">
        <v>1159</v>
      </c>
      <c r="B34" t="s">
        <v>1160</v>
      </c>
    </row>
    <row r="35" spans="1:2" x14ac:dyDescent="0.25">
      <c r="A35" t="s">
        <v>496</v>
      </c>
      <c r="B35" t="s">
        <v>1161</v>
      </c>
    </row>
    <row r="36" spans="1:2" x14ac:dyDescent="0.25">
      <c r="A36" t="s">
        <v>466</v>
      </c>
      <c r="B36" t="s">
        <v>1162</v>
      </c>
    </row>
    <row r="37" spans="1:2" x14ac:dyDescent="0.25">
      <c r="A37" t="s">
        <v>1163</v>
      </c>
      <c r="B37" t="s">
        <v>1164</v>
      </c>
    </row>
    <row r="38" spans="1:2" x14ac:dyDescent="0.25">
      <c r="A38" t="s">
        <v>1165</v>
      </c>
      <c r="B38" t="s">
        <v>1166</v>
      </c>
    </row>
    <row r="39" spans="1:2" x14ac:dyDescent="0.25">
      <c r="A39" t="s">
        <v>1167</v>
      </c>
      <c r="B39" t="s">
        <v>1168</v>
      </c>
    </row>
    <row r="40" spans="1:2" x14ac:dyDescent="0.25">
      <c r="A40" t="s">
        <v>1169</v>
      </c>
      <c r="B40" t="s">
        <v>1170</v>
      </c>
    </row>
    <row r="41" spans="1:2" x14ac:dyDescent="0.25">
      <c r="A41" t="s">
        <v>1171</v>
      </c>
      <c r="B41" t="s">
        <v>1172</v>
      </c>
    </row>
    <row r="42" spans="1:2" x14ac:dyDescent="0.25">
      <c r="A42" t="s">
        <v>1173</v>
      </c>
      <c r="B42" t="s">
        <v>1174</v>
      </c>
    </row>
    <row r="43" spans="1:2" x14ac:dyDescent="0.25">
      <c r="A43" t="s">
        <v>1175</v>
      </c>
      <c r="B43" t="s">
        <v>1176</v>
      </c>
    </row>
    <row r="44" spans="1:2" x14ac:dyDescent="0.25">
      <c r="A44" t="s">
        <v>1177</v>
      </c>
      <c r="B44" t="s">
        <v>1178</v>
      </c>
    </row>
    <row r="45" spans="1:2" x14ac:dyDescent="0.25">
      <c r="A45" t="s">
        <v>1179</v>
      </c>
      <c r="B45" t="s">
        <v>1180</v>
      </c>
    </row>
    <row r="46" spans="1:2" x14ac:dyDescent="0.25">
      <c r="A46" t="s">
        <v>1181</v>
      </c>
      <c r="B46" t="s">
        <v>1182</v>
      </c>
    </row>
    <row r="47" spans="1:2" x14ac:dyDescent="0.25">
      <c r="A47" t="s">
        <v>1183</v>
      </c>
      <c r="B47" t="s">
        <v>1184</v>
      </c>
    </row>
    <row r="48" spans="1:2" x14ac:dyDescent="0.25">
      <c r="A48" t="s">
        <v>1185</v>
      </c>
      <c r="B48" t="s">
        <v>1186</v>
      </c>
    </row>
    <row r="49" spans="1:2" x14ac:dyDescent="0.25">
      <c r="A49" t="s">
        <v>1187</v>
      </c>
      <c r="B49" t="s">
        <v>1188</v>
      </c>
    </row>
    <row r="50" spans="1:2" x14ac:dyDescent="0.25">
      <c r="A50" t="s">
        <v>1189</v>
      </c>
      <c r="B50" t="s">
        <v>1190</v>
      </c>
    </row>
    <row r="51" spans="1:2" x14ac:dyDescent="0.25">
      <c r="A51" t="s">
        <v>1191</v>
      </c>
      <c r="B51" t="s">
        <v>1192</v>
      </c>
    </row>
    <row r="52" spans="1:2" x14ac:dyDescent="0.25">
      <c r="A52" t="s">
        <v>1193</v>
      </c>
      <c r="B52" t="s">
        <v>1194</v>
      </c>
    </row>
    <row r="53" spans="1:2" x14ac:dyDescent="0.25">
      <c r="A53" t="s">
        <v>1195</v>
      </c>
      <c r="B53" t="s">
        <v>1196</v>
      </c>
    </row>
    <row r="54" spans="1:2" x14ac:dyDescent="0.25">
      <c r="A54" t="s">
        <v>306</v>
      </c>
      <c r="B54" t="s">
        <v>1197</v>
      </c>
    </row>
    <row r="55" spans="1:2" x14ac:dyDescent="0.25">
      <c r="A55" t="s">
        <v>314</v>
      </c>
      <c r="B55" t="s">
        <v>1198</v>
      </c>
    </row>
    <row r="56" spans="1:2" x14ac:dyDescent="0.25">
      <c r="A56" t="s">
        <v>442</v>
      </c>
      <c r="B56" t="s">
        <v>1199</v>
      </c>
    </row>
    <row r="57" spans="1:2" x14ac:dyDescent="0.25">
      <c r="A57" t="s">
        <v>1200</v>
      </c>
      <c r="B57" t="s">
        <v>1201</v>
      </c>
    </row>
    <row r="58" spans="1:2" x14ac:dyDescent="0.25">
      <c r="A58" t="s">
        <v>1202</v>
      </c>
      <c r="B58" t="s">
        <v>1203</v>
      </c>
    </row>
    <row r="59" spans="1:2" x14ac:dyDescent="0.25">
      <c r="A59" t="s">
        <v>1204</v>
      </c>
      <c r="B59" t="s">
        <v>636</v>
      </c>
    </row>
    <row r="60" spans="1:2" x14ac:dyDescent="0.25">
      <c r="A60" t="s">
        <v>1205</v>
      </c>
      <c r="B60" t="s">
        <v>1206</v>
      </c>
    </row>
    <row r="61" spans="1:2" x14ac:dyDescent="0.25">
      <c r="A61" t="s">
        <v>1207</v>
      </c>
      <c r="B61" t="s">
        <v>1208</v>
      </c>
    </row>
    <row r="62" spans="1:2" x14ac:dyDescent="0.25">
      <c r="A62" t="s">
        <v>1209</v>
      </c>
      <c r="B62" t="s">
        <v>1210</v>
      </c>
    </row>
    <row r="63" spans="1:2" x14ac:dyDescent="0.25">
      <c r="A63" t="s">
        <v>1211</v>
      </c>
      <c r="B63" t="s">
        <v>1212</v>
      </c>
    </row>
    <row r="64" spans="1:2" x14ac:dyDescent="0.25">
      <c r="A64" t="s">
        <v>1213</v>
      </c>
      <c r="B64" t="s">
        <v>1214</v>
      </c>
    </row>
    <row r="65" spans="1:2" x14ac:dyDescent="0.25">
      <c r="A65" t="s">
        <v>1202</v>
      </c>
      <c r="B65" t="s">
        <v>1203</v>
      </c>
    </row>
    <row r="66" spans="1:2" x14ac:dyDescent="0.25">
      <c r="A66" t="s">
        <v>1215</v>
      </c>
      <c r="B66" t="s">
        <v>1216</v>
      </c>
    </row>
    <row r="67" spans="1:2" x14ac:dyDescent="0.25">
      <c r="A67" t="s">
        <v>1217</v>
      </c>
      <c r="B67" t="s">
        <v>1218</v>
      </c>
    </row>
    <row r="68" spans="1:2" x14ac:dyDescent="0.25">
      <c r="A68" t="s">
        <v>1219</v>
      </c>
      <c r="B68" t="s">
        <v>1220</v>
      </c>
    </row>
    <row r="69" spans="1:2" x14ac:dyDescent="0.25">
      <c r="A69" t="s">
        <v>1221</v>
      </c>
      <c r="B69" t="s">
        <v>1222</v>
      </c>
    </row>
    <row r="70" spans="1:2" x14ac:dyDescent="0.25">
      <c r="A70" t="s">
        <v>1223</v>
      </c>
      <c r="B70" t="s">
        <v>1224</v>
      </c>
    </row>
    <row r="71" spans="1:2" x14ac:dyDescent="0.25">
      <c r="A71" t="s">
        <v>1225</v>
      </c>
      <c r="B71" t="s">
        <v>800</v>
      </c>
    </row>
    <row r="72" spans="1:2" x14ac:dyDescent="0.25">
      <c r="A72" t="s">
        <v>1226</v>
      </c>
      <c r="B72" t="s">
        <v>1227</v>
      </c>
    </row>
    <row r="73" spans="1:2" x14ac:dyDescent="0.25">
      <c r="A73" t="s">
        <v>1228</v>
      </c>
      <c r="B73" t="s">
        <v>497</v>
      </c>
    </row>
    <row r="74" spans="1:2" x14ac:dyDescent="0.25">
      <c r="A74" t="s">
        <v>1229</v>
      </c>
      <c r="B74" t="s">
        <v>1230</v>
      </c>
    </row>
    <row r="75" spans="1:2" x14ac:dyDescent="0.25">
      <c r="A75" t="s">
        <v>1231</v>
      </c>
      <c r="B75" t="s">
        <v>1232</v>
      </c>
    </row>
    <row r="76" spans="1:2" x14ac:dyDescent="0.25">
      <c r="A76" t="s">
        <v>1233</v>
      </c>
      <c r="B76" t="s">
        <v>287</v>
      </c>
    </row>
    <row r="77" spans="1:2" x14ac:dyDescent="0.25">
      <c r="A77" t="s">
        <v>1234</v>
      </c>
      <c r="B77" t="s">
        <v>1235</v>
      </c>
    </row>
    <row r="78" spans="1:2" x14ac:dyDescent="0.25">
      <c r="A78" t="s">
        <v>1236</v>
      </c>
      <c r="B78" t="s">
        <v>1237</v>
      </c>
    </row>
    <row r="79" spans="1:2" x14ac:dyDescent="0.25">
      <c r="A79" t="s">
        <v>1238</v>
      </c>
      <c r="B79" t="s">
        <v>1239</v>
      </c>
    </row>
    <row r="80" spans="1:2" x14ac:dyDescent="0.25">
      <c r="A80" t="s">
        <v>1240</v>
      </c>
      <c r="B80" t="s">
        <v>1241</v>
      </c>
    </row>
    <row r="81" spans="1:2" x14ac:dyDescent="0.25">
      <c r="A81" t="s">
        <v>1242</v>
      </c>
      <c r="B81" t="s">
        <v>1243</v>
      </c>
    </row>
    <row r="82" spans="1:2" x14ac:dyDescent="0.25">
      <c r="A82" t="s">
        <v>1244</v>
      </c>
      <c r="B82" t="s">
        <v>1245</v>
      </c>
    </row>
    <row r="83" spans="1:2" x14ac:dyDescent="0.25">
      <c r="A83" t="s">
        <v>1246</v>
      </c>
      <c r="B83" t="s">
        <v>1247</v>
      </c>
    </row>
    <row r="84" spans="1:2" x14ac:dyDescent="0.25">
      <c r="A84" t="s">
        <v>1248</v>
      </c>
      <c r="B84" t="s">
        <v>1249</v>
      </c>
    </row>
    <row r="85" spans="1:2" x14ac:dyDescent="0.25">
      <c r="A85" t="s">
        <v>1250</v>
      </c>
      <c r="B85" t="s">
        <v>775</v>
      </c>
    </row>
    <row r="86" spans="1:2" x14ac:dyDescent="0.25">
      <c r="A86" t="s">
        <v>1251</v>
      </c>
      <c r="B86" t="s">
        <v>1252</v>
      </c>
    </row>
    <row r="87" spans="1:2" x14ac:dyDescent="0.25">
      <c r="A87" t="s">
        <v>1253</v>
      </c>
      <c r="B87" t="s">
        <v>1254</v>
      </c>
    </row>
    <row r="88" spans="1:2" x14ac:dyDescent="0.25">
      <c r="A88" t="s">
        <v>1255</v>
      </c>
      <c r="B88" t="s">
        <v>1256</v>
      </c>
    </row>
    <row r="89" spans="1:2" x14ac:dyDescent="0.25">
      <c r="A89" t="s">
        <v>1257</v>
      </c>
      <c r="B89" t="s">
        <v>1258</v>
      </c>
    </row>
    <row r="90" spans="1:2" x14ac:dyDescent="0.25">
      <c r="A90" t="s">
        <v>1259</v>
      </c>
      <c r="B90" t="s">
        <v>1260</v>
      </c>
    </row>
    <row r="91" spans="1:2" x14ac:dyDescent="0.25">
      <c r="A91" t="s">
        <v>1261</v>
      </c>
      <c r="B91" t="s">
        <v>1262</v>
      </c>
    </row>
    <row r="92" spans="1:2" x14ac:dyDescent="0.25">
      <c r="A92" t="s">
        <v>1263</v>
      </c>
      <c r="B92" t="s">
        <v>1264</v>
      </c>
    </row>
    <row r="93" spans="1:2" x14ac:dyDescent="0.25">
      <c r="A93" t="s">
        <v>1265</v>
      </c>
      <c r="B93" t="s">
        <v>1266</v>
      </c>
    </row>
    <row r="94" spans="1:2" x14ac:dyDescent="0.25">
      <c r="A94" t="s">
        <v>1267</v>
      </c>
      <c r="B94" t="s">
        <v>1268</v>
      </c>
    </row>
    <row r="95" spans="1:2" x14ac:dyDescent="0.25">
      <c r="A95" t="s">
        <v>1269</v>
      </c>
      <c r="B95" t="s">
        <v>1270</v>
      </c>
    </row>
    <row r="96" spans="1:2" x14ac:dyDescent="0.25">
      <c r="A96" t="s">
        <v>487</v>
      </c>
      <c r="B96" t="s">
        <v>1271</v>
      </c>
    </row>
    <row r="97" spans="1:2" x14ac:dyDescent="0.25">
      <c r="A97" t="s">
        <v>1272</v>
      </c>
      <c r="B97" t="s">
        <v>1273</v>
      </c>
    </row>
    <row r="98" spans="1:2" x14ac:dyDescent="0.25">
      <c r="A98" t="s">
        <v>1274</v>
      </c>
      <c r="B98" t="s">
        <v>1275</v>
      </c>
    </row>
    <row r="99" spans="1:2" x14ac:dyDescent="0.25">
      <c r="A99" t="s">
        <v>1276</v>
      </c>
      <c r="B99" t="s">
        <v>1277</v>
      </c>
    </row>
    <row r="100" spans="1:2" x14ac:dyDescent="0.25">
      <c r="A100" t="s">
        <v>1278</v>
      </c>
      <c r="B100" t="s">
        <v>1279</v>
      </c>
    </row>
    <row r="101" spans="1:2" x14ac:dyDescent="0.25">
      <c r="A101" t="s">
        <v>1280</v>
      </c>
      <c r="B101" t="s">
        <v>1281</v>
      </c>
    </row>
    <row r="102" spans="1:2" x14ac:dyDescent="0.25">
      <c r="A102" t="s">
        <v>1282</v>
      </c>
      <c r="B102" t="s">
        <v>1283</v>
      </c>
    </row>
    <row r="103" spans="1:2" x14ac:dyDescent="0.25">
      <c r="A103" t="s">
        <v>1284</v>
      </c>
      <c r="B103" t="s">
        <v>1285</v>
      </c>
    </row>
    <row r="104" spans="1:2" x14ac:dyDescent="0.25">
      <c r="A104" t="s">
        <v>467</v>
      </c>
      <c r="B104" t="s">
        <v>1286</v>
      </c>
    </row>
    <row r="105" spans="1:2" x14ac:dyDescent="0.25">
      <c r="A105" t="s">
        <v>1287</v>
      </c>
      <c r="B105" t="s">
        <v>1288</v>
      </c>
    </row>
    <row r="106" spans="1:2" x14ac:dyDescent="0.25">
      <c r="A106" t="s">
        <v>1289</v>
      </c>
      <c r="B106" t="s">
        <v>614</v>
      </c>
    </row>
    <row r="107" spans="1:2" x14ac:dyDescent="0.25">
      <c r="A107" t="s">
        <v>1290</v>
      </c>
      <c r="B107" t="s">
        <v>1291</v>
      </c>
    </row>
    <row r="108" spans="1:2" x14ac:dyDescent="0.25">
      <c r="A108" t="s">
        <v>1292</v>
      </c>
      <c r="B108" t="s">
        <v>907</v>
      </c>
    </row>
    <row r="109" spans="1:2" x14ac:dyDescent="0.25">
      <c r="A109" t="s">
        <v>1293</v>
      </c>
      <c r="B109" t="s">
        <v>1294</v>
      </c>
    </row>
    <row r="110" spans="1:2" x14ac:dyDescent="0.25">
      <c r="A110" t="s">
        <v>1295</v>
      </c>
      <c r="B110" t="s">
        <v>1296</v>
      </c>
    </row>
    <row r="111" spans="1:2" x14ac:dyDescent="0.25">
      <c r="A111" t="s">
        <v>1297</v>
      </c>
      <c r="B111" t="s">
        <v>1298</v>
      </c>
    </row>
    <row r="112" spans="1:2" x14ac:dyDescent="0.25">
      <c r="A112" t="s">
        <v>1299</v>
      </c>
      <c r="B112" t="s">
        <v>1300</v>
      </c>
    </row>
    <row r="113" spans="1:2" x14ac:dyDescent="0.25">
      <c r="A113" t="s">
        <v>1301</v>
      </c>
      <c r="B113" t="s">
        <v>1302</v>
      </c>
    </row>
    <row r="114" spans="1:2" x14ac:dyDescent="0.25">
      <c r="A114" t="s">
        <v>1303</v>
      </c>
      <c r="B114" t="s">
        <v>742</v>
      </c>
    </row>
    <row r="115" spans="1:2" x14ac:dyDescent="0.25">
      <c r="A115" t="s">
        <v>1304</v>
      </c>
      <c r="B115" t="s">
        <v>1305</v>
      </c>
    </row>
    <row r="116" spans="1:2" x14ac:dyDescent="0.25">
      <c r="A116" t="s">
        <v>1306</v>
      </c>
      <c r="B116" t="s">
        <v>1307</v>
      </c>
    </row>
    <row r="117" spans="1:2" x14ac:dyDescent="0.25">
      <c r="A117" t="s">
        <v>1308</v>
      </c>
      <c r="B117" t="s">
        <v>1309</v>
      </c>
    </row>
    <row r="118" spans="1:2" x14ac:dyDescent="0.25">
      <c r="A118" t="s">
        <v>1310</v>
      </c>
      <c r="B118" t="s">
        <v>1311</v>
      </c>
    </row>
    <row r="119" spans="1:2" x14ac:dyDescent="0.25">
      <c r="A119" t="s">
        <v>333</v>
      </c>
      <c r="B119" t="s">
        <v>1312</v>
      </c>
    </row>
    <row r="120" spans="1:2" x14ac:dyDescent="0.25">
      <c r="A120" t="s">
        <v>1313</v>
      </c>
      <c r="B120" t="s">
        <v>1314</v>
      </c>
    </row>
    <row r="121" spans="1:2" x14ac:dyDescent="0.25">
      <c r="A121" t="s">
        <v>490</v>
      </c>
      <c r="B121" t="s">
        <v>491</v>
      </c>
    </row>
    <row r="122" spans="1:2" x14ac:dyDescent="0.25">
      <c r="A122" t="s">
        <v>1315</v>
      </c>
      <c r="B122" t="s">
        <v>1316</v>
      </c>
    </row>
    <row r="123" spans="1:2" x14ac:dyDescent="0.25">
      <c r="A123" t="s">
        <v>1317</v>
      </c>
      <c r="B123" t="s">
        <v>1318</v>
      </c>
    </row>
    <row r="124" spans="1:2" x14ac:dyDescent="0.25">
      <c r="A124" t="s">
        <v>1319</v>
      </c>
      <c r="B124" t="s">
        <v>1320</v>
      </c>
    </row>
    <row r="125" spans="1:2" x14ac:dyDescent="0.25">
      <c r="A125" t="s">
        <v>439</v>
      </c>
      <c r="B125" t="s">
        <v>1321</v>
      </c>
    </row>
    <row r="126" spans="1:2" x14ac:dyDescent="0.25">
      <c r="A126" t="s">
        <v>1322</v>
      </c>
      <c r="B126" t="s">
        <v>1323</v>
      </c>
    </row>
    <row r="127" spans="1:2" x14ac:dyDescent="0.25">
      <c r="A127" t="s">
        <v>1324</v>
      </c>
      <c r="B127" t="s">
        <v>1325</v>
      </c>
    </row>
    <row r="128" spans="1:2" x14ac:dyDescent="0.25">
      <c r="A128" t="s">
        <v>1326</v>
      </c>
      <c r="B128" t="s">
        <v>1327</v>
      </c>
    </row>
    <row r="129" spans="1:2" x14ac:dyDescent="0.25">
      <c r="A129" t="s">
        <v>1328</v>
      </c>
      <c r="B129" t="s">
        <v>1329</v>
      </c>
    </row>
    <row r="130" spans="1:2" x14ac:dyDescent="0.25">
      <c r="A130" t="s">
        <v>1330</v>
      </c>
      <c r="B130" t="s">
        <v>1331</v>
      </c>
    </row>
    <row r="131" spans="1:2" x14ac:dyDescent="0.25">
      <c r="A131" t="s">
        <v>1332</v>
      </c>
      <c r="B131" t="s">
        <v>1333</v>
      </c>
    </row>
    <row r="132" spans="1:2" x14ac:dyDescent="0.25">
      <c r="A132" t="s">
        <v>1334</v>
      </c>
      <c r="B132" t="s">
        <v>1335</v>
      </c>
    </row>
    <row r="133" spans="1:2" x14ac:dyDescent="0.25">
      <c r="A133" t="s">
        <v>1336</v>
      </c>
      <c r="B133" t="s">
        <v>1337</v>
      </c>
    </row>
    <row r="134" spans="1:2" x14ac:dyDescent="0.25">
      <c r="A134" t="s">
        <v>1338</v>
      </c>
      <c r="B134" t="s">
        <v>71</v>
      </c>
    </row>
    <row r="135" spans="1:2" x14ac:dyDescent="0.25">
      <c r="A135" t="s">
        <v>1339</v>
      </c>
      <c r="B135" t="s">
        <v>477</v>
      </c>
    </row>
    <row r="136" spans="1:2" x14ac:dyDescent="0.25">
      <c r="A136" t="s">
        <v>1340</v>
      </c>
      <c r="B136" t="s">
        <v>356</v>
      </c>
    </row>
    <row r="137" spans="1:2" x14ac:dyDescent="0.25">
      <c r="A137" t="s">
        <v>1341</v>
      </c>
      <c r="B137" t="s">
        <v>1342</v>
      </c>
    </row>
    <row r="138" spans="1:2" x14ac:dyDescent="0.25">
      <c r="A138" t="s">
        <v>1343</v>
      </c>
      <c r="B138" t="s">
        <v>1344</v>
      </c>
    </row>
    <row r="139" spans="1:2" x14ac:dyDescent="0.25">
      <c r="A139" t="s">
        <v>1345</v>
      </c>
      <c r="B139" t="s">
        <v>1346</v>
      </c>
    </row>
    <row r="140" spans="1:2" x14ac:dyDescent="0.25">
      <c r="A140" t="s">
        <v>1347</v>
      </c>
      <c r="B140" t="s">
        <v>1348</v>
      </c>
    </row>
    <row r="141" spans="1:2" x14ac:dyDescent="0.25">
      <c r="A141" t="s">
        <v>1349</v>
      </c>
      <c r="B141" t="s">
        <v>1350</v>
      </c>
    </row>
    <row r="142" spans="1:2" x14ac:dyDescent="0.25">
      <c r="A142" t="s">
        <v>1351</v>
      </c>
      <c r="B142" t="s">
        <v>1352</v>
      </c>
    </row>
    <row r="143" spans="1:2" x14ac:dyDescent="0.25">
      <c r="A143" t="s">
        <v>1353</v>
      </c>
      <c r="B143" t="s">
        <v>1354</v>
      </c>
    </row>
    <row r="144" spans="1:2" x14ac:dyDescent="0.25">
      <c r="A144" t="s">
        <v>1355</v>
      </c>
      <c r="B144" t="s">
        <v>1356</v>
      </c>
    </row>
    <row r="145" spans="1:2" x14ac:dyDescent="0.25">
      <c r="A145" t="s">
        <v>1357</v>
      </c>
      <c r="B145" t="s">
        <v>1358</v>
      </c>
    </row>
    <row r="146" spans="1:2" x14ac:dyDescent="0.25">
      <c r="A146" t="s">
        <v>1359</v>
      </c>
      <c r="B146" t="s">
        <v>1360</v>
      </c>
    </row>
    <row r="147" spans="1:2" x14ac:dyDescent="0.25">
      <c r="A147" t="s">
        <v>1361</v>
      </c>
      <c r="B147" t="s">
        <v>1362</v>
      </c>
    </row>
    <row r="148" spans="1:2" x14ac:dyDescent="0.25">
      <c r="A148" t="s">
        <v>1363</v>
      </c>
      <c r="B148" t="s">
        <v>1364</v>
      </c>
    </row>
    <row r="149" spans="1:2" x14ac:dyDescent="0.25">
      <c r="A149" t="s">
        <v>1365</v>
      </c>
      <c r="B149" t="s">
        <v>1366</v>
      </c>
    </row>
    <row r="150" spans="1:2" x14ac:dyDescent="0.25">
      <c r="A150" t="s">
        <v>1367</v>
      </c>
      <c r="B150" t="s">
        <v>1368</v>
      </c>
    </row>
    <row r="151" spans="1:2" x14ac:dyDescent="0.25">
      <c r="A151" t="s">
        <v>1369</v>
      </c>
      <c r="B151" t="s">
        <v>275</v>
      </c>
    </row>
    <row r="152" spans="1:2" x14ac:dyDescent="0.25">
      <c r="A152" t="s">
        <v>351</v>
      </c>
      <c r="B152" t="s">
        <v>1370</v>
      </c>
    </row>
    <row r="153" spans="1:2" x14ac:dyDescent="0.25">
      <c r="A153" t="s">
        <v>1371</v>
      </c>
      <c r="B153" t="s">
        <v>1372</v>
      </c>
    </row>
    <row r="154" spans="1:2" x14ac:dyDescent="0.25">
      <c r="A154" t="s">
        <v>1373</v>
      </c>
      <c r="B154" t="s">
        <v>1374</v>
      </c>
    </row>
    <row r="155" spans="1:2" x14ac:dyDescent="0.25">
      <c r="A155" t="s">
        <v>1375</v>
      </c>
      <c r="B155" t="s">
        <v>1376</v>
      </c>
    </row>
    <row r="156" spans="1:2" x14ac:dyDescent="0.25">
      <c r="A156" t="s">
        <v>1377</v>
      </c>
      <c r="B156" t="s">
        <v>1378</v>
      </c>
    </row>
    <row r="157" spans="1:2" x14ac:dyDescent="0.25">
      <c r="A157" t="s">
        <v>1379</v>
      </c>
      <c r="B157" t="s">
        <v>1380</v>
      </c>
    </row>
    <row r="158" spans="1:2" x14ac:dyDescent="0.25">
      <c r="A158" t="s">
        <v>1381</v>
      </c>
      <c r="B158" t="s">
        <v>1382</v>
      </c>
    </row>
    <row r="159" spans="1:2" x14ac:dyDescent="0.25">
      <c r="A159" t="s">
        <v>1383</v>
      </c>
      <c r="B159" t="s">
        <v>1384</v>
      </c>
    </row>
    <row r="160" spans="1:2" x14ac:dyDescent="0.25">
      <c r="A160" t="s">
        <v>1385</v>
      </c>
      <c r="B160" t="s">
        <v>1386</v>
      </c>
    </row>
    <row r="161" spans="1:2" x14ac:dyDescent="0.25">
      <c r="A161" t="s">
        <v>1387</v>
      </c>
      <c r="B161" t="s">
        <v>1388</v>
      </c>
    </row>
    <row r="162" spans="1:2" x14ac:dyDescent="0.25">
      <c r="A162" t="s">
        <v>1389</v>
      </c>
      <c r="B162" t="s">
        <v>1390</v>
      </c>
    </row>
    <row r="163" spans="1:2" x14ac:dyDescent="0.25">
      <c r="A163" t="s">
        <v>1391</v>
      </c>
      <c r="B163" t="s">
        <v>1392</v>
      </c>
    </row>
    <row r="164" spans="1:2" x14ac:dyDescent="0.25">
      <c r="A164" t="s">
        <v>426</v>
      </c>
      <c r="B164" t="s">
        <v>1393</v>
      </c>
    </row>
    <row r="165" spans="1:2" x14ac:dyDescent="0.25">
      <c r="A165" t="s">
        <v>1394</v>
      </c>
      <c r="B165" t="s">
        <v>1395</v>
      </c>
    </row>
    <row r="166" spans="1:2" x14ac:dyDescent="0.25">
      <c r="A166" t="s">
        <v>1396</v>
      </c>
      <c r="B166" t="s">
        <v>1397</v>
      </c>
    </row>
    <row r="167" spans="1:2" x14ac:dyDescent="0.25">
      <c r="A167" t="s">
        <v>1398</v>
      </c>
      <c r="B167" t="s">
        <v>1399</v>
      </c>
    </row>
    <row r="168" spans="1:2" x14ac:dyDescent="0.25">
      <c r="A168" t="s">
        <v>1400</v>
      </c>
      <c r="B168" t="s">
        <v>1401</v>
      </c>
    </row>
    <row r="169" spans="1:2" x14ac:dyDescent="0.25">
      <c r="A169" t="s">
        <v>1402</v>
      </c>
      <c r="B169" t="s">
        <v>1403</v>
      </c>
    </row>
    <row r="170" spans="1:2" x14ac:dyDescent="0.25">
      <c r="A170" t="s">
        <v>1404</v>
      </c>
      <c r="B170" t="s">
        <v>1405</v>
      </c>
    </row>
    <row r="171" spans="1:2" x14ac:dyDescent="0.25">
      <c r="A171" t="s">
        <v>1406</v>
      </c>
      <c r="B171" t="s">
        <v>1407</v>
      </c>
    </row>
    <row r="172" spans="1:2" x14ac:dyDescent="0.25">
      <c r="A172" t="s">
        <v>1408</v>
      </c>
      <c r="B172" t="s">
        <v>1409</v>
      </c>
    </row>
    <row r="173" spans="1:2" x14ac:dyDescent="0.25">
      <c r="A173" t="s">
        <v>1410</v>
      </c>
      <c r="B173" t="s">
        <v>1411</v>
      </c>
    </row>
    <row r="174" spans="1:2" x14ac:dyDescent="0.25">
      <c r="A174" t="s">
        <v>1412</v>
      </c>
      <c r="B174" t="s">
        <v>864</v>
      </c>
    </row>
    <row r="175" spans="1:2" x14ac:dyDescent="0.25">
      <c r="A175" t="s">
        <v>450</v>
      </c>
      <c r="B175" t="s">
        <v>1413</v>
      </c>
    </row>
    <row r="176" spans="1:2" x14ac:dyDescent="0.25">
      <c r="A176" t="s">
        <v>1414</v>
      </c>
      <c r="B176" t="s">
        <v>1415</v>
      </c>
    </row>
    <row r="177" spans="1:2" x14ac:dyDescent="0.25">
      <c r="A177" t="s">
        <v>1416</v>
      </c>
      <c r="B177" t="s">
        <v>1417</v>
      </c>
    </row>
    <row r="178" spans="1:2" x14ac:dyDescent="0.25">
      <c r="A178" t="s">
        <v>1418</v>
      </c>
      <c r="B178" t="s">
        <v>1419</v>
      </c>
    </row>
    <row r="179" spans="1:2" x14ac:dyDescent="0.25">
      <c r="A179" t="s">
        <v>1420</v>
      </c>
      <c r="B179" t="s">
        <v>1421</v>
      </c>
    </row>
    <row r="180" spans="1:2" x14ac:dyDescent="0.25">
      <c r="A180" t="s">
        <v>1422</v>
      </c>
      <c r="B180" t="s">
        <v>859</v>
      </c>
    </row>
    <row r="181" spans="1:2" x14ac:dyDescent="0.25">
      <c r="A181" t="s">
        <v>1423</v>
      </c>
      <c r="B181" t="s">
        <v>1424</v>
      </c>
    </row>
    <row r="182" spans="1:2" x14ac:dyDescent="0.25">
      <c r="A182" t="s">
        <v>1425</v>
      </c>
      <c r="B182" t="s">
        <v>1426</v>
      </c>
    </row>
    <row r="183" spans="1:2" x14ac:dyDescent="0.25">
      <c r="A183" t="s">
        <v>1427</v>
      </c>
      <c r="B183" t="s">
        <v>1428</v>
      </c>
    </row>
    <row r="184" spans="1:2" x14ac:dyDescent="0.25">
      <c r="A184" t="s">
        <v>1429</v>
      </c>
      <c r="B184" t="s">
        <v>1430</v>
      </c>
    </row>
    <row r="185" spans="1:2" x14ac:dyDescent="0.25">
      <c r="A185" t="s">
        <v>1431</v>
      </c>
      <c r="B185" t="s">
        <v>1432</v>
      </c>
    </row>
    <row r="186" spans="1:2" x14ac:dyDescent="0.25">
      <c r="A186" t="s">
        <v>478</v>
      </c>
      <c r="B186" t="s">
        <v>479</v>
      </c>
    </row>
    <row r="187" spans="1:2" x14ac:dyDescent="0.25">
      <c r="A187" t="s">
        <v>1433</v>
      </c>
      <c r="B187" t="s">
        <v>1434</v>
      </c>
    </row>
    <row r="188" spans="1:2" x14ac:dyDescent="0.25">
      <c r="A188" t="s">
        <v>1435</v>
      </c>
      <c r="B188" t="s">
        <v>1436</v>
      </c>
    </row>
    <row r="189" spans="1:2" x14ac:dyDescent="0.25">
      <c r="A189" t="s">
        <v>1437</v>
      </c>
      <c r="B189" t="s">
        <v>1438</v>
      </c>
    </row>
    <row r="190" spans="1:2" x14ac:dyDescent="0.25">
      <c r="A190" t="s">
        <v>1439</v>
      </c>
      <c r="B190" t="s">
        <v>1440</v>
      </c>
    </row>
    <row r="191" spans="1:2" x14ac:dyDescent="0.25">
      <c r="A191" t="s">
        <v>1441</v>
      </c>
      <c r="B191" t="s">
        <v>1442</v>
      </c>
    </row>
    <row r="192" spans="1:2" x14ac:dyDescent="0.25">
      <c r="A192" t="s">
        <v>1443</v>
      </c>
      <c r="B192" t="s">
        <v>1444</v>
      </c>
    </row>
    <row r="193" spans="1:2" x14ac:dyDescent="0.25">
      <c r="A193" t="s">
        <v>1445</v>
      </c>
      <c r="B193" t="s">
        <v>1446</v>
      </c>
    </row>
    <row r="194" spans="1:2" x14ac:dyDescent="0.25">
      <c r="A194" t="s">
        <v>1447</v>
      </c>
      <c r="B194" t="s">
        <v>1448</v>
      </c>
    </row>
    <row r="195" spans="1:2" x14ac:dyDescent="0.25">
      <c r="A195" t="s">
        <v>1449</v>
      </c>
      <c r="B195" t="s">
        <v>1450</v>
      </c>
    </row>
    <row r="196" spans="1:2" x14ac:dyDescent="0.25">
      <c r="A196" t="s">
        <v>1451</v>
      </c>
      <c r="B196" t="s">
        <v>1452</v>
      </c>
    </row>
    <row r="197" spans="1:2" x14ac:dyDescent="0.25">
      <c r="A197" t="s">
        <v>1453</v>
      </c>
      <c r="B197" t="s">
        <v>1454</v>
      </c>
    </row>
    <row r="198" spans="1:2" x14ac:dyDescent="0.25">
      <c r="A198" t="s">
        <v>1455</v>
      </c>
      <c r="B198" t="s">
        <v>1456</v>
      </c>
    </row>
    <row r="199" spans="1:2" x14ac:dyDescent="0.25">
      <c r="A199" t="s">
        <v>1457</v>
      </c>
      <c r="B199" t="s">
        <v>1458</v>
      </c>
    </row>
    <row r="200" spans="1:2" x14ac:dyDescent="0.25">
      <c r="A200" t="s">
        <v>1459</v>
      </c>
      <c r="B200" t="s">
        <v>884</v>
      </c>
    </row>
    <row r="201" spans="1:2" x14ac:dyDescent="0.25">
      <c r="A201" t="s">
        <v>1460</v>
      </c>
      <c r="B201" t="s">
        <v>815</v>
      </c>
    </row>
    <row r="202" spans="1:2" x14ac:dyDescent="0.25">
      <c r="A202" t="s">
        <v>1461</v>
      </c>
      <c r="B202" t="s">
        <v>1462</v>
      </c>
    </row>
    <row r="203" spans="1:2" x14ac:dyDescent="0.25">
      <c r="A203" t="s">
        <v>1463</v>
      </c>
      <c r="B203" t="s">
        <v>1464</v>
      </c>
    </row>
    <row r="204" spans="1:2" x14ac:dyDescent="0.25">
      <c r="A204" t="s">
        <v>1465</v>
      </c>
      <c r="B204" t="s">
        <v>379</v>
      </c>
    </row>
    <row r="205" spans="1:2" x14ac:dyDescent="0.25">
      <c r="A205" t="s">
        <v>1466</v>
      </c>
      <c r="B205" t="s">
        <v>1467</v>
      </c>
    </row>
    <row r="206" spans="1:2" x14ac:dyDescent="0.25">
      <c r="A206" t="s">
        <v>1468</v>
      </c>
      <c r="B206" t="s">
        <v>1469</v>
      </c>
    </row>
    <row r="207" spans="1:2" x14ac:dyDescent="0.25">
      <c r="A207" t="s">
        <v>1470</v>
      </c>
      <c r="B207" t="s">
        <v>822</v>
      </c>
    </row>
    <row r="208" spans="1:2" x14ac:dyDescent="0.25">
      <c r="A208" t="s">
        <v>1471</v>
      </c>
      <c r="B208" t="s">
        <v>1472</v>
      </c>
    </row>
    <row r="209" spans="1:2" x14ac:dyDescent="0.25">
      <c r="A209" t="s">
        <v>1473</v>
      </c>
      <c r="B209" t="s">
        <v>1474</v>
      </c>
    </row>
    <row r="210" spans="1:2" x14ac:dyDescent="0.25">
      <c r="A210" t="s">
        <v>1475</v>
      </c>
      <c r="B210" t="s">
        <v>583</v>
      </c>
    </row>
    <row r="211" spans="1:2" x14ac:dyDescent="0.25">
      <c r="A211" t="s">
        <v>1476</v>
      </c>
      <c r="B211" t="s">
        <v>573</v>
      </c>
    </row>
    <row r="212" spans="1:2" x14ac:dyDescent="0.25">
      <c r="A212" t="s">
        <v>1477</v>
      </c>
      <c r="B212" t="s">
        <v>571</v>
      </c>
    </row>
    <row r="213" spans="1:2" x14ac:dyDescent="0.25">
      <c r="A213" t="s">
        <v>1478</v>
      </c>
      <c r="B213" t="s">
        <v>1479</v>
      </c>
    </row>
    <row r="214" spans="1:2" x14ac:dyDescent="0.25">
      <c r="A214" t="s">
        <v>1480</v>
      </c>
      <c r="B214" t="s">
        <v>584</v>
      </c>
    </row>
    <row r="215" spans="1:2" x14ac:dyDescent="0.25">
      <c r="A215" t="s">
        <v>1481</v>
      </c>
      <c r="B215" t="s">
        <v>1482</v>
      </c>
    </row>
    <row r="216" spans="1:2" x14ac:dyDescent="0.25">
      <c r="A216" t="s">
        <v>1483</v>
      </c>
      <c r="B216" t="s">
        <v>577</v>
      </c>
    </row>
    <row r="217" spans="1:2" x14ac:dyDescent="0.25">
      <c r="A217" t="s">
        <v>1484</v>
      </c>
      <c r="B217" t="s">
        <v>615</v>
      </c>
    </row>
    <row r="218" spans="1:2" x14ac:dyDescent="0.25">
      <c r="A218" t="s">
        <v>1485</v>
      </c>
      <c r="B218" t="s">
        <v>600</v>
      </c>
    </row>
    <row r="219" spans="1:2" x14ac:dyDescent="0.25">
      <c r="A219" t="s">
        <v>1486</v>
      </c>
      <c r="B219" t="s">
        <v>590</v>
      </c>
    </row>
    <row r="220" spans="1:2" x14ac:dyDescent="0.25">
      <c r="A220" t="s">
        <v>1487</v>
      </c>
      <c r="B220" t="s">
        <v>596</v>
      </c>
    </row>
    <row r="221" spans="1:2" x14ac:dyDescent="0.25">
      <c r="A221" t="s">
        <v>1488</v>
      </c>
      <c r="B221" t="s">
        <v>1489</v>
      </c>
    </row>
    <row r="222" spans="1:2" x14ac:dyDescent="0.25">
      <c r="A222" t="s">
        <v>1490</v>
      </c>
      <c r="B222" t="s">
        <v>769</v>
      </c>
    </row>
    <row r="223" spans="1:2" x14ac:dyDescent="0.25">
      <c r="A223" t="s">
        <v>1491</v>
      </c>
      <c r="B223" t="s">
        <v>662</v>
      </c>
    </row>
    <row r="224" spans="1:2" x14ac:dyDescent="0.25">
      <c r="A224" t="s">
        <v>1492</v>
      </c>
      <c r="B224" t="s">
        <v>1493</v>
      </c>
    </row>
    <row r="225" spans="1:2" x14ac:dyDescent="0.25">
      <c r="A225" t="s">
        <v>1494</v>
      </c>
      <c r="B225" t="s">
        <v>624</v>
      </c>
    </row>
    <row r="226" spans="1:2" x14ac:dyDescent="0.25">
      <c r="A226" t="s">
        <v>1495</v>
      </c>
      <c r="B226" t="s">
        <v>838</v>
      </c>
    </row>
    <row r="227" spans="1:2" x14ac:dyDescent="0.25">
      <c r="A227" t="s">
        <v>1496</v>
      </c>
      <c r="B227" t="s">
        <v>693</v>
      </c>
    </row>
    <row r="228" spans="1:2" x14ac:dyDescent="0.25">
      <c r="A228" t="s">
        <v>1497</v>
      </c>
      <c r="B228" t="s">
        <v>848</v>
      </c>
    </row>
    <row r="229" spans="1:2" x14ac:dyDescent="0.25">
      <c r="A229" t="s">
        <v>1498</v>
      </c>
      <c r="B229" t="s">
        <v>812</v>
      </c>
    </row>
    <row r="230" spans="1:2" x14ac:dyDescent="0.25">
      <c r="A230" t="s">
        <v>1499</v>
      </c>
      <c r="B230" t="s">
        <v>1500</v>
      </c>
    </row>
    <row r="231" spans="1:2" x14ac:dyDescent="0.25">
      <c r="A231" t="s">
        <v>1501</v>
      </c>
      <c r="B231" t="s">
        <v>779</v>
      </c>
    </row>
    <row r="232" spans="1:2" x14ac:dyDescent="0.25">
      <c r="A232" t="s">
        <v>1502</v>
      </c>
      <c r="B232" t="s">
        <v>1503</v>
      </c>
    </row>
    <row r="233" spans="1:2" x14ac:dyDescent="0.25">
      <c r="A233" t="s">
        <v>1504</v>
      </c>
      <c r="B233" t="s">
        <v>1505</v>
      </c>
    </row>
    <row r="234" spans="1:2" x14ac:dyDescent="0.25">
      <c r="A234" t="s">
        <v>1506</v>
      </c>
      <c r="B234" t="s">
        <v>1507</v>
      </c>
    </row>
    <row r="235" spans="1:2" x14ac:dyDescent="0.25">
      <c r="A235" t="s">
        <v>1508</v>
      </c>
      <c r="B235" t="s">
        <v>1509</v>
      </c>
    </row>
    <row r="236" spans="1:2" x14ac:dyDescent="0.25">
      <c r="A236" t="s">
        <v>1510</v>
      </c>
      <c r="B236" t="s">
        <v>1511</v>
      </c>
    </row>
    <row r="237" spans="1:2" x14ac:dyDescent="0.25">
      <c r="A237" t="s">
        <v>418</v>
      </c>
      <c r="B237" t="s">
        <v>1512</v>
      </c>
    </row>
    <row r="238" spans="1:2" x14ac:dyDescent="0.25">
      <c r="A238" t="s">
        <v>1513</v>
      </c>
      <c r="B238" t="s">
        <v>1514</v>
      </c>
    </row>
    <row r="239" spans="1:2" x14ac:dyDescent="0.25">
      <c r="A239" t="s">
        <v>1515</v>
      </c>
      <c r="B239" t="s">
        <v>1516</v>
      </c>
    </row>
    <row r="240" spans="1:2" x14ac:dyDescent="0.25">
      <c r="A240" t="s">
        <v>1517</v>
      </c>
      <c r="B240" t="s">
        <v>1518</v>
      </c>
    </row>
    <row r="241" spans="1:2" x14ac:dyDescent="0.25">
      <c r="A241" t="s">
        <v>428</v>
      </c>
      <c r="B241" t="s">
        <v>1519</v>
      </c>
    </row>
    <row r="242" spans="1:2" x14ac:dyDescent="0.25">
      <c r="A242" t="s">
        <v>1520</v>
      </c>
      <c r="B242" t="s">
        <v>1521</v>
      </c>
    </row>
    <row r="243" spans="1:2" x14ac:dyDescent="0.25">
      <c r="A243" t="s">
        <v>1522</v>
      </c>
      <c r="B243" t="s">
        <v>1523</v>
      </c>
    </row>
    <row r="244" spans="1:2" x14ac:dyDescent="0.25">
      <c r="A244" t="s">
        <v>1524</v>
      </c>
      <c r="B244" t="s">
        <v>1525</v>
      </c>
    </row>
    <row r="245" spans="1:2" x14ac:dyDescent="0.25">
      <c r="A245" t="s">
        <v>1526</v>
      </c>
      <c r="B245" t="s">
        <v>1527</v>
      </c>
    </row>
    <row r="246" spans="1:2" x14ac:dyDescent="0.25">
      <c r="A246" t="s">
        <v>1528</v>
      </c>
      <c r="B246" t="s">
        <v>1529</v>
      </c>
    </row>
    <row r="247" spans="1:2" x14ac:dyDescent="0.25">
      <c r="A247" t="s">
        <v>1530</v>
      </c>
      <c r="B247" t="s">
        <v>1531</v>
      </c>
    </row>
    <row r="248" spans="1:2" x14ac:dyDescent="0.25">
      <c r="A248" t="s">
        <v>1532</v>
      </c>
      <c r="B248" t="s">
        <v>1533</v>
      </c>
    </row>
    <row r="249" spans="1:2" x14ac:dyDescent="0.25">
      <c r="A249" t="s">
        <v>1534</v>
      </c>
      <c r="B249" t="s">
        <v>1535</v>
      </c>
    </row>
    <row r="250" spans="1:2" x14ac:dyDescent="0.25">
      <c r="A250" t="s">
        <v>1536</v>
      </c>
      <c r="B250" t="s">
        <v>1537</v>
      </c>
    </row>
    <row r="251" spans="1:2" x14ac:dyDescent="0.25">
      <c r="A251" t="s">
        <v>1540</v>
      </c>
      <c r="B251" t="s">
        <v>703</v>
      </c>
    </row>
    <row r="252" spans="1:2" x14ac:dyDescent="0.25">
      <c r="A252" t="s">
        <v>1538</v>
      </c>
      <c r="B252" t="s">
        <v>1539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Output</vt:lpstr>
      <vt:lpstr>Compounders</vt:lpstr>
      <vt:lpstr>Output!Print_Area</vt:lpstr>
    </vt:vector>
  </TitlesOfParts>
  <Company>Bloomberg L.P.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mmarinucci@meritagegroup.com</dc:creator>
  <cp:keywords>Erep request id:69ab538d9b740000 on NXPGR-RR-159</cp:keywords>
  <cp:lastModifiedBy>Marinucci, Michele</cp:lastModifiedBy>
  <cp:lastPrinted>2026-06-01T01:55:23Z</cp:lastPrinted>
  <dcterms:created xsi:type="dcterms:W3CDTF">2026-03-07T21:27:42Z</dcterms:created>
  <dcterms:modified xsi:type="dcterms:W3CDTF">2026-06-05T15:32:50Z</dcterms:modified>
</cp:coreProperties>
</file>