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10\datasets\"/>
    </mc:Choice>
  </mc:AlternateContent>
  <xr:revisionPtr revIDLastSave="0" documentId="10_ncr:100000_{A4DDACBC-99FC-486E-BEEB-D828B8E32E7A}" xr6:coauthVersionLast="31" xr6:coauthVersionMax="31" xr10:uidLastSave="{00000000-0000-0000-0000-000000000000}"/>
  <bookViews>
    <workbookView xWindow="0" yWindow="0" windowWidth="17040" windowHeight="5916" xr2:uid="{00000000-000D-0000-FFFF-FFFF00000000}"/>
  </bookViews>
  <sheets>
    <sheet name="schwing1" sheetId="1" r:id="rId1"/>
  </sheets>
  <calcPr calcId="179017"/>
</workbook>
</file>

<file path=xl/calcChain.xml><?xml version="1.0" encoding="utf-8"?>
<calcChain xmlns="http://schemas.openxmlformats.org/spreadsheetml/2006/main">
  <c r="S2" i="1" l="1"/>
  <c r="C3" i="1" l="1"/>
  <c r="C4" i="1" s="1"/>
  <c r="C5" i="1" s="1"/>
  <c r="C6" i="1" s="1"/>
  <c r="C7" i="1" s="1"/>
  <c r="C8" i="1" s="1"/>
  <c r="C9" i="1" s="1"/>
  <c r="C10" i="1" s="1"/>
  <c r="C11" i="1" s="1"/>
  <c r="Q4" i="1"/>
  <c r="Q5" i="1" s="1"/>
  <c r="Q6" i="1" s="1"/>
  <c r="Q7" i="1" s="1"/>
  <c r="Q8" i="1" s="1"/>
  <c r="Q9" i="1" s="1"/>
  <c r="Q10" i="1" s="1"/>
  <c r="Q11" i="1" s="1"/>
  <c r="Q3" i="1"/>
  <c r="O3" i="1"/>
  <c r="O4" i="1" s="1"/>
  <c r="O5" i="1" s="1"/>
  <c r="O6" i="1" s="1"/>
  <c r="O7" i="1" s="1"/>
  <c r="O8" i="1" s="1"/>
  <c r="O9" i="1" s="1"/>
  <c r="O10" i="1" s="1"/>
  <c r="O11" i="1" s="1"/>
  <c r="T11" i="1"/>
  <c r="T10" i="1"/>
  <c r="T9" i="1"/>
  <c r="T8" i="1"/>
  <c r="T7" i="1"/>
  <c r="T6" i="1"/>
  <c r="T5" i="1"/>
  <c r="T4" i="1"/>
  <c r="T3" i="1"/>
  <c r="T2" i="1"/>
  <c r="X2" i="1" l="1"/>
  <c r="F11" i="1"/>
  <c r="F10" i="1"/>
  <c r="F9" i="1"/>
  <c r="F8" i="1"/>
  <c r="F7" i="1"/>
  <c r="F6" i="1"/>
  <c r="F5" i="1"/>
  <c r="F4" i="1"/>
  <c r="F3" i="1"/>
  <c r="F2" i="1"/>
  <c r="I2" i="1"/>
  <c r="J2" i="1" s="1"/>
  <c r="Z2" i="1" s="1"/>
  <c r="G11" i="1"/>
  <c r="G10" i="1"/>
  <c r="G9" i="1"/>
  <c r="G8" i="1"/>
  <c r="G7" i="1"/>
  <c r="G6" i="1"/>
  <c r="G5" i="1"/>
  <c r="G4" i="1"/>
  <c r="G3" i="1"/>
  <c r="G2" i="1"/>
  <c r="H3" i="1"/>
  <c r="H4" i="1" s="1"/>
  <c r="H5" i="1" s="1"/>
  <c r="H6" i="1" s="1"/>
  <c r="H7" i="1" s="1"/>
  <c r="H8" i="1" s="1"/>
  <c r="H9" i="1" s="1"/>
  <c r="H10" i="1" s="1"/>
  <c r="H11" i="1" s="1"/>
  <c r="I11" i="1" s="1"/>
  <c r="J11" i="1" s="1"/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3" i="1"/>
  <c r="J3" i="1" s="1"/>
  <c r="I4" i="1"/>
  <c r="J4" i="1" s="1"/>
  <c r="M3" i="1" l="1"/>
  <c r="M4" i="1" s="1"/>
  <c r="M5" i="1" s="1"/>
  <c r="M6" i="1" s="1"/>
  <c r="M7" i="1" s="1"/>
  <c r="M8" i="1" s="1"/>
  <c r="M9" i="1" s="1"/>
  <c r="M10" i="1" s="1"/>
  <c r="M11" i="1" s="1"/>
  <c r="L3" i="1" l="1"/>
  <c r="L4" i="1" s="1"/>
  <c r="L5" i="1" s="1"/>
  <c r="L6" i="1" s="1"/>
  <c r="L7" i="1" s="1"/>
  <c r="L8" i="1" s="1"/>
  <c r="L9" i="1" s="1"/>
  <c r="L10" i="1" s="1"/>
  <c r="L11" i="1" s="1"/>
  <c r="P3" i="1"/>
  <c r="P4" i="1" s="1"/>
  <c r="P5" i="1" s="1"/>
  <c r="P6" i="1" s="1"/>
  <c r="P7" i="1" s="1"/>
  <c r="P8" i="1" s="1"/>
  <c r="P9" i="1" s="1"/>
  <c r="P10" i="1" s="1"/>
  <c r="P11" i="1" s="1"/>
  <c r="N3" i="1"/>
  <c r="N4" i="1" s="1"/>
  <c r="U4" i="1" s="1"/>
  <c r="R3" i="1"/>
  <c r="Z3" i="1" s="1"/>
  <c r="R4" i="1"/>
  <c r="Z4" i="1" s="1"/>
  <c r="R11" i="1"/>
  <c r="Z11" i="1" s="1"/>
  <c r="R10" i="1"/>
  <c r="Z10" i="1" s="1"/>
  <c r="R9" i="1"/>
  <c r="Z9" i="1" s="1"/>
  <c r="R8" i="1"/>
  <c r="Z8" i="1" s="1"/>
  <c r="R7" i="1"/>
  <c r="Z7" i="1" s="1"/>
  <c r="R6" i="1"/>
  <c r="Z6" i="1" s="1"/>
  <c r="R5" i="1"/>
  <c r="Z5" i="1" s="1"/>
  <c r="K11" i="1"/>
  <c r="K10" i="1"/>
  <c r="K9" i="1"/>
  <c r="K8" i="1"/>
  <c r="K7" i="1"/>
  <c r="K6" i="1"/>
  <c r="K5" i="1"/>
  <c r="K4" i="1"/>
  <c r="K3" i="1"/>
  <c r="K2" i="1"/>
  <c r="E11" i="1"/>
  <c r="E10" i="1"/>
  <c r="E9" i="1"/>
  <c r="E8" i="1"/>
  <c r="E7" i="1"/>
  <c r="E6" i="1"/>
  <c r="E5" i="1"/>
  <c r="E4" i="1"/>
  <c r="E3" i="1"/>
  <c r="E2" i="1"/>
  <c r="AB8" i="1" l="1"/>
  <c r="S7" i="1"/>
  <c r="V4" i="1"/>
  <c r="S4" i="1"/>
  <c r="W4" i="1" s="1"/>
  <c r="S6" i="1"/>
  <c r="S8" i="1"/>
  <c r="S9" i="1"/>
  <c r="V3" i="1"/>
  <c r="S3" i="1"/>
  <c r="U2" i="1"/>
  <c r="V2" i="1"/>
  <c r="S10" i="1"/>
  <c r="S11" i="1"/>
  <c r="S5" i="1"/>
  <c r="U3" i="1"/>
  <c r="X3" i="1"/>
  <c r="W3" i="1" l="1"/>
  <c r="Y3" i="1"/>
  <c r="N5" i="1"/>
  <c r="X4" i="1"/>
  <c r="Y4" i="1" s="1"/>
  <c r="N6" i="1" l="1"/>
  <c r="X5" i="1" l="1"/>
  <c r="U5" i="1"/>
  <c r="W5" i="1" s="1"/>
  <c r="V5" i="1"/>
  <c r="N7" i="1"/>
  <c r="X6" i="1" l="1"/>
  <c r="U6" i="1"/>
  <c r="W6" i="1" s="1"/>
  <c r="V6" i="1"/>
  <c r="Y5" i="1"/>
  <c r="N8" i="1"/>
  <c r="X7" i="1" l="1"/>
  <c r="U7" i="1"/>
  <c r="W7" i="1" s="1"/>
  <c r="V7" i="1"/>
  <c r="Y6" i="1"/>
  <c r="N9" i="1"/>
  <c r="X8" i="1" l="1"/>
  <c r="U8" i="1"/>
  <c r="W8" i="1" s="1"/>
  <c r="V8" i="1"/>
  <c r="Y7" i="1"/>
  <c r="N10" i="1"/>
  <c r="X9" i="1" l="1"/>
  <c r="U9" i="1"/>
  <c r="W9" i="1" s="1"/>
  <c r="V9" i="1"/>
  <c r="Y8" i="1"/>
  <c r="N11" i="1"/>
  <c r="W2" i="1"/>
  <c r="Y2" i="1" s="1"/>
  <c r="X11" i="1" l="1"/>
  <c r="Y11" i="1" s="1"/>
  <c r="U11" i="1"/>
  <c r="W11" i="1" s="1"/>
  <c r="V11" i="1"/>
  <c r="X10" i="1"/>
  <c r="U10" i="1"/>
  <c r="W10" i="1" s="1"/>
  <c r="V10" i="1"/>
  <c r="Y9" i="1"/>
  <c r="AB2" i="1" l="1"/>
  <c r="Y10" i="1"/>
  <c r="AB5" i="1" s="1"/>
</calcChain>
</file>

<file path=xl/sharedStrings.xml><?xml version="1.0" encoding="utf-8"?>
<sst xmlns="http://schemas.openxmlformats.org/spreadsheetml/2006/main" count="52" uniqueCount="38">
  <si>
    <t>Ttot</t>
  </si>
  <si>
    <t>fTtot</t>
  </si>
  <si>
    <t>n</t>
  </si>
  <si>
    <t>T</t>
  </si>
  <si>
    <t>fT</t>
  </si>
  <si>
    <t>V</t>
  </si>
  <si>
    <t>fV</t>
  </si>
  <si>
    <t>m</t>
  </si>
  <si>
    <t>D</t>
  </si>
  <si>
    <t>fD</t>
  </si>
  <si>
    <t>k</t>
  </si>
  <si>
    <t>fk</t>
  </si>
  <si>
    <t>pl</t>
  </si>
  <si>
    <t>fpl</t>
  </si>
  <si>
    <t>pd</t>
  </si>
  <si>
    <t>fpd</t>
  </si>
  <si>
    <t>fm</t>
  </si>
  <si>
    <t>p</t>
  </si>
  <si>
    <t>fp</t>
  </si>
  <si>
    <t>Einheiten</t>
  </si>
  <si>
    <t>s</t>
  </si>
  <si>
    <t>L</t>
  </si>
  <si>
    <t>g</t>
  </si>
  <si>
    <t>mm</t>
  </si>
  <si>
    <t>Pa</t>
  </si>
  <si>
    <t>null</t>
  </si>
  <si>
    <t>k Avg</t>
  </si>
  <si>
    <t>fk Avg</t>
  </si>
  <si>
    <t>beta</t>
  </si>
  <si>
    <t>T0</t>
  </si>
  <si>
    <t>omega</t>
  </si>
  <si>
    <t>omega0</t>
  </si>
  <si>
    <t>fT0</t>
  </si>
  <si>
    <t>k0</t>
  </si>
  <si>
    <t>fk0</t>
  </si>
  <si>
    <t>k0 Avg</t>
  </si>
  <si>
    <t>fk0 Avg</t>
  </si>
  <si>
    <t>1/s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</si>
</sst>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"/>
  <sheetViews>
    <sheetView tabSelected="1" topLeftCell="C1" workbookViewId="0"/>
  </sheetViews>
  <sheetFormatPr defaultColWidth="11.5546875" defaultRowHeight="14.4" x14ac:dyDescent="0.3"/>
  <cols>
    <col min="20" max="20" width="12" bestFit="1" customWidth="1"/>
    <col min="24" max="24" width="12" bestFit="1" customWidth="1"/>
  </cols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30</v>
      </c>
      <c r="H1" t="s">
        <v>28</v>
      </c>
      <c r="I1" t="s">
        <v>31</v>
      </c>
      <c r="J1" t="s">
        <v>29</v>
      </c>
      <c r="K1" t="s">
        <v>32</v>
      </c>
      <c r="L1" t="s">
        <v>5</v>
      </c>
      <c r="M1" t="s">
        <v>6</v>
      </c>
      <c r="N1" t="s">
        <v>7</v>
      </c>
      <c r="O1" t="s">
        <v>16</v>
      </c>
      <c r="P1" t="s">
        <v>8</v>
      </c>
      <c r="Q1" t="s">
        <v>9</v>
      </c>
      <c r="R1" t="s">
        <v>12</v>
      </c>
      <c r="S1" t="s">
        <v>13</v>
      </c>
      <c r="T1" t="s">
        <v>14</v>
      </c>
      <c r="U1" t="s">
        <v>15</v>
      </c>
      <c r="V1" t="s">
        <v>17</v>
      </c>
      <c r="W1" t="s">
        <v>18</v>
      </c>
      <c r="X1" t="s">
        <v>10</v>
      </c>
      <c r="Y1" t="s">
        <v>11</v>
      </c>
      <c r="Z1" t="s">
        <v>33</v>
      </c>
      <c r="AA1" t="s">
        <v>34</v>
      </c>
      <c r="AB1" t="s">
        <v>26</v>
      </c>
      <c r="AC1" t="s">
        <v>25</v>
      </c>
    </row>
    <row r="2" spans="1:29" x14ac:dyDescent="0.3">
      <c r="A2">
        <v>1</v>
      </c>
      <c r="B2">
        <v>3.2</v>
      </c>
      <c r="C2">
        <v>0.14099999999999999</v>
      </c>
      <c r="D2">
        <v>3</v>
      </c>
      <c r="E2">
        <f>B2/D2</f>
        <v>1.0666666666666667</v>
      </c>
      <c r="F2">
        <f>C2/SQRT(D2)</f>
        <v>8.1406387955737236E-2</v>
      </c>
      <c r="G2">
        <f>2*PI()/E2</f>
        <v>5.8904862254808625</v>
      </c>
      <c r="H2">
        <v>1</v>
      </c>
      <c r="I2">
        <f>SQRT(G2^2+H2^2/4)</f>
        <v>5.9116687976052731</v>
      </c>
      <c r="J2">
        <f>2*PI()/I2</f>
        <v>1.0628446082305574</v>
      </c>
      <c r="K2">
        <f t="shared" ref="K2:K11" si="0">C2/SQRT(D2)</f>
        <v>8.1406387955737236E-2</v>
      </c>
      <c r="L2">
        <v>8.83</v>
      </c>
      <c r="M2">
        <v>0.09</v>
      </c>
      <c r="N2">
        <v>16</v>
      </c>
      <c r="O2">
        <v>0.5</v>
      </c>
      <c r="P2">
        <v>16</v>
      </c>
      <c r="Q2">
        <v>0.1</v>
      </c>
      <c r="R2">
        <v>94888</v>
      </c>
      <c r="S2">
        <f>R2*0.0002</f>
        <v>18.977600000000002</v>
      </c>
      <c r="T2">
        <f>4000*N2*9.806/(P2^2*PI())</f>
        <v>780.33668597956284</v>
      </c>
      <c r="U2">
        <f>T2*SQRT((O2/N2)^2+4*(Q2/P2)^2)</f>
        <v>26.264010369081944</v>
      </c>
      <c r="V2">
        <f>R2+T2</f>
        <v>95668.336685979564</v>
      </c>
      <c r="W2">
        <f>SQRT(S2^2+U2^2)</f>
        <v>32.402894044008541</v>
      </c>
      <c r="X2">
        <f t="shared" ref="X2:X11" si="1">10^6*64*L2*N2/(E2^2*P2^4*(R2+T2))</f>
        <v>1.2675206957733038</v>
      </c>
      <c r="Y2">
        <f t="shared" ref="Y2:Y11" si="2">X2*SQRT((O2/N2)^2+(M2/L2)^2+4*(K2/E2)^2+16*(Q2/P2)^2+(W2/V2^2))</f>
        <v>0.20042664936270468</v>
      </c>
      <c r="Z2">
        <f>10^6*64*L2*N2/(J2^2*P2^4*(R2+T2))</f>
        <v>1.276653260906595</v>
      </c>
      <c r="AB2">
        <f>AVERAGE(X2:X11)</f>
        <v>1.2397133806021094</v>
      </c>
      <c r="AC2">
        <v>0</v>
      </c>
    </row>
    <row r="3" spans="1:29" x14ac:dyDescent="0.3">
      <c r="A3">
        <v>2</v>
      </c>
      <c r="B3">
        <v>4.37</v>
      </c>
      <c r="C3">
        <f>C2</f>
        <v>0.14099999999999999</v>
      </c>
      <c r="D3">
        <v>4</v>
      </c>
      <c r="E3">
        <f t="shared" ref="E3:E11" si="3">B3/D3</f>
        <v>1.0925</v>
      </c>
      <c r="F3">
        <f t="shared" ref="F3:F11" si="4">C3/SQRT(D3)</f>
        <v>7.0499999999999993E-2</v>
      </c>
      <c r="G3">
        <f t="shared" ref="G3:G11" si="5">2*PI()/E3</f>
        <v>5.7511993658394385</v>
      </c>
      <c r="H3">
        <f>H2</f>
        <v>1</v>
      </c>
      <c r="I3">
        <f t="shared" ref="I3:I11" si="6">SQRT(G3^2+H3^2/4)</f>
        <v>5.7728930481719445</v>
      </c>
      <c r="J3">
        <f t="shared" ref="J3:J11" si="7">2*PI()/I3</f>
        <v>1.0883945458108273</v>
      </c>
      <c r="K3">
        <f t="shared" si="0"/>
        <v>7.0499999999999993E-2</v>
      </c>
      <c r="L3">
        <f t="shared" ref="L3:R3" si="8">L2</f>
        <v>8.83</v>
      </c>
      <c r="M3">
        <f t="shared" si="8"/>
        <v>0.09</v>
      </c>
      <c r="N3">
        <f t="shared" si="8"/>
        <v>16</v>
      </c>
      <c r="O3">
        <f t="shared" si="8"/>
        <v>0.5</v>
      </c>
      <c r="P3">
        <f t="shared" si="8"/>
        <v>16</v>
      </c>
      <c r="Q3">
        <f t="shared" si="8"/>
        <v>0.1</v>
      </c>
      <c r="R3">
        <f t="shared" si="8"/>
        <v>94888</v>
      </c>
      <c r="S3">
        <f t="shared" ref="S3:S11" si="9">R3*0.0002</f>
        <v>18.977600000000002</v>
      </c>
      <c r="T3">
        <f t="shared" ref="T3:T11" si="10">4000*N3*9.806/(P3^2*PI())</f>
        <v>780.33668597956284</v>
      </c>
      <c r="U3">
        <f t="shared" ref="U3:U11" si="11">T3*SQRT((O3/N3)^2+4*(Q3/P3)^2)</f>
        <v>26.264010369081944</v>
      </c>
      <c r="V3">
        <f t="shared" ref="V3:V11" si="12">R3+T3</f>
        <v>95668.336685979564</v>
      </c>
      <c r="W3">
        <f t="shared" ref="W3:W11" si="13">SQRT(S3^2+U3^2)</f>
        <v>32.402894044008541</v>
      </c>
      <c r="X3">
        <f t="shared" si="1"/>
        <v>1.2082856426115587</v>
      </c>
      <c r="Y3">
        <f t="shared" si="2"/>
        <v>0.16373228112500673</v>
      </c>
      <c r="Z3">
        <f t="shared" ref="Z3:Z11" si="14">10^6*64*L3*N3/(J3^2*P3^4*(R3+T3))</f>
        <v>1.2174182077448508</v>
      </c>
      <c r="AC3">
        <v>0</v>
      </c>
    </row>
    <row r="4" spans="1:29" x14ac:dyDescent="0.3">
      <c r="A4">
        <v>3</v>
      </c>
      <c r="B4">
        <v>5.39</v>
      </c>
      <c r="C4">
        <f t="shared" ref="C4:C11" si="15">C3</f>
        <v>0.14099999999999999</v>
      </c>
      <c r="D4">
        <v>5</v>
      </c>
      <c r="E4">
        <f t="shared" si="3"/>
        <v>1.0779999999999998</v>
      </c>
      <c r="F4">
        <f t="shared" si="4"/>
        <v>6.3057116965494056E-2</v>
      </c>
      <c r="G4">
        <f t="shared" si="5"/>
        <v>5.8285577988678918</v>
      </c>
      <c r="H4">
        <f t="shared" ref="H4:H11" si="16">H3</f>
        <v>1</v>
      </c>
      <c r="I4">
        <f t="shared" si="6"/>
        <v>5.849964616537755</v>
      </c>
      <c r="J4">
        <f t="shared" si="7"/>
        <v>1.0740552668330887</v>
      </c>
      <c r="K4">
        <f t="shared" si="0"/>
        <v>6.3057116965494056E-2</v>
      </c>
      <c r="L4">
        <f t="shared" ref="L4:M11" si="17">L3</f>
        <v>8.83</v>
      </c>
      <c r="M4">
        <f t="shared" si="17"/>
        <v>0.09</v>
      </c>
      <c r="N4">
        <f>N3</f>
        <v>16</v>
      </c>
      <c r="O4">
        <f t="shared" ref="O4:O11" si="18">O3</f>
        <v>0.5</v>
      </c>
      <c r="P4">
        <f t="shared" ref="P4:Q11" si="19">P3</f>
        <v>16</v>
      </c>
      <c r="Q4">
        <f t="shared" si="19"/>
        <v>0.1</v>
      </c>
      <c r="R4">
        <f>R2</f>
        <v>94888</v>
      </c>
      <c r="S4">
        <f t="shared" si="9"/>
        <v>18.977600000000002</v>
      </c>
      <c r="T4">
        <f t="shared" si="10"/>
        <v>780.33668597956284</v>
      </c>
      <c r="U4">
        <f t="shared" si="11"/>
        <v>26.264010369081944</v>
      </c>
      <c r="V4">
        <f t="shared" si="12"/>
        <v>95668.336685979564</v>
      </c>
      <c r="W4">
        <f t="shared" si="13"/>
        <v>32.402894044008541</v>
      </c>
      <c r="X4">
        <f t="shared" si="1"/>
        <v>1.2410091529737031</v>
      </c>
      <c r="Y4">
        <f t="shared" si="2"/>
        <v>0.1539646775621514</v>
      </c>
      <c r="Z4">
        <f t="shared" si="14"/>
        <v>1.2501417181069947</v>
      </c>
      <c r="AB4" t="s">
        <v>27</v>
      </c>
      <c r="AC4">
        <v>0</v>
      </c>
    </row>
    <row r="5" spans="1:29" x14ac:dyDescent="0.3">
      <c r="A5">
        <v>4</v>
      </c>
      <c r="B5">
        <v>5.17</v>
      </c>
      <c r="C5">
        <f t="shared" si="15"/>
        <v>0.14099999999999999</v>
      </c>
      <c r="D5">
        <v>5</v>
      </c>
      <c r="E5">
        <f t="shared" si="3"/>
        <v>1.034</v>
      </c>
      <c r="F5">
        <f t="shared" si="4"/>
        <v>6.3057116965494056E-2</v>
      </c>
      <c r="G5">
        <f t="shared" si="5"/>
        <v>6.0765815349899288</v>
      </c>
      <c r="H5">
        <f t="shared" si="16"/>
        <v>1</v>
      </c>
      <c r="I5">
        <f t="shared" si="6"/>
        <v>6.0971176100991</v>
      </c>
      <c r="J5">
        <f t="shared" si="7"/>
        <v>1.030517321294949</v>
      </c>
      <c r="K5">
        <f t="shared" si="0"/>
        <v>6.3057116965494056E-2</v>
      </c>
      <c r="L5">
        <f t="shared" si="17"/>
        <v>8.83</v>
      </c>
      <c r="M5">
        <f t="shared" si="17"/>
        <v>0.09</v>
      </c>
      <c r="N5">
        <f t="shared" ref="N5:N11" si="20">N4</f>
        <v>16</v>
      </c>
      <c r="O5">
        <f t="shared" si="18"/>
        <v>0.5</v>
      </c>
      <c r="P5">
        <f t="shared" si="19"/>
        <v>16</v>
      </c>
      <c r="Q5">
        <f t="shared" si="19"/>
        <v>0.1</v>
      </c>
      <c r="R5">
        <f>R2</f>
        <v>94888</v>
      </c>
      <c r="S5">
        <f t="shared" si="9"/>
        <v>18.977600000000002</v>
      </c>
      <c r="T5">
        <f t="shared" si="10"/>
        <v>780.33668597956284</v>
      </c>
      <c r="U5">
        <f t="shared" si="11"/>
        <v>26.264010369081944</v>
      </c>
      <c r="V5">
        <f t="shared" si="12"/>
        <v>95668.336685979564</v>
      </c>
      <c r="W5">
        <f t="shared" si="13"/>
        <v>32.402894044008541</v>
      </c>
      <c r="X5">
        <f t="shared" si="1"/>
        <v>1.348874140466211</v>
      </c>
      <c r="Y5">
        <f t="shared" si="2"/>
        <v>0.1736933381972125</v>
      </c>
      <c r="Z5">
        <f t="shared" si="14"/>
        <v>1.3580067055995029</v>
      </c>
      <c r="AB5">
        <f>AVERAGE(Y2:Y11)</f>
        <v>0.1690588649051564</v>
      </c>
      <c r="AC5">
        <v>0</v>
      </c>
    </row>
    <row r="6" spans="1:29" x14ac:dyDescent="0.3">
      <c r="A6">
        <v>5</v>
      </c>
      <c r="B6">
        <v>4.3600000000000003</v>
      </c>
      <c r="C6">
        <f t="shared" si="15"/>
        <v>0.14099999999999999</v>
      </c>
      <c r="D6">
        <v>4</v>
      </c>
      <c r="E6">
        <f t="shared" si="3"/>
        <v>1.0900000000000001</v>
      </c>
      <c r="F6">
        <f t="shared" si="4"/>
        <v>7.0499999999999993E-2</v>
      </c>
      <c r="G6">
        <f t="shared" si="5"/>
        <v>5.7643901900730148</v>
      </c>
      <c r="H6">
        <f t="shared" si="16"/>
        <v>1</v>
      </c>
      <c r="I6">
        <f t="shared" si="6"/>
        <v>5.7860344160236385</v>
      </c>
      <c r="J6">
        <f t="shared" si="7"/>
        <v>1.0859225603254545</v>
      </c>
      <c r="K6">
        <f t="shared" si="0"/>
        <v>7.0499999999999993E-2</v>
      </c>
      <c r="L6">
        <f t="shared" si="17"/>
        <v>8.83</v>
      </c>
      <c r="M6">
        <f t="shared" si="17"/>
        <v>0.09</v>
      </c>
      <c r="N6">
        <f t="shared" si="20"/>
        <v>16</v>
      </c>
      <c r="O6">
        <f t="shared" si="18"/>
        <v>0.5</v>
      </c>
      <c r="P6">
        <f t="shared" si="19"/>
        <v>16</v>
      </c>
      <c r="Q6">
        <f t="shared" si="19"/>
        <v>0.1</v>
      </c>
      <c r="R6">
        <f>R2</f>
        <v>94888</v>
      </c>
      <c r="S6">
        <f t="shared" si="9"/>
        <v>18.977600000000002</v>
      </c>
      <c r="T6">
        <f t="shared" si="10"/>
        <v>780.33668597956284</v>
      </c>
      <c r="U6">
        <f t="shared" si="11"/>
        <v>26.264010369081944</v>
      </c>
      <c r="V6">
        <f t="shared" si="12"/>
        <v>95668.336685979564</v>
      </c>
      <c r="W6">
        <f t="shared" si="13"/>
        <v>32.402894044008541</v>
      </c>
      <c r="X6">
        <f t="shared" si="1"/>
        <v>1.2138345934890094</v>
      </c>
      <c r="Y6">
        <f t="shared" si="2"/>
        <v>0.16482646296015044</v>
      </c>
      <c r="Z6">
        <f t="shared" si="14"/>
        <v>1.2229671586223012</v>
      </c>
      <c r="AC6">
        <v>0</v>
      </c>
    </row>
    <row r="7" spans="1:29" x14ac:dyDescent="0.3">
      <c r="A7">
        <v>6</v>
      </c>
      <c r="B7">
        <v>4.37</v>
      </c>
      <c r="C7">
        <f t="shared" si="15"/>
        <v>0.14099999999999999</v>
      </c>
      <c r="D7">
        <v>4</v>
      </c>
      <c r="E7">
        <f t="shared" si="3"/>
        <v>1.0925</v>
      </c>
      <c r="F7">
        <f t="shared" si="4"/>
        <v>7.0499999999999993E-2</v>
      </c>
      <c r="G7">
        <f t="shared" si="5"/>
        <v>5.7511993658394385</v>
      </c>
      <c r="H7">
        <f t="shared" si="16"/>
        <v>1</v>
      </c>
      <c r="I7">
        <f t="shared" si="6"/>
        <v>5.7728930481719445</v>
      </c>
      <c r="J7">
        <f t="shared" si="7"/>
        <v>1.0883945458108273</v>
      </c>
      <c r="K7">
        <f t="shared" si="0"/>
        <v>7.0499999999999993E-2</v>
      </c>
      <c r="L7">
        <f t="shared" si="17"/>
        <v>8.83</v>
      </c>
      <c r="M7">
        <f t="shared" si="17"/>
        <v>0.09</v>
      </c>
      <c r="N7">
        <f t="shared" si="20"/>
        <v>16</v>
      </c>
      <c r="O7">
        <f t="shared" si="18"/>
        <v>0.5</v>
      </c>
      <c r="P7">
        <f t="shared" si="19"/>
        <v>16</v>
      </c>
      <c r="Q7">
        <f t="shared" si="19"/>
        <v>0.1</v>
      </c>
      <c r="R7">
        <f>R2</f>
        <v>94888</v>
      </c>
      <c r="S7">
        <f t="shared" si="9"/>
        <v>18.977600000000002</v>
      </c>
      <c r="T7">
        <f t="shared" si="10"/>
        <v>780.33668597956284</v>
      </c>
      <c r="U7">
        <f t="shared" si="11"/>
        <v>26.264010369081944</v>
      </c>
      <c r="V7">
        <f t="shared" si="12"/>
        <v>95668.336685979564</v>
      </c>
      <c r="W7">
        <f t="shared" si="13"/>
        <v>32.402894044008541</v>
      </c>
      <c r="X7">
        <f t="shared" si="1"/>
        <v>1.2082856426115587</v>
      </c>
      <c r="Y7">
        <f t="shared" si="2"/>
        <v>0.16373228112500673</v>
      </c>
      <c r="Z7">
        <f t="shared" si="14"/>
        <v>1.2174182077448508</v>
      </c>
      <c r="AB7" t="s">
        <v>35</v>
      </c>
      <c r="AC7">
        <v>0</v>
      </c>
    </row>
    <row r="8" spans="1:29" x14ac:dyDescent="0.3">
      <c r="A8">
        <v>7</v>
      </c>
      <c r="B8">
        <v>4.43</v>
      </c>
      <c r="C8">
        <f t="shared" si="15"/>
        <v>0.14099999999999999</v>
      </c>
      <c r="D8">
        <v>4</v>
      </c>
      <c r="E8">
        <f t="shared" si="3"/>
        <v>1.1074999999999999</v>
      </c>
      <c r="F8">
        <f t="shared" si="4"/>
        <v>7.0499999999999993E-2</v>
      </c>
      <c r="G8">
        <f t="shared" si="5"/>
        <v>5.673305017769378</v>
      </c>
      <c r="H8">
        <f t="shared" si="16"/>
        <v>1</v>
      </c>
      <c r="I8">
        <f t="shared" si="6"/>
        <v>5.6952954115346115</v>
      </c>
      <c r="J8">
        <f t="shared" si="7"/>
        <v>1.1032237756191414</v>
      </c>
      <c r="K8">
        <f t="shared" si="0"/>
        <v>7.0499999999999993E-2</v>
      </c>
      <c r="L8">
        <f t="shared" si="17"/>
        <v>8.83</v>
      </c>
      <c r="M8">
        <f t="shared" si="17"/>
        <v>0.09</v>
      </c>
      <c r="N8">
        <f t="shared" si="20"/>
        <v>16</v>
      </c>
      <c r="O8">
        <f t="shared" si="18"/>
        <v>0.5</v>
      </c>
      <c r="P8">
        <f t="shared" si="19"/>
        <v>16</v>
      </c>
      <c r="Q8">
        <f t="shared" si="19"/>
        <v>0.1</v>
      </c>
      <c r="R8">
        <f>R2</f>
        <v>94888</v>
      </c>
      <c r="S8">
        <f t="shared" si="9"/>
        <v>18.977600000000002</v>
      </c>
      <c r="T8">
        <f t="shared" si="10"/>
        <v>780.33668597956284</v>
      </c>
      <c r="U8">
        <f t="shared" si="11"/>
        <v>26.264010369081944</v>
      </c>
      <c r="V8">
        <f t="shared" si="12"/>
        <v>95668.336685979564</v>
      </c>
      <c r="W8">
        <f t="shared" si="13"/>
        <v>32.402894044008541</v>
      </c>
      <c r="X8">
        <f t="shared" si="1"/>
        <v>1.175777205916396</v>
      </c>
      <c r="Y8">
        <f t="shared" si="2"/>
        <v>0.15737087038709344</v>
      </c>
      <c r="Z8">
        <f t="shared" si="14"/>
        <v>1.1849097710496874</v>
      </c>
      <c r="AB8">
        <f>AVERAGE(Z2:Z11)</f>
        <v>1.2488459457354009</v>
      </c>
      <c r="AC8">
        <v>0</v>
      </c>
    </row>
    <row r="9" spans="1:29" x14ac:dyDescent="0.3">
      <c r="A9">
        <v>8</v>
      </c>
      <c r="B9">
        <v>4.29</v>
      </c>
      <c r="C9">
        <f t="shared" si="15"/>
        <v>0.14099999999999999</v>
      </c>
      <c r="D9">
        <v>4</v>
      </c>
      <c r="E9">
        <f t="shared" si="3"/>
        <v>1.0725</v>
      </c>
      <c r="F9">
        <f t="shared" si="4"/>
        <v>7.0499999999999993E-2</v>
      </c>
      <c r="G9">
        <f t="shared" si="5"/>
        <v>5.8584478388620846</v>
      </c>
      <c r="H9">
        <f t="shared" si="16"/>
        <v>1</v>
      </c>
      <c r="I9">
        <f t="shared" si="6"/>
        <v>5.8797458346996452</v>
      </c>
      <c r="J9">
        <f t="shared" si="7"/>
        <v>1.0686151210991164</v>
      </c>
      <c r="K9">
        <f t="shared" si="0"/>
        <v>7.0499999999999993E-2</v>
      </c>
      <c r="L9">
        <f t="shared" si="17"/>
        <v>8.83</v>
      </c>
      <c r="M9">
        <f t="shared" si="17"/>
        <v>0.09</v>
      </c>
      <c r="N9">
        <f t="shared" si="20"/>
        <v>16</v>
      </c>
      <c r="O9">
        <f t="shared" si="18"/>
        <v>0.5</v>
      </c>
      <c r="P9">
        <f t="shared" si="19"/>
        <v>16</v>
      </c>
      <c r="Q9">
        <f t="shared" si="19"/>
        <v>0.1</v>
      </c>
      <c r="R9">
        <f>R2</f>
        <v>94888</v>
      </c>
      <c r="S9">
        <f t="shared" si="9"/>
        <v>18.977600000000002</v>
      </c>
      <c r="T9">
        <f t="shared" si="10"/>
        <v>780.33668597956284</v>
      </c>
      <c r="U9">
        <f t="shared" si="11"/>
        <v>26.264010369081944</v>
      </c>
      <c r="V9">
        <f t="shared" si="12"/>
        <v>95668.336685979564</v>
      </c>
      <c r="W9">
        <f t="shared" si="13"/>
        <v>32.402894044008541</v>
      </c>
      <c r="X9">
        <f t="shared" si="1"/>
        <v>1.2537700886426761</v>
      </c>
      <c r="Y9">
        <f t="shared" si="2"/>
        <v>0.17277219488663539</v>
      </c>
      <c r="Z9">
        <f t="shared" si="14"/>
        <v>1.2629026537759671</v>
      </c>
      <c r="AC9">
        <v>0</v>
      </c>
    </row>
    <row r="10" spans="1:29" x14ac:dyDescent="0.3">
      <c r="A10">
        <v>9</v>
      </c>
      <c r="B10">
        <v>4.37</v>
      </c>
      <c r="C10">
        <f t="shared" si="15"/>
        <v>0.14099999999999999</v>
      </c>
      <c r="D10">
        <v>4</v>
      </c>
      <c r="E10">
        <f t="shared" si="3"/>
        <v>1.0925</v>
      </c>
      <c r="F10">
        <f t="shared" si="4"/>
        <v>7.0499999999999993E-2</v>
      </c>
      <c r="G10">
        <f t="shared" si="5"/>
        <v>5.7511993658394385</v>
      </c>
      <c r="H10">
        <f t="shared" si="16"/>
        <v>1</v>
      </c>
      <c r="I10">
        <f t="shared" si="6"/>
        <v>5.7728930481719445</v>
      </c>
      <c r="J10">
        <f t="shared" si="7"/>
        <v>1.0883945458108273</v>
      </c>
      <c r="K10">
        <f t="shared" si="0"/>
        <v>7.0499999999999993E-2</v>
      </c>
      <c r="L10">
        <f t="shared" si="17"/>
        <v>8.83</v>
      </c>
      <c r="M10">
        <f t="shared" si="17"/>
        <v>0.09</v>
      </c>
      <c r="N10">
        <f t="shared" si="20"/>
        <v>16</v>
      </c>
      <c r="O10">
        <f t="shared" si="18"/>
        <v>0.5</v>
      </c>
      <c r="P10">
        <f t="shared" si="19"/>
        <v>16</v>
      </c>
      <c r="Q10">
        <f t="shared" si="19"/>
        <v>0.1</v>
      </c>
      <c r="R10">
        <f>R2</f>
        <v>94888</v>
      </c>
      <c r="S10">
        <f t="shared" si="9"/>
        <v>18.977600000000002</v>
      </c>
      <c r="T10">
        <f t="shared" si="10"/>
        <v>780.33668597956284</v>
      </c>
      <c r="U10">
        <f t="shared" si="11"/>
        <v>26.264010369081944</v>
      </c>
      <c r="V10">
        <f t="shared" si="12"/>
        <v>95668.336685979564</v>
      </c>
      <c r="W10">
        <f t="shared" si="13"/>
        <v>32.402894044008541</v>
      </c>
      <c r="X10">
        <f t="shared" si="1"/>
        <v>1.2082856426115587</v>
      </c>
      <c r="Y10">
        <f t="shared" si="2"/>
        <v>0.16373228112500673</v>
      </c>
      <c r="Z10">
        <f t="shared" si="14"/>
        <v>1.2174182077448508</v>
      </c>
      <c r="AB10" t="s">
        <v>36</v>
      </c>
      <c r="AC10">
        <v>0</v>
      </c>
    </row>
    <row r="11" spans="1:29" x14ac:dyDescent="0.3">
      <c r="A11">
        <v>10</v>
      </c>
      <c r="B11">
        <v>4.26</v>
      </c>
      <c r="C11">
        <f t="shared" si="15"/>
        <v>0.14099999999999999</v>
      </c>
      <c r="D11">
        <v>4</v>
      </c>
      <c r="E11">
        <f t="shared" si="3"/>
        <v>1.0649999999999999</v>
      </c>
      <c r="F11">
        <f t="shared" si="4"/>
        <v>7.0499999999999993E-2</v>
      </c>
      <c r="G11">
        <f t="shared" si="5"/>
        <v>5.8997045137836492</v>
      </c>
      <c r="H11">
        <f t="shared" si="16"/>
        <v>1</v>
      </c>
      <c r="I11">
        <f t="shared" si="6"/>
        <v>5.9208541064578819</v>
      </c>
      <c r="J11">
        <f t="shared" si="7"/>
        <v>1.0611957657133468</v>
      </c>
      <c r="K11">
        <f t="shared" si="0"/>
        <v>7.0499999999999993E-2</v>
      </c>
      <c r="L11">
        <f t="shared" si="17"/>
        <v>8.83</v>
      </c>
      <c r="M11">
        <f t="shared" si="17"/>
        <v>0.09</v>
      </c>
      <c r="N11">
        <f t="shared" si="20"/>
        <v>16</v>
      </c>
      <c r="O11">
        <f t="shared" si="18"/>
        <v>0.5</v>
      </c>
      <c r="P11">
        <f t="shared" si="19"/>
        <v>16</v>
      </c>
      <c r="Q11">
        <f t="shared" si="19"/>
        <v>0.1</v>
      </c>
      <c r="R11">
        <f>R2</f>
        <v>94888</v>
      </c>
      <c r="S11">
        <f t="shared" si="9"/>
        <v>18.977600000000002</v>
      </c>
      <c r="T11">
        <f t="shared" si="10"/>
        <v>780.33668597956284</v>
      </c>
      <c r="U11">
        <f t="shared" si="11"/>
        <v>26.264010369081944</v>
      </c>
      <c r="V11">
        <f t="shared" si="12"/>
        <v>95668.336685979564</v>
      </c>
      <c r="W11">
        <f t="shared" si="13"/>
        <v>32.402894044008541</v>
      </c>
      <c r="X11">
        <f t="shared" si="1"/>
        <v>1.2714910009251184</v>
      </c>
      <c r="Y11">
        <f t="shared" si="2"/>
        <v>0.17633761232059583</v>
      </c>
      <c r="Z11">
        <f t="shared" si="14"/>
        <v>1.2806235660584098</v>
      </c>
      <c r="AC11">
        <v>0</v>
      </c>
    </row>
    <row r="12" spans="1:29" x14ac:dyDescent="0.3">
      <c r="A12" t="s">
        <v>19</v>
      </c>
      <c r="B12" t="s">
        <v>20</v>
      </c>
      <c r="C12" t="s">
        <v>20</v>
      </c>
      <c r="E12" t="s">
        <v>20</v>
      </c>
      <c r="F12" t="s">
        <v>20</v>
      </c>
      <c r="G12" t="s">
        <v>37</v>
      </c>
      <c r="I12" t="s">
        <v>37</v>
      </c>
      <c r="J12" t="s">
        <v>20</v>
      </c>
      <c r="K12" t="s">
        <v>20</v>
      </c>
      <c r="L12" t="s">
        <v>21</v>
      </c>
      <c r="M12" t="s">
        <v>21</v>
      </c>
      <c r="N12" t="s">
        <v>22</v>
      </c>
      <c r="O12" t="s">
        <v>22</v>
      </c>
      <c r="P12" t="s">
        <v>23</v>
      </c>
      <c r="Q12" t="s">
        <v>23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schwing1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2018-10-25T20:08:56Z</dcterms:created>
  <dcterms:modified xsi:type="dcterms:W3CDTF">2018-11-08T16:01:37Z</dcterms:modified>
</cp:coreProperties>
</file>