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6\datasets\stosse\"/>
    </mc:Choice>
  </mc:AlternateContent>
  <xr:revisionPtr revIDLastSave="0" documentId="10_ncr:100000_{37809D01-8DB1-4AC8-9C34-517CC6B594A5}" xr6:coauthVersionLast="31" xr6:coauthVersionMax="31" xr10:uidLastSave="{00000000-0000-0000-0000-000000000000}"/>
  <bookViews>
    <workbookView xWindow="0" yWindow="0" windowWidth="22932" windowHeight="5616" activeTab="3" xr2:uid="{31778D45-214A-4E9C-9F87-862031E98347}"/>
  </bookViews>
  <sheets>
    <sheet name="Elastisch1" sheetId="1" r:id="rId1"/>
    <sheet name="Elastisch2" sheetId="2" r:id="rId2"/>
    <sheet name="Inelastisch1" sheetId="3" r:id="rId3"/>
    <sheet name="Inelastisch2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4" l="1"/>
  <c r="U6" i="4"/>
  <c r="W6" i="4" s="1"/>
  <c r="T6" i="4"/>
  <c r="S6" i="4"/>
  <c r="V5" i="4"/>
  <c r="U5" i="4"/>
  <c r="W5" i="4" s="1"/>
  <c r="T5" i="4"/>
  <c r="S5" i="4"/>
  <c r="V4" i="4"/>
  <c r="U4" i="4"/>
  <c r="X4" i="4" s="1"/>
  <c r="T4" i="4"/>
  <c r="S4" i="4"/>
  <c r="V3" i="4"/>
  <c r="U3" i="4"/>
  <c r="X3" i="4" s="1"/>
  <c r="T3" i="4"/>
  <c r="S3" i="4"/>
  <c r="V2" i="4"/>
  <c r="U2" i="4"/>
  <c r="X2" i="4" s="1"/>
  <c r="T2" i="4"/>
  <c r="S2" i="4"/>
  <c r="V6" i="3"/>
  <c r="U6" i="3"/>
  <c r="X6" i="3" s="1"/>
  <c r="T6" i="3"/>
  <c r="S6" i="3"/>
  <c r="V5" i="3"/>
  <c r="U5" i="3"/>
  <c r="X5" i="3" s="1"/>
  <c r="T5" i="3"/>
  <c r="S5" i="3"/>
  <c r="V4" i="3"/>
  <c r="U4" i="3"/>
  <c r="W4" i="3" s="1"/>
  <c r="T4" i="3"/>
  <c r="S4" i="3"/>
  <c r="V3" i="3"/>
  <c r="U3" i="3"/>
  <c r="X3" i="3" s="1"/>
  <c r="T3" i="3"/>
  <c r="S3" i="3"/>
  <c r="V2" i="3"/>
  <c r="U2" i="3"/>
  <c r="X2" i="3" s="1"/>
  <c r="T2" i="3"/>
  <c r="S2" i="3"/>
  <c r="V6" i="2"/>
  <c r="U6" i="2"/>
  <c r="X6" i="2" s="1"/>
  <c r="T6" i="2"/>
  <c r="S6" i="2"/>
  <c r="V5" i="2"/>
  <c r="U5" i="2"/>
  <c r="X5" i="2" s="1"/>
  <c r="T5" i="2"/>
  <c r="S5" i="2"/>
  <c r="V4" i="2"/>
  <c r="U4" i="2"/>
  <c r="X4" i="2" s="1"/>
  <c r="T4" i="2"/>
  <c r="S4" i="2"/>
  <c r="V3" i="2"/>
  <c r="U3" i="2"/>
  <c r="X3" i="2" s="1"/>
  <c r="T3" i="2"/>
  <c r="S3" i="2"/>
  <c r="V2" i="2"/>
  <c r="U2" i="2"/>
  <c r="W2" i="2" s="1"/>
  <c r="T2" i="2"/>
  <c r="S2" i="2"/>
  <c r="X6" i="1"/>
  <c r="X5" i="1"/>
  <c r="X4" i="1"/>
  <c r="X3" i="1"/>
  <c r="X2" i="1"/>
  <c r="W6" i="1"/>
  <c r="W5" i="1"/>
  <c r="W4" i="1"/>
  <c r="W3" i="1"/>
  <c r="W2" i="1"/>
  <c r="V6" i="1"/>
  <c r="V5" i="1"/>
  <c r="V4" i="1"/>
  <c r="V3" i="1"/>
  <c r="T6" i="1"/>
  <c r="T5" i="1"/>
  <c r="T4" i="1"/>
  <c r="T3" i="1"/>
  <c r="V2" i="1"/>
  <c r="T2" i="1"/>
  <c r="U6" i="1"/>
  <c r="U5" i="1"/>
  <c r="U4" i="1"/>
  <c r="U3" i="1"/>
  <c r="S6" i="1"/>
  <c r="S5" i="1"/>
  <c r="S4" i="1"/>
  <c r="S3" i="1"/>
  <c r="Z2" i="2"/>
  <c r="U2" i="1"/>
  <c r="S2" i="1"/>
  <c r="W4" i="4" l="1"/>
  <c r="X6" i="4"/>
  <c r="W2" i="4"/>
  <c r="W3" i="4"/>
  <c r="X5" i="4"/>
  <c r="W6" i="3"/>
  <c r="X4" i="3"/>
  <c r="W2" i="3"/>
  <c r="W3" i="3"/>
  <c r="W5" i="3"/>
  <c r="W4" i="2"/>
  <c r="X2" i="2"/>
  <c r="W6" i="2"/>
  <c r="W3" i="2"/>
  <c r="W5" i="2"/>
  <c r="O6" i="4"/>
  <c r="Q6" i="4" s="1"/>
  <c r="N6" i="4"/>
  <c r="M6" i="4"/>
  <c r="K6" i="4"/>
  <c r="J6" i="4"/>
  <c r="H6" i="4"/>
  <c r="G6" i="4"/>
  <c r="O5" i="4"/>
  <c r="Q5" i="4" s="1"/>
  <c r="N5" i="4"/>
  <c r="M5" i="4"/>
  <c r="K5" i="4"/>
  <c r="J5" i="4"/>
  <c r="H5" i="4"/>
  <c r="G5" i="4"/>
  <c r="O4" i="4"/>
  <c r="Q4" i="4" s="1"/>
  <c r="N4" i="4"/>
  <c r="M4" i="4"/>
  <c r="K4" i="4"/>
  <c r="J4" i="4"/>
  <c r="H4" i="4"/>
  <c r="G4" i="4"/>
  <c r="D4" i="4"/>
  <c r="D5" i="4" s="1"/>
  <c r="D6" i="4" s="1"/>
  <c r="C4" i="4"/>
  <c r="C5" i="4" s="1"/>
  <c r="C6" i="4" s="1"/>
  <c r="B4" i="4"/>
  <c r="B5" i="4" s="1"/>
  <c r="B6" i="4" s="1"/>
  <c r="O3" i="4"/>
  <c r="Q3" i="4" s="1"/>
  <c r="N3" i="4"/>
  <c r="M3" i="4"/>
  <c r="K3" i="4"/>
  <c r="J3" i="4"/>
  <c r="H3" i="4"/>
  <c r="G3" i="4"/>
  <c r="D3" i="4"/>
  <c r="C3" i="4"/>
  <c r="B3" i="4"/>
  <c r="A3" i="4"/>
  <c r="A4" i="4" s="1"/>
  <c r="O2" i="4"/>
  <c r="Q2" i="4" s="1"/>
  <c r="N2" i="4"/>
  <c r="M2" i="4"/>
  <c r="K2" i="4"/>
  <c r="J2" i="4"/>
  <c r="H2" i="4"/>
  <c r="G2" i="4"/>
  <c r="E2" i="4"/>
  <c r="O6" i="3"/>
  <c r="Q6" i="3" s="1"/>
  <c r="N6" i="3"/>
  <c r="M6" i="3"/>
  <c r="K6" i="3"/>
  <c r="J6" i="3"/>
  <c r="H6" i="3"/>
  <c r="G6" i="3"/>
  <c r="Q5" i="3"/>
  <c r="P5" i="3"/>
  <c r="O5" i="3"/>
  <c r="N5" i="3"/>
  <c r="M5" i="3"/>
  <c r="K5" i="3"/>
  <c r="J5" i="3"/>
  <c r="H5" i="3"/>
  <c r="G5" i="3"/>
  <c r="C5" i="3"/>
  <c r="C6" i="3" s="1"/>
  <c r="B5" i="3"/>
  <c r="B6" i="3" s="1"/>
  <c r="Q4" i="3"/>
  <c r="O4" i="3"/>
  <c r="P4" i="3" s="1"/>
  <c r="N4" i="3"/>
  <c r="M4" i="3"/>
  <c r="K4" i="3"/>
  <c r="J4" i="3"/>
  <c r="H4" i="3"/>
  <c r="G4" i="3"/>
  <c r="D4" i="3"/>
  <c r="D5" i="3" s="1"/>
  <c r="D6" i="3" s="1"/>
  <c r="C4" i="3"/>
  <c r="B4" i="3"/>
  <c r="O3" i="3"/>
  <c r="P3" i="3" s="1"/>
  <c r="AB3" i="3" s="1"/>
  <c r="N3" i="3"/>
  <c r="M3" i="3"/>
  <c r="K3" i="3"/>
  <c r="J3" i="3"/>
  <c r="H3" i="3"/>
  <c r="G3" i="3"/>
  <c r="AA3" i="3" s="1"/>
  <c r="E3" i="3"/>
  <c r="D3" i="3"/>
  <c r="C3" i="3"/>
  <c r="B3" i="3"/>
  <c r="A3" i="3"/>
  <c r="A4" i="3" s="1"/>
  <c r="Q2" i="3"/>
  <c r="P2" i="3"/>
  <c r="AC2" i="3" s="1"/>
  <c r="O2" i="3"/>
  <c r="N2" i="3"/>
  <c r="M2" i="3"/>
  <c r="K2" i="3"/>
  <c r="J2" i="3"/>
  <c r="AB2" i="3" s="1"/>
  <c r="H2" i="3"/>
  <c r="G2" i="3"/>
  <c r="AA2" i="3" s="1"/>
  <c r="AE2" i="3" s="1"/>
  <c r="E2" i="3"/>
  <c r="Q6" i="2"/>
  <c r="P6" i="2"/>
  <c r="N6" i="2"/>
  <c r="M6" i="2"/>
  <c r="K6" i="2"/>
  <c r="J6" i="2"/>
  <c r="H6" i="2"/>
  <c r="G6" i="2"/>
  <c r="Q5" i="2"/>
  <c r="P5" i="2"/>
  <c r="N5" i="2"/>
  <c r="M5" i="2"/>
  <c r="K5" i="2"/>
  <c r="J5" i="2"/>
  <c r="H5" i="2"/>
  <c r="G5" i="2"/>
  <c r="Q4" i="2"/>
  <c r="P4" i="2"/>
  <c r="N4" i="2"/>
  <c r="M4" i="2"/>
  <c r="K4" i="2"/>
  <c r="J4" i="2"/>
  <c r="H4" i="2"/>
  <c r="G4" i="2"/>
  <c r="Q3" i="2"/>
  <c r="P3" i="2"/>
  <c r="N3" i="2"/>
  <c r="M3" i="2"/>
  <c r="K3" i="2"/>
  <c r="J3" i="2"/>
  <c r="H3" i="2"/>
  <c r="G3" i="2"/>
  <c r="D3" i="2"/>
  <c r="D4" i="2" s="1"/>
  <c r="D5" i="2" s="1"/>
  <c r="D6" i="2" s="1"/>
  <c r="C3" i="2"/>
  <c r="C4" i="2" s="1"/>
  <c r="C5" i="2" s="1"/>
  <c r="C6" i="2" s="1"/>
  <c r="B3" i="2"/>
  <c r="B4" i="2" s="1"/>
  <c r="B5" i="2" s="1"/>
  <c r="B6" i="2" s="1"/>
  <c r="A3" i="2"/>
  <c r="A4" i="2" s="1"/>
  <c r="Q2" i="2"/>
  <c r="P2" i="2"/>
  <c r="N2" i="2"/>
  <c r="M2" i="2"/>
  <c r="AA2" i="2" s="1"/>
  <c r="AE2" i="2" s="1"/>
  <c r="K2" i="2"/>
  <c r="J2" i="2"/>
  <c r="AC2" i="2" s="1"/>
  <c r="H2" i="2"/>
  <c r="G2" i="2"/>
  <c r="E2" i="2"/>
  <c r="AC2" i="4" l="1"/>
  <c r="E3" i="4"/>
  <c r="AA3" i="4"/>
  <c r="AA2" i="4"/>
  <c r="P5" i="4"/>
  <c r="P2" i="4"/>
  <c r="Z2" i="4"/>
  <c r="Z4" i="4"/>
  <c r="A5" i="4"/>
  <c r="E4" i="4"/>
  <c r="AB2" i="4"/>
  <c r="AD2" i="4" s="1"/>
  <c r="P4" i="4"/>
  <c r="AB4" i="4" s="1"/>
  <c r="P3" i="4"/>
  <c r="AB3" i="4" s="1"/>
  <c r="P6" i="4"/>
  <c r="Z3" i="4"/>
  <c r="AB5" i="3"/>
  <c r="AB4" i="3"/>
  <c r="E4" i="3"/>
  <c r="Z4" i="3"/>
  <c r="AD4" i="3" s="1"/>
  <c r="A5" i="3"/>
  <c r="Z2" i="3"/>
  <c r="AD2" i="3" s="1"/>
  <c r="Z5" i="3"/>
  <c r="AD5" i="3" s="1"/>
  <c r="Q3" i="3"/>
  <c r="AC3" i="3" s="1"/>
  <c r="AE3" i="3" s="1"/>
  <c r="Z3" i="3"/>
  <c r="AD3" i="3" s="1"/>
  <c r="P6" i="3"/>
  <c r="A5" i="2"/>
  <c r="AB5" i="2" s="1"/>
  <c r="E4" i="2"/>
  <c r="AC4" i="2" s="1"/>
  <c r="Z4" i="2"/>
  <c r="Z3" i="2"/>
  <c r="AB3" i="2"/>
  <c r="E3" i="2"/>
  <c r="AA3" i="2" s="1"/>
  <c r="AB2" i="2"/>
  <c r="AD2" i="2"/>
  <c r="AB4" i="2"/>
  <c r="AD4" i="2" l="1"/>
  <c r="AD3" i="4"/>
  <c r="AE2" i="4"/>
  <c r="AD4" i="4"/>
  <c r="A6" i="4"/>
  <c r="E5" i="4"/>
  <c r="Z5" i="4"/>
  <c r="AB5" i="4"/>
  <c r="AC3" i="4"/>
  <c r="AE3" i="4" s="1"/>
  <c r="AC4" i="4"/>
  <c r="AA4" i="4"/>
  <c r="AE4" i="4" s="1"/>
  <c r="AC4" i="3"/>
  <c r="AA4" i="3"/>
  <c r="AE4" i="3" s="1"/>
  <c r="A6" i="3"/>
  <c r="E5" i="3"/>
  <c r="AA4" i="2"/>
  <c r="AE4" i="2" s="1"/>
  <c r="A6" i="2"/>
  <c r="E5" i="2"/>
  <c r="Z5" i="2"/>
  <c r="AD5" i="2" s="1"/>
  <c r="AD3" i="2"/>
  <c r="AC3" i="2"/>
  <c r="AE3" i="2" s="1"/>
  <c r="AD5" i="4" l="1"/>
  <c r="AB6" i="4"/>
  <c r="E6" i="4"/>
  <c r="Z6" i="4"/>
  <c r="AD6" i="4" s="1"/>
  <c r="AA5" i="4"/>
  <c r="AE5" i="4" s="1"/>
  <c r="AC5" i="4"/>
  <c r="AC5" i="3"/>
  <c r="AA5" i="3"/>
  <c r="AB6" i="3"/>
  <c r="E6" i="3"/>
  <c r="Z6" i="3"/>
  <c r="AC5" i="2"/>
  <c r="AA5" i="2"/>
  <c r="AB6" i="2"/>
  <c r="E6" i="2"/>
  <c r="Z6" i="2"/>
  <c r="AE5" i="2" l="1"/>
  <c r="AC6" i="4"/>
  <c r="AA6" i="4"/>
  <c r="AC6" i="3"/>
  <c r="AA6" i="3"/>
  <c r="AE5" i="3"/>
  <c r="AD6" i="3"/>
  <c r="AC6" i="2"/>
  <c r="AA6" i="2"/>
  <c r="AD6" i="2"/>
  <c r="AE6" i="4" l="1"/>
  <c r="AE6" i="3"/>
  <c r="AE6" i="2"/>
  <c r="E2" i="1" l="1"/>
  <c r="Q6" i="1" l="1"/>
  <c r="Q5" i="1"/>
  <c r="Q4" i="1"/>
  <c r="Q3" i="1"/>
  <c r="Q2" i="1"/>
  <c r="N6" i="1"/>
  <c r="N5" i="1"/>
  <c r="N4" i="1"/>
  <c r="N3" i="1"/>
  <c r="N2" i="1"/>
  <c r="K6" i="1"/>
  <c r="K5" i="1"/>
  <c r="K4" i="1"/>
  <c r="K3" i="1"/>
  <c r="K2" i="1"/>
  <c r="H6" i="1"/>
  <c r="H5" i="1"/>
  <c r="H4" i="1"/>
  <c r="H3" i="1"/>
  <c r="H2" i="1"/>
  <c r="P6" i="1"/>
  <c r="P5" i="1"/>
  <c r="P4" i="1"/>
  <c r="P3" i="1"/>
  <c r="P2" i="1"/>
  <c r="M6" i="1"/>
  <c r="M5" i="1"/>
  <c r="M4" i="1"/>
  <c r="M3" i="1"/>
  <c r="M2" i="1"/>
  <c r="J6" i="1"/>
  <c r="J5" i="1"/>
  <c r="J4" i="1"/>
  <c r="J3" i="1"/>
  <c r="J2" i="1"/>
  <c r="G6" i="1"/>
  <c r="G5" i="1"/>
  <c r="G4" i="1"/>
  <c r="G3" i="1"/>
  <c r="G2" i="1"/>
  <c r="AB2" i="1" l="1"/>
  <c r="AC2" i="1"/>
  <c r="AA2" i="1"/>
  <c r="AE2" i="1" s="1"/>
  <c r="Z2" i="1"/>
  <c r="AD2" i="1" s="1"/>
  <c r="B3" i="1"/>
  <c r="B4" i="1" s="1"/>
  <c r="B5" i="1" s="1"/>
  <c r="B6" i="1" s="1"/>
  <c r="D3" i="1"/>
  <c r="D4" i="1" s="1"/>
  <c r="D5" i="1" s="1"/>
  <c r="D6" i="1" s="1"/>
  <c r="C3" i="1" l="1"/>
  <c r="C4" i="1" s="1"/>
  <c r="C5" i="1" s="1"/>
  <c r="C6" i="1" s="1"/>
  <c r="A3" i="1"/>
  <c r="A4" i="1" l="1"/>
  <c r="A5" i="1" s="1"/>
  <c r="E3" i="1"/>
  <c r="AB3" i="1"/>
  <c r="Z3" i="1"/>
  <c r="AD3" i="1" s="1"/>
  <c r="Z4" i="1" l="1"/>
  <c r="AB4" i="1"/>
  <c r="E4" i="1"/>
  <c r="AC3" i="1"/>
  <c r="AA3" i="1"/>
  <c r="AE3" i="1" s="1"/>
  <c r="AC4" i="1"/>
  <c r="AA4" i="1"/>
  <c r="A6" i="1"/>
  <c r="E5" i="1"/>
  <c r="AB5" i="1"/>
  <c r="Z5" i="1"/>
  <c r="AD5" i="1" s="1"/>
  <c r="AD4" i="1" l="1"/>
  <c r="AC5" i="1"/>
  <c r="AA5" i="1"/>
  <c r="AE5" i="1" s="1"/>
  <c r="E6" i="1"/>
  <c r="AB6" i="1"/>
  <c r="Z6" i="1"/>
  <c r="AD6" i="1" s="1"/>
  <c r="AE4" i="1"/>
  <c r="AA6" i="1" l="1"/>
  <c r="AC6" i="1"/>
  <c r="AE6" i="1" l="1"/>
</calcChain>
</file>

<file path=xl/sharedStrings.xml><?xml version="1.0" encoding="utf-8"?>
<sst xmlns="http://schemas.openxmlformats.org/spreadsheetml/2006/main" count="116" uniqueCount="29">
  <si>
    <t>m1</t>
  </si>
  <si>
    <t>m2</t>
  </si>
  <si>
    <t>v1</t>
  </si>
  <si>
    <t>v1s</t>
  </si>
  <si>
    <t>v2</t>
  </si>
  <si>
    <t>v2s</t>
  </si>
  <si>
    <t>m1_err</t>
  </si>
  <si>
    <t>m2_err</t>
  </si>
  <si>
    <t>v1_err</t>
  </si>
  <si>
    <t>v1s_err</t>
  </si>
  <si>
    <t>v2_err</t>
  </si>
  <si>
    <t>v2s_err</t>
  </si>
  <si>
    <t>v1_corr</t>
  </si>
  <si>
    <t>v1s_corr</t>
  </si>
  <si>
    <t>v2_corr</t>
  </si>
  <si>
    <t>v2s_corr</t>
  </si>
  <si>
    <t>vsp</t>
  </si>
  <si>
    <t>vsp_err</t>
  </si>
  <si>
    <t>vsps</t>
  </si>
  <si>
    <t>vsps_err</t>
  </si>
  <si>
    <t>dvsp</t>
  </si>
  <si>
    <t>dvsp_err</t>
  </si>
  <si>
    <t>m1+m2</t>
  </si>
  <si>
    <t>v_rel</t>
  </si>
  <si>
    <t>vs_rel</t>
  </si>
  <si>
    <t>vs_rel_err</t>
  </si>
  <si>
    <t>v_rel_err</t>
  </si>
  <si>
    <t>eta</t>
  </si>
  <si>
    <t>eta_err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</si>
</sst>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2733-9449-4FE5-9091-A4C75772EFDB}">
  <dimension ref="A1:AE6"/>
  <sheetViews>
    <sheetView workbookViewId="0">
      <selection activeCell="W4" sqref="W4"/>
    </sheetView>
  </sheetViews>
  <sheetFormatPr defaultRowHeight="14.4" x14ac:dyDescent="0.3"/>
  <sheetData>
    <row r="1" spans="1:31" x14ac:dyDescent="0.3">
      <c r="A1" t="s">
        <v>0</v>
      </c>
      <c r="B1" t="s">
        <v>6</v>
      </c>
      <c r="C1" t="s">
        <v>1</v>
      </c>
      <c r="D1" t="s">
        <v>7</v>
      </c>
      <c r="E1" t="s">
        <v>22</v>
      </c>
      <c r="F1" t="s">
        <v>2</v>
      </c>
      <c r="G1" t="s">
        <v>12</v>
      </c>
      <c r="H1" t="s">
        <v>8</v>
      </c>
      <c r="I1" t="s">
        <v>3</v>
      </c>
      <c r="J1" t="s">
        <v>13</v>
      </c>
      <c r="K1" t="s">
        <v>9</v>
      </c>
      <c r="L1" t="s">
        <v>4</v>
      </c>
      <c r="M1" t="s">
        <v>14</v>
      </c>
      <c r="N1" t="s">
        <v>10</v>
      </c>
      <c r="O1" t="s">
        <v>5</v>
      </c>
      <c r="P1" t="s">
        <v>15</v>
      </c>
      <c r="Q1" t="s">
        <v>11</v>
      </c>
      <c r="S1" t="s">
        <v>23</v>
      </c>
      <c r="T1" t="s">
        <v>26</v>
      </c>
      <c r="U1" t="s">
        <v>24</v>
      </c>
      <c r="V1" t="s">
        <v>25</v>
      </c>
      <c r="W1" t="s">
        <v>27</v>
      </c>
      <c r="X1" t="s">
        <v>28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3">
      <c r="A2">
        <v>206.137</v>
      </c>
      <c r="B2">
        <v>1E-3</v>
      </c>
      <c r="C2">
        <v>205.25800000000001</v>
      </c>
      <c r="D2">
        <v>1E-3</v>
      </c>
      <c r="E2">
        <f>A2+C2</f>
        <v>411.39499999999998</v>
      </c>
      <c r="F2">
        <v>41.3</v>
      </c>
      <c r="G2">
        <f>F2*0.9985</f>
        <v>41.238050000000001</v>
      </c>
      <c r="H2">
        <f>SQRT(0.1^2+(F2*3*10^(-5))^2+(F2*0.0005)^2)</f>
        <v>0.10211737178854538</v>
      </c>
      <c r="I2">
        <v>-38.700000000000003</v>
      </c>
      <c r="J2">
        <f>I2*0.9985</f>
        <v>-38.641950000000008</v>
      </c>
      <c r="K2">
        <f t="shared" ref="K2:K6" si="0">SQRT(0.1^2+(I2*3*10^(-5))^2+(I2*0.0005)^2)</f>
        <v>0.10186152571506085</v>
      </c>
      <c r="L2">
        <v>-40.299999999999997</v>
      </c>
      <c r="M2">
        <f t="shared" ref="M2:M6" si="1">L2*0.9985</f>
        <v>-40.239550000000001</v>
      </c>
      <c r="N2">
        <f t="shared" ref="N2:N6" si="2">SQRT(0.1^2+(L2*3*10^(-5))^2+(L2*0.0005)^2)</f>
        <v>0.10201707788894956</v>
      </c>
      <c r="O2">
        <v>40.1</v>
      </c>
      <c r="P2">
        <f t="shared" ref="P2:P6" si="3">O2*0.9985</f>
        <v>40.039850000000001</v>
      </c>
      <c r="Q2">
        <f t="shared" ref="Q2:Q6" si="4">SQRT(0.1^2+(O2*3*10^(-5))^2+(O2*0.0005)^2)</f>
        <v>0.10199730245942783</v>
      </c>
      <c r="S2">
        <f>G2-M2</f>
        <v>81.477599999999995</v>
      </c>
      <c r="T2">
        <f>SQRT(H2^2+N2^2)</f>
        <v>0.14434487106232768</v>
      </c>
      <c r="U2">
        <f>J2-P2</f>
        <v>-78.68180000000001</v>
      </c>
      <c r="V2">
        <f>SQRT(K2^2+Q2^2)</f>
        <v>0.14414999177939625</v>
      </c>
      <c r="W2">
        <f>U2^2/S2^2</f>
        <v>0.93254998077662465</v>
      </c>
      <c r="X2">
        <f>2*ABS(U2/S2)*SQRT((V2/S2)^2+(U2*T2/S2^2)^2)</f>
        <v>4.7532553099981691E-3</v>
      </c>
      <c r="Z2">
        <f>(G2*A2+M2*C2)/(A2+C2)</f>
        <v>0.5862938512864756</v>
      </c>
      <c r="AA2">
        <f>SQRT(((G2/E2-(A2*G2+C2*M2)/E2^2)*B2)^2+((M2/E2-(A2*G2+C2*M2)/E2^2)*D2)^2+(A2*H2/E2)^2+(C2*N2/E2)^2)</f>
        <v>7.2172887668996946E-2</v>
      </c>
      <c r="AB2">
        <f>(J2*A2+P2*C2)/(A2+C2)</f>
        <v>0.61489294753217272</v>
      </c>
      <c r="AC2">
        <f>SQRT(((J2/E2-(A2*J2+C2*P2)/E2^2)*B2)^2+((P2/E2-(A2*J2+C2*P2)/E2^2)*D2)^2+(A2*K2/E2)^2+(C2*Q2/E2)^2)</f>
        <v>7.2075082151281819E-2</v>
      </c>
      <c r="AD2">
        <f>Z2-AB2</f>
        <v>-2.859909624569712E-2</v>
      </c>
      <c r="AE2">
        <f>SQRT(AA2^2+AC2^2)</f>
        <v>0.10199874107848426</v>
      </c>
    </row>
    <row r="3" spans="1:31" x14ac:dyDescent="0.3">
      <c r="A3">
        <f>A2</f>
        <v>206.137</v>
      </c>
      <c r="B3">
        <f t="shared" ref="B3:B6" si="5">B2</f>
        <v>1E-3</v>
      </c>
      <c r="C3">
        <f>C2</f>
        <v>205.25800000000001</v>
      </c>
      <c r="D3">
        <f>D2</f>
        <v>1E-3</v>
      </c>
      <c r="E3">
        <f t="shared" ref="E3:E6" si="6">A3+C3</f>
        <v>411.39499999999998</v>
      </c>
      <c r="F3">
        <v>45.8</v>
      </c>
      <c r="G3">
        <f t="shared" ref="G3:G6" si="7">F3*0.9985</f>
        <v>45.731299999999997</v>
      </c>
      <c r="H3">
        <f t="shared" ref="H3:H6" si="8">SQRT(0.1^2+(F3*3*10^(-5))^2+(F3*0.0005)^2)</f>
        <v>0.10259774790900628</v>
      </c>
      <c r="I3">
        <v>-44.2</v>
      </c>
      <c r="J3">
        <f t="shared" ref="J3:J6" si="9">I3*0.9985</f>
        <v>-44.133700000000005</v>
      </c>
      <c r="K3">
        <f t="shared" si="0"/>
        <v>0.10242152252334467</v>
      </c>
      <c r="L3">
        <v>-46</v>
      </c>
      <c r="M3">
        <f t="shared" si="1"/>
        <v>-45.931000000000004</v>
      </c>
      <c r="N3">
        <f t="shared" si="2"/>
        <v>0.10262019489359783</v>
      </c>
      <c r="O3">
        <v>43.8</v>
      </c>
      <c r="P3">
        <f t="shared" si="3"/>
        <v>43.734299999999998</v>
      </c>
      <c r="Q3">
        <f t="shared" si="4"/>
        <v>0.10237839906933495</v>
      </c>
      <c r="S3">
        <f t="shared" ref="S3:S6" si="10">G3-M3</f>
        <v>91.662300000000002</v>
      </c>
      <c r="T3">
        <f t="shared" ref="T3:T6" si="11">SQRT(H3^2+N3^2)</f>
        <v>0.1451109998449463</v>
      </c>
      <c r="U3">
        <f t="shared" ref="U3:U6" si="12">J3-P3</f>
        <v>-87.867999999999995</v>
      </c>
      <c r="V3">
        <f t="shared" ref="V3:V6" si="13">SQRT(K3^2+Q3^2)</f>
        <v>0.14481541655500632</v>
      </c>
      <c r="W3">
        <f t="shared" ref="W3:W6" si="14">U3^2/S3^2</f>
        <v>0.91892481998851328</v>
      </c>
      <c r="X3">
        <f t="shared" ref="X3:X6" si="15">2*ABS(U3/S3)*SQRT((V3/S3)^2+(U3*T3/S3^2)^2)</f>
        <v>4.1999829367139682E-3</v>
      </c>
      <c r="Z3">
        <f t="shared" ref="Z3:Z6" si="16">(G3*A3+M3*C3)/(A3+C3)</f>
        <v>-1.9256673027199895E-3</v>
      </c>
      <c r="AA3">
        <f>SQRT(((G3/E3-(A3*G3+C3*M3)/E3^2)*B3)^2+((M3/E3-(A3*G3+C3*M3)/E3^2)*D3)^2+(A3*H3/E3)^2+(C3*N3/E3)^2)</f>
        <v>7.2555802678224673E-2</v>
      </c>
      <c r="AB3">
        <f t="shared" ref="AB3:AB6" si="17">(J3*A3+P3*C3)/(A3+C3)</f>
        <v>-0.29357082001483287</v>
      </c>
      <c r="AC3">
        <f t="shared" ref="AC3:AC6" si="18">SQRT(((J3/E3-(A3*J3+C3*P3)/E3^2)*B3)^2+((P3/E3-(A3*J3+C3*P3)/E3^2)*D3)^2+(A3*K3/E3)^2+(C3*Q3/E3)^2)</f>
        <v>7.2408096213654502E-2</v>
      </c>
      <c r="AD3">
        <f t="shared" ref="AD3:AD6" si="19">Z3-AB3</f>
        <v>0.29164515271211289</v>
      </c>
      <c r="AE3">
        <f t="shared" ref="AE3:AE6" si="20">SQRT(AA3^2+AC3^2)</f>
        <v>0.1025050091437844</v>
      </c>
    </row>
    <row r="4" spans="1:31" x14ac:dyDescent="0.3">
      <c r="A4">
        <f t="shared" ref="A4:D6" si="21">A3</f>
        <v>206.137</v>
      </c>
      <c r="B4">
        <f t="shared" si="5"/>
        <v>1E-3</v>
      </c>
      <c r="C4">
        <f t="shared" si="21"/>
        <v>205.25800000000001</v>
      </c>
      <c r="D4">
        <f t="shared" si="21"/>
        <v>1E-3</v>
      </c>
      <c r="E4">
        <f t="shared" si="6"/>
        <v>411.39499999999998</v>
      </c>
      <c r="F4">
        <v>56.8</v>
      </c>
      <c r="G4">
        <f t="shared" si="7"/>
        <v>56.714799999999997</v>
      </c>
      <c r="H4">
        <f t="shared" si="8"/>
        <v>0.10396857032776781</v>
      </c>
      <c r="I4">
        <v>-32.5</v>
      </c>
      <c r="J4">
        <f t="shared" si="9"/>
        <v>-32.451250000000002</v>
      </c>
      <c r="K4">
        <f t="shared" si="0"/>
        <v>0.101316401066165</v>
      </c>
      <c r="L4">
        <v>-34.9</v>
      </c>
      <c r="M4">
        <f t="shared" si="1"/>
        <v>-34.847650000000002</v>
      </c>
      <c r="N4">
        <f t="shared" si="2"/>
        <v>0.10151649476316646</v>
      </c>
      <c r="O4">
        <v>55.2</v>
      </c>
      <c r="P4">
        <f t="shared" si="3"/>
        <v>55.117200000000004</v>
      </c>
      <c r="Q4">
        <f t="shared" si="4"/>
        <v>0.10375211966991327</v>
      </c>
      <c r="S4">
        <f t="shared" si="10"/>
        <v>91.562449999999998</v>
      </c>
      <c r="T4">
        <f t="shared" si="11"/>
        <v>0.14531022787470951</v>
      </c>
      <c r="U4">
        <f t="shared" si="12"/>
        <v>-87.568450000000013</v>
      </c>
      <c r="V4">
        <f t="shared" si="13"/>
        <v>0.14501556971925467</v>
      </c>
      <c r="W4">
        <f t="shared" si="14"/>
        <v>0.91466174489141883</v>
      </c>
      <c r="X4">
        <f t="shared" si="15"/>
        <v>4.1958995996136342E-3</v>
      </c>
      <c r="Z4">
        <f t="shared" si="16"/>
        <v>11.031392661310903</v>
      </c>
      <c r="AA4">
        <f>SQRT(((G4/E4-(A4*G4+C4*M4)/E4^2)*B4)^2+((M4/E4-(A4*G4+C4*M4)/E4^2)*D4)^2+(A4*H4/E4)^2+(C4*N4/E4)^2)</f>
        <v>7.2659154515144375E-2</v>
      </c>
      <c r="AB4">
        <f t="shared" si="17"/>
        <v>11.239424194144318</v>
      </c>
      <c r="AC4">
        <f t="shared" si="18"/>
        <v>7.250442681641063E-2</v>
      </c>
      <c r="AD4">
        <f t="shared" si="19"/>
        <v>-0.2080315328334148</v>
      </c>
      <c r="AE4">
        <f t="shared" si="20"/>
        <v>0.10264621104956516</v>
      </c>
    </row>
    <row r="5" spans="1:31" x14ac:dyDescent="0.3">
      <c r="A5">
        <f t="shared" si="21"/>
        <v>206.137</v>
      </c>
      <c r="B5">
        <f t="shared" si="5"/>
        <v>1E-3</v>
      </c>
      <c r="C5">
        <f t="shared" si="21"/>
        <v>205.25800000000001</v>
      </c>
      <c r="D5">
        <f t="shared" si="21"/>
        <v>1E-3</v>
      </c>
      <c r="E5">
        <f t="shared" si="6"/>
        <v>411.39499999999998</v>
      </c>
      <c r="F5">
        <v>64.099999999999994</v>
      </c>
      <c r="G5">
        <f t="shared" si="7"/>
        <v>64.00385</v>
      </c>
      <c r="H5">
        <f t="shared" si="8"/>
        <v>0.10502809352263803</v>
      </c>
      <c r="I5">
        <v>-65.7</v>
      </c>
      <c r="J5">
        <f t="shared" si="9"/>
        <v>-65.60145</v>
      </c>
      <c r="K5">
        <f t="shared" si="0"/>
        <v>0.10527586305036878</v>
      </c>
      <c r="L5">
        <v>-69.900000000000006</v>
      </c>
      <c r="M5">
        <f t="shared" si="1"/>
        <v>-69.795150000000007</v>
      </c>
      <c r="N5">
        <f t="shared" si="2"/>
        <v>0.10595234735011774</v>
      </c>
      <c r="O5">
        <v>60.2</v>
      </c>
      <c r="P5">
        <f t="shared" si="3"/>
        <v>60.109700000000004</v>
      </c>
      <c r="Q5">
        <f t="shared" si="4"/>
        <v>0.10444745873404486</v>
      </c>
      <c r="S5">
        <f t="shared" si="10"/>
        <v>133.79900000000001</v>
      </c>
      <c r="T5">
        <f t="shared" si="11"/>
        <v>0.14918713194508434</v>
      </c>
      <c r="U5">
        <f t="shared" si="12"/>
        <v>-125.71115</v>
      </c>
      <c r="V5">
        <f t="shared" si="13"/>
        <v>0.14829793989465939</v>
      </c>
      <c r="W5">
        <f t="shared" si="14"/>
        <v>0.88275840944531059</v>
      </c>
      <c r="X5">
        <f t="shared" si="15"/>
        <v>2.8658379519136967E-3</v>
      </c>
      <c r="Z5">
        <f t="shared" si="16"/>
        <v>-2.7527103422501535</v>
      </c>
      <c r="AA5">
        <f>SQRT(((G5/E5-(A5*G5+C5*M5)/E5^2)*B5)^2+((M5/E5-(A5*G5+C5*M5)/E5^2)*D5)^2+(A5*H5/E5)^2+(C5*N5/E5)^2)</f>
        <v>7.4592694369911533E-2</v>
      </c>
      <c r="AB5">
        <f t="shared" si="17"/>
        <v>-2.8801742754530313</v>
      </c>
      <c r="AC5">
        <f t="shared" si="18"/>
        <v>7.4150705568643893E-2</v>
      </c>
      <c r="AD5">
        <f t="shared" si="19"/>
        <v>0.12746393320287774</v>
      </c>
      <c r="AE5">
        <f t="shared" si="20"/>
        <v>0.10517793109626537</v>
      </c>
    </row>
    <row r="6" spans="1:31" x14ac:dyDescent="0.3">
      <c r="A6">
        <f t="shared" si="21"/>
        <v>206.137</v>
      </c>
      <c r="B6">
        <f t="shared" si="5"/>
        <v>1E-3</v>
      </c>
      <c r="C6">
        <f t="shared" si="21"/>
        <v>205.25800000000001</v>
      </c>
      <c r="D6">
        <f t="shared" si="21"/>
        <v>1E-3</v>
      </c>
      <c r="E6">
        <f t="shared" si="6"/>
        <v>411.39499999999998</v>
      </c>
      <c r="F6">
        <v>47.1</v>
      </c>
      <c r="G6">
        <f t="shared" si="7"/>
        <v>47.029350000000001</v>
      </c>
      <c r="H6">
        <f t="shared" si="8"/>
        <v>0.10274531166432851</v>
      </c>
      <c r="I6">
        <v>-39</v>
      </c>
      <c r="J6">
        <f t="shared" si="9"/>
        <v>-38.941500000000005</v>
      </c>
      <c r="K6">
        <f t="shared" si="0"/>
        <v>0.10189022965917784</v>
      </c>
      <c r="L6">
        <v>-41.3</v>
      </c>
      <c r="M6">
        <f t="shared" si="1"/>
        <v>-41.238050000000001</v>
      </c>
      <c r="N6">
        <f t="shared" si="2"/>
        <v>0.10211737178854538</v>
      </c>
      <c r="O6">
        <v>45.6</v>
      </c>
      <c r="P6">
        <f t="shared" si="3"/>
        <v>45.531600000000005</v>
      </c>
      <c r="Q6">
        <f t="shared" si="4"/>
        <v>0.10257539385252197</v>
      </c>
      <c r="S6">
        <f t="shared" si="10"/>
        <v>88.267400000000009</v>
      </c>
      <c r="T6">
        <f t="shared" si="11"/>
        <v>0.14486047318022954</v>
      </c>
      <c r="U6">
        <f t="shared" si="12"/>
        <v>-84.473100000000017</v>
      </c>
      <c r="V6">
        <f t="shared" si="13"/>
        <v>0.14457984065560456</v>
      </c>
      <c r="W6">
        <f t="shared" si="14"/>
        <v>0.91587498208472418</v>
      </c>
      <c r="X6">
        <f t="shared" si="15"/>
        <v>4.3435225586824196E-3</v>
      </c>
      <c r="Z6">
        <f t="shared" si="16"/>
        <v>2.9899475055603504</v>
      </c>
      <c r="AA6">
        <f>SQRT(((G6/E6-(A6*G6+C6*M6)/E6^2)*B6)^2+((M6/E6-(A6*G6+C6*M6)/E6^2)*D6)^2+(A6*H6/E6)^2+(C6*N6/E6)^2)</f>
        <v>7.24315095054959E-2</v>
      </c>
      <c r="AB6">
        <f t="shared" si="17"/>
        <v>3.2048060071221101</v>
      </c>
      <c r="AC6">
        <f t="shared" si="18"/>
        <v>7.2289195982637874E-2</v>
      </c>
      <c r="AD6">
        <f t="shared" si="19"/>
        <v>-0.21485850156175967</v>
      </c>
      <c r="AE6">
        <f t="shared" si="20"/>
        <v>0.10233304170726565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A719-9B06-48B5-8E88-8E620C2DAB58}">
  <dimension ref="A1:AE6"/>
  <sheetViews>
    <sheetView workbookViewId="0">
      <selection activeCell="N6" sqref="N6"/>
    </sheetView>
  </sheetViews>
  <sheetFormatPr defaultRowHeight="14.4" x14ac:dyDescent="0.3"/>
  <sheetData>
    <row r="1" spans="1:31" x14ac:dyDescent="0.3">
      <c r="A1" t="s">
        <v>0</v>
      </c>
      <c r="B1" t="s">
        <v>6</v>
      </c>
      <c r="C1" t="s">
        <v>1</v>
      </c>
      <c r="D1" t="s">
        <v>7</v>
      </c>
      <c r="E1" t="s">
        <v>22</v>
      </c>
      <c r="F1" t="s">
        <v>2</v>
      </c>
      <c r="G1" t="s">
        <v>12</v>
      </c>
      <c r="H1" t="s">
        <v>8</v>
      </c>
      <c r="I1" t="s">
        <v>3</v>
      </c>
      <c r="J1" t="s">
        <v>13</v>
      </c>
      <c r="K1" t="s">
        <v>9</v>
      </c>
      <c r="L1" t="s">
        <v>4</v>
      </c>
      <c r="M1" t="s">
        <v>14</v>
      </c>
      <c r="N1" t="s">
        <v>10</v>
      </c>
      <c r="O1" t="s">
        <v>5</v>
      </c>
      <c r="P1" t="s">
        <v>15</v>
      </c>
      <c r="Q1" t="s">
        <v>11</v>
      </c>
      <c r="S1" t="s">
        <v>23</v>
      </c>
      <c r="T1" t="s">
        <v>26</v>
      </c>
      <c r="U1" t="s">
        <v>24</v>
      </c>
      <c r="V1" t="s">
        <v>25</v>
      </c>
      <c r="W1" t="s">
        <v>27</v>
      </c>
      <c r="X1" t="s">
        <v>28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3">
      <c r="A2">
        <v>406.87200000000001</v>
      </c>
      <c r="B2">
        <v>1E-3</v>
      </c>
      <c r="C2">
        <v>205.25800000000001</v>
      </c>
      <c r="D2">
        <v>1.4E-3</v>
      </c>
      <c r="E2">
        <f>A2+C2</f>
        <v>612.13</v>
      </c>
      <c r="F2">
        <v>21.9</v>
      </c>
      <c r="G2">
        <f>F2*0.9985</f>
        <v>21.867149999999999</v>
      </c>
      <c r="H2">
        <f>SQRT(0.1^2+(F2*3*10^(-5))^2+(F2*0.0005)^2)</f>
        <v>0.10059987151582253</v>
      </c>
      <c r="I2">
        <v>-23.6</v>
      </c>
      <c r="J2">
        <f>I2*0.9985</f>
        <v>-23.564600000000002</v>
      </c>
      <c r="K2">
        <f t="shared" ref="K2:K6" si="0">SQRT(0.1^2+(I2*3*10^(-5))^2+(I2*0.0005)^2)</f>
        <v>0.10069628227496784</v>
      </c>
      <c r="L2">
        <v>-47.3</v>
      </c>
      <c r="M2">
        <f t="shared" ref="M2:M6" si="1">L2*0.9985</f>
        <v>-47.229050000000001</v>
      </c>
      <c r="N2">
        <f t="shared" ref="N2:N6" si="2">SQRT(0.1^2+(L2*3*10^(-5))^2+(L2*0.0005)^2)</f>
        <v>0.10276836118669988</v>
      </c>
      <c r="O2">
        <v>41.8</v>
      </c>
      <c r="P2">
        <f t="shared" ref="P2:P6" si="3">O2*0.9985</f>
        <v>41.737299999999998</v>
      </c>
      <c r="Q2">
        <f t="shared" ref="Q2:Q6" si="4">SQRT(0.1^2+(O2*3*10^(-5))^2+(O2*0.0005)^2)</f>
        <v>0.10216840272804503</v>
      </c>
      <c r="S2">
        <f>G2-M2</f>
        <v>69.096199999999996</v>
      </c>
      <c r="T2">
        <f>SQRT(H2^2+N2^2)</f>
        <v>0.14381123116780553</v>
      </c>
      <c r="U2">
        <f>J2-P2</f>
        <v>-65.301900000000003</v>
      </c>
      <c r="V2">
        <f>SQRT(K2^2+Q2^2)</f>
        <v>0.14345077127711792</v>
      </c>
      <c r="W2">
        <f>U2^2/S2^2</f>
        <v>0.89318888035016231</v>
      </c>
      <c r="X2">
        <f>2*ABS(U2/S2)*SQRT((V2/S2)^2+(U2*T2/S2^2)^2)</f>
        <v>5.4058282091422683E-3</v>
      </c>
      <c r="Z2">
        <f>(G2*A2+M2*C2)/(A2+C2)</f>
        <v>-1.302026187411172</v>
      </c>
      <c r="AA2">
        <f>SQRT(((G2/E2-(A2*G2+C2*M2)/E2^2)*B2)^2+((M2/E2-(A2*G2+C2*M2)/E2^2)*D2)^2+(A2*H2/E2)^2+(C2*N2/E2)^2)</f>
        <v>7.5224313409132049E-2</v>
      </c>
      <c r="AB2">
        <f>(J2*A2+P2*C2)/(A2+C2)</f>
        <v>-1.6677196147877125</v>
      </c>
      <c r="AC2">
        <f>SQRT(((J2/E2-(A2*J2+C2*P2)/E2^2)*B2)^2+((P2/E2-(A2*J2+C2*P2)/E2^2)*D2)^2+(A2*K2/E2)^2+(C2*Q2/E2)^2)</f>
        <v>7.5189397310317457E-2</v>
      </c>
      <c r="AD2">
        <f>Z2-AB2</f>
        <v>0.36569342737654043</v>
      </c>
      <c r="AE2">
        <f>SQRT(AA2^2+AC2^2)</f>
        <v>0.1063585576987771</v>
      </c>
    </row>
    <row r="3" spans="1:31" x14ac:dyDescent="0.3">
      <c r="A3">
        <f>A2</f>
        <v>406.87200000000001</v>
      </c>
      <c r="B3">
        <f t="shared" ref="B3:D6" si="5">B2</f>
        <v>1E-3</v>
      </c>
      <c r="C3">
        <f>C2</f>
        <v>205.25800000000001</v>
      </c>
      <c r="D3">
        <f>D2</f>
        <v>1.4E-3</v>
      </c>
      <c r="E3">
        <f t="shared" ref="E3:E6" si="6">A3+C3</f>
        <v>612.13</v>
      </c>
      <c r="F3">
        <v>48.7</v>
      </c>
      <c r="G3">
        <f t="shared" ref="G3:G6" si="7">F3*0.9985</f>
        <v>48.626950000000008</v>
      </c>
      <c r="H3">
        <f t="shared" ref="H3:H6" si="8">SQRT(0.1^2+(F3*3*10^(-5))^2+(F3*0.0005)^2)</f>
        <v>0.10293229338259205</v>
      </c>
      <c r="I3">
        <v>-17.8</v>
      </c>
      <c r="J3">
        <f t="shared" ref="J3:J6" si="9">I3*0.9985</f>
        <v>-17.773300000000003</v>
      </c>
      <c r="K3">
        <f t="shared" si="0"/>
        <v>0.10039668896930816</v>
      </c>
      <c r="L3">
        <v>-52.9</v>
      </c>
      <c r="M3">
        <f t="shared" si="1"/>
        <v>-52.820650000000001</v>
      </c>
      <c r="N3">
        <f t="shared" si="2"/>
        <v>0.10345105639383294</v>
      </c>
      <c r="O3">
        <v>78.7</v>
      </c>
      <c r="P3">
        <f t="shared" si="3"/>
        <v>78.581950000000006</v>
      </c>
      <c r="Q3">
        <f t="shared" si="4"/>
        <v>0.10748951958679508</v>
      </c>
      <c r="S3">
        <f t="shared" ref="S3:S6" si="10">G3-M3</f>
        <v>101.44760000000001</v>
      </c>
      <c r="T3">
        <f t="shared" ref="T3:T6" si="11">SQRT(H3^2+N3^2)</f>
        <v>0.14593552716867819</v>
      </c>
      <c r="U3">
        <f t="shared" ref="U3:U6" si="12">J3-P3</f>
        <v>-96.355250000000012</v>
      </c>
      <c r="V3">
        <f t="shared" ref="V3:V6" si="13">SQRT(K3^2+Q3^2)</f>
        <v>0.14708328245249358</v>
      </c>
      <c r="W3">
        <f t="shared" ref="W3:W6" si="14">U3^2/S3^2</f>
        <v>0.90212602300204614</v>
      </c>
      <c r="X3">
        <f t="shared" ref="X3:X6" si="15">2*ABS(U3/S3)*SQRT((V3/S3)^2+(U3*T3/S3^2)^2)</f>
        <v>3.7844068164379369E-3</v>
      </c>
      <c r="Z3">
        <f t="shared" ref="Z3:Z6" si="16">(G3*A3+M3*C3)/(A3+C3)</f>
        <v>14.609778025419443</v>
      </c>
      <c r="AA3">
        <f>SQRT(((G3/E3-(A3*G3+C3*M3)/E3^2)*B3)^2+((M3/E3-(A3*G3+C3*M3)/E3^2)*D3)^2+(A3*H3/E3)^2+(C3*N3/E3)^2)</f>
        <v>7.6709028894345985E-2</v>
      </c>
      <c r="AB3">
        <f t="shared" ref="AB3:AB6" si="17">(J3*A3+P3*C3)/(A3+C3)</f>
        <v>14.536317082155753</v>
      </c>
      <c r="AC3">
        <f t="shared" ref="AC3:AC6" si="18">SQRT(((J3/E3-(A3*J3+C3*P3)/E3^2)*B3)^2+((P3/E3-(A3*J3+C3*P3)/E3^2)*D3)^2+(A3*K3/E3)^2+(C3*Q3/E3)^2)</f>
        <v>7.5843780596030946E-2</v>
      </c>
      <c r="AD3">
        <f t="shared" ref="AD3:AD6" si="19">Z3-AB3</f>
        <v>7.3460943263690126E-2</v>
      </c>
      <c r="AE3">
        <f t="shared" ref="AE3:AE6" si="20">SQRT(AA3^2+AC3^2)</f>
        <v>0.10787286113296748</v>
      </c>
    </row>
    <row r="4" spans="1:31" x14ac:dyDescent="0.3">
      <c r="A4">
        <f t="shared" ref="A4:A6" si="21">A3</f>
        <v>406.87200000000001</v>
      </c>
      <c r="B4">
        <f t="shared" si="5"/>
        <v>1E-3</v>
      </c>
      <c r="C4">
        <f t="shared" si="5"/>
        <v>205.25800000000001</v>
      </c>
      <c r="D4">
        <f t="shared" si="5"/>
        <v>1.4E-3</v>
      </c>
      <c r="E4">
        <f t="shared" si="6"/>
        <v>612.13</v>
      </c>
      <c r="F4">
        <v>45.8</v>
      </c>
      <c r="G4">
        <f t="shared" si="7"/>
        <v>45.731299999999997</v>
      </c>
      <c r="H4">
        <f t="shared" si="8"/>
        <v>0.10259774790900628</v>
      </c>
      <c r="I4">
        <v>-14.3</v>
      </c>
      <c r="J4">
        <f t="shared" si="9"/>
        <v>-14.278550000000001</v>
      </c>
      <c r="K4">
        <f t="shared" si="0"/>
        <v>0.10025620450126767</v>
      </c>
      <c r="L4">
        <v>-45.6</v>
      </c>
      <c r="M4">
        <f t="shared" si="1"/>
        <v>-45.531600000000005</v>
      </c>
      <c r="N4">
        <f t="shared" si="2"/>
        <v>0.10257539385252197</v>
      </c>
      <c r="O4">
        <v>72.900000000000006</v>
      </c>
      <c r="P4">
        <f t="shared" si="3"/>
        <v>72.790650000000014</v>
      </c>
      <c r="Q4">
        <f t="shared" si="4"/>
        <v>0.10645837434885055</v>
      </c>
      <c r="S4">
        <f t="shared" si="10"/>
        <v>91.262900000000002</v>
      </c>
      <c r="T4">
        <f t="shared" si="11"/>
        <v>0.14507932071801274</v>
      </c>
      <c r="U4">
        <f t="shared" si="12"/>
        <v>-87.069200000000009</v>
      </c>
      <c r="V4">
        <f t="shared" si="13"/>
        <v>0.14623505739049034</v>
      </c>
      <c r="W4">
        <f t="shared" si="14"/>
        <v>0.910207853520965</v>
      </c>
      <c r="X4">
        <f t="shared" si="15"/>
        <v>4.2098115025505185E-3</v>
      </c>
      <c r="Z4">
        <f t="shared" si="16"/>
        <v>15.129237810269059</v>
      </c>
      <c r="AA4">
        <f>SQRT(((G4/E4-(A4*G4+C4*M4)/E4^2)*B4)^2+((M4/E4-(A4*G4+C4*M4)/E4^2)*D4)^2+(A4*H4/E4)^2+(C4*N4/E4)^2)</f>
        <v>7.6378053992139344E-2</v>
      </c>
      <c r="AB4">
        <f t="shared" si="17"/>
        <v>14.917290513616392</v>
      </c>
      <c r="AC4">
        <f t="shared" si="18"/>
        <v>7.559772297740637E-2</v>
      </c>
      <c r="AD4">
        <f t="shared" si="19"/>
        <v>0.21194729665266721</v>
      </c>
      <c r="AE4">
        <f t="shared" si="20"/>
        <v>0.10746451903300376</v>
      </c>
    </row>
    <row r="5" spans="1:31" x14ac:dyDescent="0.3">
      <c r="A5">
        <f t="shared" si="21"/>
        <v>406.87200000000001</v>
      </c>
      <c r="B5">
        <f t="shared" si="5"/>
        <v>1E-3</v>
      </c>
      <c r="C5">
        <f t="shared" si="5"/>
        <v>205.25800000000001</v>
      </c>
      <c r="D5">
        <f t="shared" si="5"/>
        <v>1.4E-3</v>
      </c>
      <c r="E5">
        <f t="shared" si="6"/>
        <v>612.13</v>
      </c>
      <c r="F5">
        <v>34.1</v>
      </c>
      <c r="G5">
        <f t="shared" si="7"/>
        <v>34.048850000000002</v>
      </c>
      <c r="H5">
        <f t="shared" si="8"/>
        <v>0.10144825789041427</v>
      </c>
      <c r="I5">
        <v>-15.5</v>
      </c>
      <c r="J5">
        <f t="shared" si="9"/>
        <v>-15.476750000000001</v>
      </c>
      <c r="K5">
        <f t="shared" si="0"/>
        <v>0.10030094079817996</v>
      </c>
      <c r="L5">
        <v>-41.8</v>
      </c>
      <c r="M5">
        <f t="shared" si="1"/>
        <v>-41.737299999999998</v>
      </c>
      <c r="N5">
        <f t="shared" si="2"/>
        <v>0.10216840272804503</v>
      </c>
      <c r="O5">
        <v>55.8</v>
      </c>
      <c r="P5">
        <f t="shared" si="3"/>
        <v>55.716299999999997</v>
      </c>
      <c r="Q5">
        <f t="shared" si="4"/>
        <v>0.10383261662888017</v>
      </c>
      <c r="S5">
        <f t="shared" si="10"/>
        <v>75.786149999999992</v>
      </c>
      <c r="T5">
        <f t="shared" si="11"/>
        <v>0.14397962197825082</v>
      </c>
      <c r="U5">
        <f t="shared" si="12"/>
        <v>-71.193049999999999</v>
      </c>
      <c r="V5">
        <f t="shared" si="13"/>
        <v>0.14436582352135841</v>
      </c>
      <c r="W5">
        <f t="shared" si="14"/>
        <v>0.88246097337006446</v>
      </c>
      <c r="X5">
        <f t="shared" si="15"/>
        <v>4.9042285534956461E-3</v>
      </c>
      <c r="Z5">
        <f t="shared" si="16"/>
        <v>8.6364154245013331</v>
      </c>
      <c r="AA5">
        <f>SQRT(((G5/E5-(A5*G5+C5*M5)/E5^2)*B5)^2+((M5/E5-(A5*G5+C5*M5)/E5^2)*D5)^2+(A5*H5/E5)^2+(C5*N5/E5)^2)</f>
        <v>7.5634692818180735E-2</v>
      </c>
      <c r="AB5">
        <f t="shared" si="17"/>
        <v>8.3955370254684443</v>
      </c>
      <c r="AC5">
        <f t="shared" si="18"/>
        <v>7.521228543362421E-2</v>
      </c>
      <c r="AD5">
        <f t="shared" si="19"/>
        <v>0.24087839903288888</v>
      </c>
      <c r="AE5">
        <f t="shared" si="20"/>
        <v>0.10666533943999579</v>
      </c>
    </row>
    <row r="6" spans="1:31" x14ac:dyDescent="0.3">
      <c r="A6">
        <f t="shared" si="21"/>
        <v>406.87200000000001</v>
      </c>
      <c r="B6">
        <f t="shared" si="5"/>
        <v>1E-3</v>
      </c>
      <c r="C6">
        <f t="shared" si="5"/>
        <v>205.25800000000001</v>
      </c>
      <c r="D6">
        <f t="shared" si="5"/>
        <v>1.4E-3</v>
      </c>
      <c r="E6">
        <f t="shared" si="6"/>
        <v>612.13</v>
      </c>
      <c r="F6">
        <v>55.8</v>
      </c>
      <c r="G6">
        <f t="shared" si="7"/>
        <v>55.716299999999997</v>
      </c>
      <c r="H6">
        <f t="shared" si="8"/>
        <v>0.10383261662888017</v>
      </c>
      <c r="I6">
        <v>-14.7</v>
      </c>
      <c r="J6">
        <f t="shared" si="9"/>
        <v>-14.677950000000001</v>
      </c>
      <c r="K6">
        <f t="shared" si="0"/>
        <v>0.10027071846257013</v>
      </c>
      <c r="L6">
        <v>-51.8</v>
      </c>
      <c r="M6">
        <f t="shared" si="1"/>
        <v>-51.722299999999997</v>
      </c>
      <c r="N6">
        <f t="shared" si="2"/>
        <v>0.10331130100816659</v>
      </c>
      <c r="O6">
        <v>86.2</v>
      </c>
      <c r="P6">
        <f t="shared" si="3"/>
        <v>86.070700000000002</v>
      </c>
      <c r="Q6">
        <f t="shared" si="4"/>
        <v>0.10892335560383734</v>
      </c>
      <c r="S6">
        <f t="shared" si="10"/>
        <v>107.43859999999999</v>
      </c>
      <c r="T6">
        <f t="shared" si="11"/>
        <v>0.14647333269916407</v>
      </c>
      <c r="U6">
        <f t="shared" si="12"/>
        <v>-100.74865</v>
      </c>
      <c r="V6">
        <f t="shared" si="13"/>
        <v>0.14804902693702518</v>
      </c>
      <c r="W6">
        <f t="shared" si="14"/>
        <v>0.87934194524674902</v>
      </c>
      <c r="X6">
        <f t="shared" si="15"/>
        <v>3.5252917224205351E-3</v>
      </c>
      <c r="Z6">
        <f t="shared" si="16"/>
        <v>19.690239916684366</v>
      </c>
      <c r="AA6">
        <f>SQRT(((G6/E6-(A6*G6+C6*M6)/E6^2)*B6)^2+((M6/E6-(A6*G6+C6*M6)/E6^2)*D6)^2+(A6*H6/E6)^2+(C6*N6/E6)^2)</f>
        <v>7.7222232780007685E-2</v>
      </c>
      <c r="AB6">
        <f t="shared" si="17"/>
        <v>19.104851695228138</v>
      </c>
      <c r="AC6">
        <f t="shared" si="18"/>
        <v>7.6000019131542654E-2</v>
      </c>
      <c r="AD6">
        <f t="shared" si="19"/>
        <v>0.5853882214562276</v>
      </c>
      <c r="AE6">
        <f t="shared" si="20"/>
        <v>0.10834794019050174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E6B8-7EAA-4E76-AF4E-B2C1B6276440}">
  <dimension ref="A1:AE6"/>
  <sheetViews>
    <sheetView workbookViewId="0">
      <selection activeCell="F18" sqref="F18"/>
    </sheetView>
  </sheetViews>
  <sheetFormatPr defaultRowHeight="14.4" x14ac:dyDescent="0.3"/>
  <sheetData>
    <row r="1" spans="1:31" x14ac:dyDescent="0.3">
      <c r="A1" t="s">
        <v>0</v>
      </c>
      <c r="B1" t="s">
        <v>6</v>
      </c>
      <c r="C1" t="s">
        <v>1</v>
      </c>
      <c r="D1" t="s">
        <v>7</v>
      </c>
      <c r="E1" t="s">
        <v>22</v>
      </c>
      <c r="F1" t="s">
        <v>2</v>
      </c>
      <c r="G1" t="s">
        <v>12</v>
      </c>
      <c r="H1" t="s">
        <v>8</v>
      </c>
      <c r="I1" t="s">
        <v>3</v>
      </c>
      <c r="J1" t="s">
        <v>13</v>
      </c>
      <c r="K1" t="s">
        <v>9</v>
      </c>
      <c r="L1" t="s">
        <v>4</v>
      </c>
      <c r="M1" t="s">
        <v>14</v>
      </c>
      <c r="N1" t="s">
        <v>10</v>
      </c>
      <c r="O1" t="s">
        <v>5</v>
      </c>
      <c r="P1" t="s">
        <v>15</v>
      </c>
      <c r="Q1" t="s">
        <v>11</v>
      </c>
      <c r="S1" t="s">
        <v>23</v>
      </c>
      <c r="T1" t="s">
        <v>26</v>
      </c>
      <c r="U1" t="s">
        <v>24</v>
      </c>
      <c r="V1" t="s">
        <v>25</v>
      </c>
      <c r="W1" t="s">
        <v>27</v>
      </c>
      <c r="X1" t="s">
        <v>28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3">
      <c r="A2">
        <v>206.161</v>
      </c>
      <c r="B2">
        <v>1E-3</v>
      </c>
      <c r="C2">
        <v>205.52500000000001</v>
      </c>
      <c r="D2">
        <v>1E-3</v>
      </c>
      <c r="E2">
        <f>A2+C2</f>
        <v>411.68600000000004</v>
      </c>
      <c r="F2">
        <v>40</v>
      </c>
      <c r="G2">
        <f>F2*0.9985</f>
        <v>39.940000000000005</v>
      </c>
      <c r="H2">
        <f>SQRT(0.1^2+(F2*3*10^(-5))^2+(F2*0.0005)^2)</f>
        <v>0.10198745020834672</v>
      </c>
      <c r="I2">
        <v>-15.1</v>
      </c>
      <c r="J2">
        <f>I2*0.9985</f>
        <v>-15.077350000000001</v>
      </c>
      <c r="K2">
        <f t="shared" ref="K2:K6" si="0">SQRT(0.1^2+(I2*3*10^(-5))^2+(I2*0.0005)^2)</f>
        <v>0.10028563062074247</v>
      </c>
      <c r="L2">
        <v>-70.900000000000006</v>
      </c>
      <c r="M2">
        <f t="shared" ref="M2:M6" si="1">L2*0.9985</f>
        <v>-70.793650000000014</v>
      </c>
      <c r="N2">
        <f t="shared" ref="N2:N6" si="2">SQRT(0.1^2+(L2*3*10^(-5))^2+(L2*0.0005)^2)</f>
        <v>0.10611892681798098</v>
      </c>
      <c r="O2">
        <f>I2</f>
        <v>-15.1</v>
      </c>
      <c r="P2">
        <f t="shared" ref="P2:P6" si="3">O2*0.9985</f>
        <v>-15.077350000000001</v>
      </c>
      <c r="Q2">
        <f t="shared" ref="Q2:Q6" si="4">SQRT(0.1^2+(O2*3*10^(-5))^2+(O2*0.0005)^2)</f>
        <v>0.10028563062074247</v>
      </c>
      <c r="S2">
        <f>G2-M2</f>
        <v>110.73365000000001</v>
      </c>
      <c r="T2">
        <f>SQRT(H2^2+N2^2)</f>
        <v>0.14718242635926343</v>
      </c>
      <c r="U2">
        <f>J2-P2</f>
        <v>0</v>
      </c>
      <c r="V2">
        <f>SQRT(K2^2+Q2^2)</f>
        <v>0.14182529893499254</v>
      </c>
      <c r="W2">
        <f>U2^2/S2^2</f>
        <v>0</v>
      </c>
      <c r="X2">
        <f>2*ABS(U2/S2)*SQRT((V2/S2)^2+(U2*T2/S2^2)^2)</f>
        <v>0</v>
      </c>
      <c r="Z2">
        <f>(G2*A2+M2*C2)/(A2+C2)</f>
        <v>-15.341290634731328</v>
      </c>
      <c r="AA2">
        <f>SQRT(((G2/E2-(A2*G2+C2*M2)/E2^2)*B2)^2+((M2/E2-(A2*G2+C2*M2)/E2^2)*D2)^2+(A2*H2/E2)^2+(C2*N2/E2)^2)</f>
        <v>7.3587034378384347E-2</v>
      </c>
      <c r="AB2">
        <f>(J2*A2+P2*C2)/(A2+C2)</f>
        <v>-15.077349999999999</v>
      </c>
      <c r="AC2">
        <f>SQRT(((J2/E2-(A2*J2+C2*P2)/E2^2)*B2)^2+((P2/E2-(A2*J2+C2*P2)/E2^2)*D2)^2+(A2*K2/E2)^2+(C2*Q2/E2)^2)</f>
        <v>7.0912734087977658E-2</v>
      </c>
      <c r="AD2">
        <f>Z2-AB2</f>
        <v>-0.26394063473132867</v>
      </c>
      <c r="AE2">
        <f>SQRT(AA2^2+AC2^2)</f>
        <v>0.10219426346149645</v>
      </c>
    </row>
    <row r="3" spans="1:31" x14ac:dyDescent="0.3">
      <c r="A3">
        <f>A2</f>
        <v>206.161</v>
      </c>
      <c r="B3">
        <f t="shared" ref="B3" si="5">B2</f>
        <v>1E-3</v>
      </c>
      <c r="C3">
        <f>C2</f>
        <v>205.52500000000001</v>
      </c>
      <c r="D3">
        <f>D2</f>
        <v>1E-3</v>
      </c>
      <c r="E3">
        <f t="shared" ref="E3:E6" si="6">A3+C3</f>
        <v>411.68600000000004</v>
      </c>
      <c r="F3">
        <v>52</v>
      </c>
      <c r="G3">
        <f t="shared" ref="G3:G6" si="7">F3*0.9985</f>
        <v>51.922000000000004</v>
      </c>
      <c r="H3">
        <f t="shared" ref="H3:H6" si="8">SQRT(0.1^2+(F3*3*10^(-5))^2+(F3*0.0005)^2)</f>
        <v>0.10333650661794215</v>
      </c>
      <c r="I3">
        <v>-9.5</v>
      </c>
      <c r="J3">
        <f t="shared" ref="J3:J6" si="9">I3*0.9985</f>
        <v>-9.4857500000000012</v>
      </c>
      <c r="K3">
        <f t="shared" si="0"/>
        <v>0.10011315460517664</v>
      </c>
      <c r="L3">
        <v>-71.400000000000006</v>
      </c>
      <c r="M3">
        <f t="shared" si="1"/>
        <v>-71.292900000000003</v>
      </c>
      <c r="N3">
        <f t="shared" si="2"/>
        <v>0.10620300449610642</v>
      </c>
      <c r="O3">
        <f t="shared" ref="O3:O6" si="10">I3</f>
        <v>-9.5</v>
      </c>
      <c r="P3">
        <f t="shared" si="3"/>
        <v>-9.4857500000000012</v>
      </c>
      <c r="Q3">
        <f t="shared" si="4"/>
        <v>0.10011315460517664</v>
      </c>
      <c r="S3">
        <f t="shared" ref="S3:S6" si="11">G3-M3</f>
        <v>123.2149</v>
      </c>
      <c r="T3">
        <f t="shared" ref="T3:T6" si="12">SQRT(H3^2+N3^2)</f>
        <v>0.14818067270734062</v>
      </c>
      <c r="U3">
        <f t="shared" ref="U3:U6" si="13">J3-P3</f>
        <v>0</v>
      </c>
      <c r="V3">
        <f t="shared" ref="V3:V6" si="14">SQRT(K3^2+Q3^2)</f>
        <v>0.14158138101459528</v>
      </c>
      <c r="W3">
        <f t="shared" ref="W3:W6" si="15">U3^2/S3^2</f>
        <v>0</v>
      </c>
      <c r="X3">
        <f t="shared" ref="X3:X6" si="16">2*ABS(U3/S3)*SQRT((V3/S3)^2+(U3*T3/S3^2)^2)</f>
        <v>0</v>
      </c>
      <c r="Z3">
        <f t="shared" ref="Z3:Z6" si="17">(G3*A3+M3*C3)/(A3+C3)</f>
        <v>-9.5902747008642493</v>
      </c>
      <c r="AA3">
        <f>SQRT(((G3/E3-(A3*G3+C3*M3)/E3^2)*B3)^2+((M3/E3-(A3*G3+C3*M3)/E3^2)*D3)^2+(A3*H3/E3)^2+(C3*N3/E3)^2)</f>
        <v>7.4087595942222015E-2</v>
      </c>
      <c r="AB3">
        <f t="shared" ref="AB3:AB6" si="18">(J3*A3+P3*C3)/(A3+C3)</f>
        <v>-9.4857500000000012</v>
      </c>
      <c r="AC3">
        <f t="shared" ref="AC3:AC6" si="19">SQRT(((J3/E3-(A3*J3+C3*P3)/E3^2)*B3)^2+((P3/E3-(A3*J3+C3*P3)/E3^2)*D3)^2+(A3*K3/E3)^2+(C3*Q3/E3)^2)</f>
        <v>7.0790774982244689E-2</v>
      </c>
      <c r="AD3">
        <f t="shared" ref="AD3:AD6" si="20">Z3-AB3</f>
        <v>-0.10452470086424803</v>
      </c>
      <c r="AE3">
        <f t="shared" ref="AE3:AE6" si="21">SQRT(AA3^2+AC3^2)</f>
        <v>0.10247099928801685</v>
      </c>
    </row>
    <row r="4" spans="1:31" x14ac:dyDescent="0.3">
      <c r="A4">
        <f t="shared" ref="A4:D6" si="22">A3</f>
        <v>206.161</v>
      </c>
      <c r="B4">
        <f t="shared" si="22"/>
        <v>1E-3</v>
      </c>
      <c r="C4">
        <f t="shared" si="22"/>
        <v>205.52500000000001</v>
      </c>
      <c r="D4">
        <f t="shared" si="22"/>
        <v>1E-3</v>
      </c>
      <c r="E4">
        <f t="shared" si="6"/>
        <v>411.68600000000004</v>
      </c>
      <c r="F4">
        <v>79.3</v>
      </c>
      <c r="G4">
        <f t="shared" si="7"/>
        <v>79.181049999999999</v>
      </c>
      <c r="H4">
        <f t="shared" si="8"/>
        <v>0.10760010288563855</v>
      </c>
      <c r="I4">
        <v>19.399999999999999</v>
      </c>
      <c r="J4">
        <f t="shared" si="9"/>
        <v>19.370899999999999</v>
      </c>
      <c r="K4">
        <f t="shared" si="0"/>
        <v>0.1004710342536594</v>
      </c>
      <c r="L4">
        <v>-39.799999999999997</v>
      </c>
      <c r="M4">
        <f t="shared" si="1"/>
        <v>-39.740299999999998</v>
      </c>
      <c r="N4">
        <f t="shared" si="2"/>
        <v>0.10196781666780946</v>
      </c>
      <c r="O4">
        <f t="shared" si="10"/>
        <v>19.399999999999999</v>
      </c>
      <c r="P4">
        <f t="shared" si="3"/>
        <v>19.370899999999999</v>
      </c>
      <c r="Q4">
        <f t="shared" si="4"/>
        <v>0.1004710342536594</v>
      </c>
      <c r="S4">
        <f t="shared" si="11"/>
        <v>118.92134999999999</v>
      </c>
      <c r="T4">
        <f t="shared" si="12"/>
        <v>0.14824040534550628</v>
      </c>
      <c r="U4">
        <f t="shared" si="13"/>
        <v>0</v>
      </c>
      <c r="V4">
        <f t="shared" si="14"/>
        <v>0.1420874992671769</v>
      </c>
      <c r="W4">
        <f t="shared" si="15"/>
        <v>0</v>
      </c>
      <c r="X4">
        <f t="shared" si="16"/>
        <v>0</v>
      </c>
      <c r="Z4">
        <f t="shared" si="17"/>
        <v>19.812233817885474</v>
      </c>
      <c r="AA4">
        <f>SQRT(((G4/E4-(A4*G4+C4*M4)/E4^2)*B4)^2+((M4/E4-(A4*G4+C4*M4)/E4^2)*D4)^2+(A4*H4/E4)^2+(C4*N4/E4)^2)</f>
        <v>7.4126722686335453E-2</v>
      </c>
      <c r="AB4">
        <f t="shared" si="18"/>
        <v>19.370899999999999</v>
      </c>
      <c r="AC4">
        <f t="shared" si="19"/>
        <v>7.1043834410512444E-2</v>
      </c>
      <c r="AD4">
        <f t="shared" si="20"/>
        <v>0.4413338178854751</v>
      </c>
      <c r="AE4">
        <f t="shared" si="21"/>
        <v>0.10267422960005684</v>
      </c>
    </row>
    <row r="5" spans="1:31" x14ac:dyDescent="0.3">
      <c r="A5">
        <f t="shared" si="22"/>
        <v>206.161</v>
      </c>
      <c r="B5">
        <f t="shared" si="22"/>
        <v>1E-3</v>
      </c>
      <c r="C5">
        <f t="shared" si="22"/>
        <v>205.52500000000001</v>
      </c>
      <c r="D5">
        <f t="shared" si="22"/>
        <v>1E-3</v>
      </c>
      <c r="E5">
        <f t="shared" si="6"/>
        <v>411.68600000000004</v>
      </c>
      <c r="F5">
        <v>70.900000000000006</v>
      </c>
      <c r="G5">
        <f t="shared" si="7"/>
        <v>70.793650000000014</v>
      </c>
      <c r="H5">
        <f t="shared" si="8"/>
        <v>0.10611892681798098</v>
      </c>
      <c r="I5">
        <v>3.9</v>
      </c>
      <c r="J5">
        <f t="shared" si="9"/>
        <v>3.8941500000000002</v>
      </c>
      <c r="K5">
        <f t="shared" si="0"/>
        <v>0.10001907912493496</v>
      </c>
      <c r="L5">
        <v>-62.5</v>
      </c>
      <c r="M5">
        <f t="shared" si="1"/>
        <v>-62.40625</v>
      </c>
      <c r="N5">
        <f t="shared" si="2"/>
        <v>0.10478586796414868</v>
      </c>
      <c r="O5">
        <f t="shared" si="10"/>
        <v>3.9</v>
      </c>
      <c r="P5">
        <f t="shared" si="3"/>
        <v>3.8941500000000002</v>
      </c>
      <c r="Q5">
        <f t="shared" si="4"/>
        <v>0.10001907912493496</v>
      </c>
      <c r="S5">
        <f t="shared" si="11"/>
        <v>133.19990000000001</v>
      </c>
      <c r="T5">
        <f t="shared" si="12"/>
        <v>0.14913518952279506</v>
      </c>
      <c r="U5">
        <f t="shared" si="13"/>
        <v>0</v>
      </c>
      <c r="V5">
        <f t="shared" si="14"/>
        <v>0.14144833819455074</v>
      </c>
      <c r="W5">
        <f t="shared" si="15"/>
        <v>0</v>
      </c>
      <c r="X5">
        <f t="shared" si="16"/>
        <v>0</v>
      </c>
      <c r="Z5">
        <f t="shared" si="17"/>
        <v>4.2965880462294139</v>
      </c>
      <c r="AA5">
        <f>SQRT(((G5/E5-(A5*G5+C5*M5)/E5^2)*B5)^2+((M5/E5-(A5*G5+C5*M5)/E5^2)*D5)^2+(A5*H5/E5)^2+(C5*N5/E5)^2)</f>
        <v>7.4569490871861918E-2</v>
      </c>
      <c r="AB5">
        <f t="shared" si="18"/>
        <v>3.8941499999999998</v>
      </c>
      <c r="AC5">
        <f t="shared" si="19"/>
        <v>7.0724253492842018E-2</v>
      </c>
      <c r="AD5">
        <f t="shared" si="20"/>
        <v>0.40243804622941415</v>
      </c>
      <c r="AE5">
        <f t="shared" si="21"/>
        <v>0.10277416504651583</v>
      </c>
    </row>
    <row r="6" spans="1:31" x14ac:dyDescent="0.3">
      <c r="A6">
        <f t="shared" si="22"/>
        <v>206.161</v>
      </c>
      <c r="B6">
        <f t="shared" si="22"/>
        <v>1E-3</v>
      </c>
      <c r="C6">
        <f t="shared" si="22"/>
        <v>205.52500000000001</v>
      </c>
      <c r="D6">
        <f t="shared" si="22"/>
        <v>1E-3</v>
      </c>
      <c r="E6">
        <f t="shared" si="6"/>
        <v>411.68600000000004</v>
      </c>
      <c r="F6">
        <v>88.4</v>
      </c>
      <c r="G6">
        <f t="shared" si="7"/>
        <v>88.267400000000009</v>
      </c>
      <c r="H6">
        <f t="shared" si="8"/>
        <v>0.10936486229132281</v>
      </c>
      <c r="I6">
        <v>5</v>
      </c>
      <c r="J6">
        <f t="shared" si="9"/>
        <v>4.9925000000000006</v>
      </c>
      <c r="K6">
        <f t="shared" si="0"/>
        <v>0.10003135758350978</v>
      </c>
      <c r="L6">
        <v>-77.5</v>
      </c>
      <c r="M6">
        <f t="shared" si="1"/>
        <v>-77.383750000000006</v>
      </c>
      <c r="N6">
        <f t="shared" si="2"/>
        <v>0.10727053707798802</v>
      </c>
      <c r="O6">
        <f t="shared" si="10"/>
        <v>5</v>
      </c>
      <c r="P6">
        <f t="shared" si="3"/>
        <v>4.9925000000000006</v>
      </c>
      <c r="Q6">
        <f t="shared" si="4"/>
        <v>0.10003135758350978</v>
      </c>
      <c r="S6">
        <f t="shared" si="11"/>
        <v>165.65115000000003</v>
      </c>
      <c r="T6">
        <f t="shared" si="12"/>
        <v>0.15319151813661228</v>
      </c>
      <c r="U6">
        <f t="shared" si="13"/>
        <v>0</v>
      </c>
      <c r="V6">
        <f t="shared" si="14"/>
        <v>0.14146570255719229</v>
      </c>
      <c r="W6">
        <f t="shared" si="15"/>
        <v>0</v>
      </c>
      <c r="X6">
        <f t="shared" si="16"/>
        <v>0</v>
      </c>
      <c r="Z6">
        <f t="shared" si="17"/>
        <v>5.5697794742837976</v>
      </c>
      <c r="AA6">
        <f>SQRT(((G6/E6-(A6*G6+C6*M6)/E6^2)*B6)^2+((M6/E6-(A6*G6+C6*M6)/E6^2)*D6)^2+(A6*H6/E6)^2+(C6*N6/E6)^2)</f>
        <v>7.6598666556204134E-2</v>
      </c>
      <c r="AB6">
        <f t="shared" si="18"/>
        <v>4.9924999999999997</v>
      </c>
      <c r="AC6">
        <f t="shared" si="19"/>
        <v>7.0732935684523296E-2</v>
      </c>
      <c r="AD6">
        <f t="shared" si="20"/>
        <v>0.57727947428379789</v>
      </c>
      <c r="AE6">
        <f t="shared" si="21"/>
        <v>0.10426170873690617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F036-AE53-4E0C-BF10-0BF014F704B3}">
  <dimension ref="A1:AE6"/>
  <sheetViews>
    <sheetView tabSelected="1" workbookViewId="0">
      <selection activeCell="R1" sqref="R1"/>
    </sheetView>
  </sheetViews>
  <sheetFormatPr defaultRowHeight="14.4" x14ac:dyDescent="0.3"/>
  <sheetData>
    <row r="1" spans="1:31" x14ac:dyDescent="0.3">
      <c r="A1" t="s">
        <v>0</v>
      </c>
      <c r="B1" t="s">
        <v>6</v>
      </c>
      <c r="C1" t="s">
        <v>1</v>
      </c>
      <c r="D1" t="s">
        <v>7</v>
      </c>
      <c r="E1" t="s">
        <v>22</v>
      </c>
      <c r="F1" t="s">
        <v>2</v>
      </c>
      <c r="G1" t="s">
        <v>12</v>
      </c>
      <c r="H1" t="s">
        <v>8</v>
      </c>
      <c r="I1" t="s">
        <v>3</v>
      </c>
      <c r="J1" t="s">
        <v>13</v>
      </c>
      <c r="K1" t="s">
        <v>9</v>
      </c>
      <c r="L1" t="s">
        <v>4</v>
      </c>
      <c r="M1" t="s">
        <v>14</v>
      </c>
      <c r="N1" t="s">
        <v>10</v>
      </c>
      <c r="O1" t="s">
        <v>5</v>
      </c>
      <c r="P1" t="s">
        <v>15</v>
      </c>
      <c r="Q1" t="s">
        <v>11</v>
      </c>
      <c r="S1" t="s">
        <v>23</v>
      </c>
      <c r="T1" t="s">
        <v>26</v>
      </c>
      <c r="U1" t="s">
        <v>24</v>
      </c>
      <c r="V1" t="s">
        <v>25</v>
      </c>
      <c r="W1" t="s">
        <v>27</v>
      </c>
      <c r="X1" t="s">
        <v>28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3">
      <c r="A2">
        <v>406.89600000000002</v>
      </c>
      <c r="B2">
        <v>1E-3</v>
      </c>
      <c r="C2">
        <v>205.52500000000001</v>
      </c>
      <c r="D2">
        <v>1.4E-3</v>
      </c>
      <c r="E2">
        <f>A2+C2</f>
        <v>612.42100000000005</v>
      </c>
      <c r="F2">
        <v>29.5</v>
      </c>
      <c r="G2">
        <f>F2*0.9985</f>
        <v>29.455750000000002</v>
      </c>
      <c r="H2">
        <f>SQRT(0.1^2+(F2*3*10^(-5))^2+(F2*0.0005)^2)</f>
        <v>0.10108583345355571</v>
      </c>
      <c r="I2">
        <v>5.9</v>
      </c>
      <c r="J2">
        <f>I2*0.9985</f>
        <v>5.8911500000000006</v>
      </c>
      <c r="K2">
        <f t="shared" ref="K2:K6" si="0">SQRT(0.1^2+(I2*3*10^(-5))^2+(I2*0.0005)^2)</f>
        <v>0.10004365961419046</v>
      </c>
      <c r="L2">
        <v>-38.9</v>
      </c>
      <c r="M2">
        <f t="shared" ref="M2:M6" si="1">L2*0.9985</f>
        <v>-38.841650000000001</v>
      </c>
      <c r="N2">
        <f t="shared" ref="N2:N6" si="2">SQRT(0.1^2+(L2*3*10^(-5))^2+(L2*0.0005)^2)</f>
        <v>0.10188063794951424</v>
      </c>
      <c r="O2">
        <f>I2</f>
        <v>5.9</v>
      </c>
      <c r="P2">
        <f t="shared" ref="P2:P6" si="3">O2*0.9985</f>
        <v>5.8911500000000006</v>
      </c>
      <c r="Q2">
        <f t="shared" ref="Q2:Q6" si="4">SQRT(0.1^2+(O2*3*10^(-5))^2+(O2*0.0005)^2)</f>
        <v>0.10004365961419046</v>
      </c>
      <c r="S2">
        <f>G2-M2</f>
        <v>68.29740000000001</v>
      </c>
      <c r="T2">
        <f>SQRT(H2^2+N2^2)</f>
        <v>0.14352006868030687</v>
      </c>
      <c r="U2">
        <f>J2-P2</f>
        <v>0</v>
      </c>
      <c r="V2">
        <f>SQRT(K2^2+Q2^2)</f>
        <v>0.14148310025582564</v>
      </c>
      <c r="W2">
        <f>U2^2/S2^2</f>
        <v>0</v>
      </c>
      <c r="X2">
        <f>2*ABS(U2/S2)*SQRT((V2/S2)^2+(U2*T2/S2^2)^2)</f>
        <v>0</v>
      </c>
      <c r="Z2">
        <f>(G2*A2+M2*C2)/(A2+C2)</f>
        <v>6.5355314983483579</v>
      </c>
      <c r="AA2">
        <f>SQRT(((G2/E2-(A2*G2+C2*M2)/E2^2)*B2)^2+((M2/E2-(A2*G2+C2*M2)/E2^2)*D2)^2+(A2*H2/E2)^2+(C2*N2/E2)^2)</f>
        <v>7.5364058983625304E-2</v>
      </c>
      <c r="AB2">
        <f>(J2*A2+P2*C2)/(A2+C2)</f>
        <v>5.8911499999999997</v>
      </c>
      <c r="AC2">
        <f>SQRT(((J2/E2-(A2*J2+C2*P2)/E2^2)*B2)^2+((P2/E2-(A2*J2+C2*P2)/E2^2)*D2)^2+(A2*K2/E2)^2+(C2*Q2/E2)^2)</f>
        <v>7.4467601689459706E-2</v>
      </c>
      <c r="AD2">
        <f>Z2-AB2</f>
        <v>0.64438149834835823</v>
      </c>
      <c r="AE2">
        <f>SQRT(AA2^2+AC2^2)</f>
        <v>0.10594887959703668</v>
      </c>
    </row>
    <row r="3" spans="1:31" x14ac:dyDescent="0.3">
      <c r="A3">
        <f>A2</f>
        <v>406.89600000000002</v>
      </c>
      <c r="B3">
        <f t="shared" ref="B3" si="5">B2</f>
        <v>1E-3</v>
      </c>
      <c r="C3">
        <f>C2</f>
        <v>205.52500000000001</v>
      </c>
      <c r="D3">
        <f>D2</f>
        <v>1.4E-3</v>
      </c>
      <c r="E3">
        <f t="shared" ref="E3:E6" si="6">A3+C3</f>
        <v>612.42100000000005</v>
      </c>
      <c r="F3">
        <v>47.8</v>
      </c>
      <c r="G3">
        <f t="shared" ref="G3:G6" si="7">F3*0.9985</f>
        <v>47.728299999999997</v>
      </c>
      <c r="H3">
        <f t="shared" ref="H3:H6" si="8">SQRT(0.1^2+(F3*3*10^(-5))^2+(F3*0.0005)^2)</f>
        <v>0.10282638939494083</v>
      </c>
      <c r="I3">
        <v>19.399999999999999</v>
      </c>
      <c r="J3">
        <f t="shared" ref="J3:J6" si="9">I3*0.9985</f>
        <v>19.370899999999999</v>
      </c>
      <c r="K3">
        <f t="shared" si="0"/>
        <v>0.1004710342536594</v>
      </c>
      <c r="L3">
        <v>-35.5</v>
      </c>
      <c r="M3">
        <f t="shared" si="1"/>
        <v>-35.446750000000002</v>
      </c>
      <c r="N3">
        <f t="shared" si="2"/>
        <v>0.10156867984275468</v>
      </c>
      <c r="O3">
        <f t="shared" ref="O3:O6" si="10">I3</f>
        <v>19.399999999999999</v>
      </c>
      <c r="P3">
        <f t="shared" si="3"/>
        <v>19.370899999999999</v>
      </c>
      <c r="Q3">
        <f t="shared" si="4"/>
        <v>0.1004710342536594</v>
      </c>
      <c r="S3">
        <f t="shared" ref="S3:S6" si="11">G3-M3</f>
        <v>83.175049999999999</v>
      </c>
      <c r="T3">
        <f t="shared" ref="T3:T6" si="12">SQRT(H3^2+N3^2)</f>
        <v>0.14453187565724041</v>
      </c>
      <c r="U3">
        <f t="shared" ref="U3:U6" si="13">J3-P3</f>
        <v>0</v>
      </c>
      <c r="V3">
        <f t="shared" ref="V3:V6" si="14">SQRT(K3^2+Q3^2)</f>
        <v>0.1420874992671769</v>
      </c>
      <c r="W3">
        <f t="shared" ref="W3:W6" si="15">U3^2/S3^2</f>
        <v>0</v>
      </c>
      <c r="X3">
        <f t="shared" ref="X3:X6" si="16">2*ABS(U3/S3)*SQRT((V3/S3)^2+(U3*T3/S3^2)^2)</f>
        <v>0</v>
      </c>
      <c r="Z3">
        <f>(G3*A3+M3*C3)/(A3+C3)</f>
        <v>19.815226883222486</v>
      </c>
      <c r="AA3">
        <f>SQRT(((G3/E3-(A3*G3+C3*M3)/E3^2)*B3)^2+((M3/E3-(A3*G3+C3*M3)/E3^2)*D3)^2+(A3*H3/E3)^2+(C3*N3/E3)^2)</f>
        <v>7.6349680234528192E-2</v>
      </c>
      <c r="AB3">
        <f>(J3*A3+P3*C3)/(A3+C3)</f>
        <v>19.370899999999995</v>
      </c>
      <c r="AC3">
        <f>SQRT(((J3/E3-(A3*J3+C3*P3)/E3^2)*B3)^2+((P3/E3-(A3*J3+C3*P3)/E3^2)*D3)^2+(A3*K3/E3)^2+(C3*Q3/E3)^2)</f>
        <v>7.4785718445152999E-2</v>
      </c>
      <c r="AD3">
        <f t="shared" ref="AD3:AD6" si="17">Z3-AB3</f>
        <v>0.44432688322249092</v>
      </c>
      <c r="AE3">
        <f t="shared" ref="AE3:AE6" si="18">SQRT(AA3^2+AC3^2)</f>
        <v>0.10687458704141224</v>
      </c>
    </row>
    <row r="4" spans="1:31" x14ac:dyDescent="0.3">
      <c r="A4">
        <f t="shared" ref="A4:D6" si="19">A3</f>
        <v>406.89600000000002</v>
      </c>
      <c r="B4">
        <f t="shared" si="19"/>
        <v>1E-3</v>
      </c>
      <c r="C4">
        <f t="shared" si="19"/>
        <v>205.52500000000001</v>
      </c>
      <c r="D4">
        <f t="shared" si="19"/>
        <v>1.4E-3</v>
      </c>
      <c r="E4">
        <f t="shared" si="6"/>
        <v>612.42100000000005</v>
      </c>
      <c r="F4">
        <v>43.2</v>
      </c>
      <c r="G4">
        <f t="shared" si="7"/>
        <v>43.135200000000005</v>
      </c>
      <c r="H4">
        <f t="shared" si="8"/>
        <v>0.10231441548481818</v>
      </c>
      <c r="I4">
        <v>-4.4000000000000004</v>
      </c>
      <c r="J4">
        <f t="shared" si="9"/>
        <v>-4.3934000000000006</v>
      </c>
      <c r="K4">
        <f t="shared" si="0"/>
        <v>0.10002428417139511</v>
      </c>
      <c r="L4">
        <v>-97</v>
      </c>
      <c r="M4">
        <f t="shared" si="1"/>
        <v>-96.854500000000002</v>
      </c>
      <c r="N4">
        <f t="shared" si="2"/>
        <v>0.11117876640797919</v>
      </c>
      <c r="O4">
        <f t="shared" si="10"/>
        <v>-4.4000000000000004</v>
      </c>
      <c r="P4">
        <f t="shared" si="3"/>
        <v>-4.3934000000000006</v>
      </c>
      <c r="Q4">
        <f t="shared" si="4"/>
        <v>0.10002428417139511</v>
      </c>
      <c r="S4">
        <f t="shared" si="11"/>
        <v>139.9897</v>
      </c>
      <c r="T4">
        <f t="shared" si="12"/>
        <v>0.15109254685787782</v>
      </c>
      <c r="U4">
        <f t="shared" si="13"/>
        <v>0</v>
      </c>
      <c r="V4">
        <f t="shared" si="14"/>
        <v>0.14145569924184748</v>
      </c>
      <c r="W4">
        <f t="shared" si="15"/>
        <v>0</v>
      </c>
      <c r="X4">
        <f t="shared" si="16"/>
        <v>0</v>
      </c>
      <c r="Z4">
        <f>(G4*A4+M4*C4)/(A4+C4)</f>
        <v>-3.8445461101105307</v>
      </c>
      <c r="AA4">
        <f>SQRT(((G4/E4-(A4*G4+C4*M4)/E4^2)*B4)^2+((M4/E4-(A4*G4+C4*M4)/E4^2)*D4)^2+(A4*H4/E4)^2+(C4*N4/E4)^2)</f>
        <v>7.7544861124720421E-2</v>
      </c>
      <c r="AB4">
        <f>(J4*A4+P4*C4)/(A4+C4)</f>
        <v>-4.3934000000000006</v>
      </c>
      <c r="AC4">
        <f>SQRT(((J4/E4-(A4*J4+C4*P4)/E4^2)*B4)^2+((P4/E4-(A4*J4+C4*P4)/E4^2)*D4)^2+(A4*K4/E4)^2+(C4*Q4/E4)^2)</f>
        <v>7.4453179558540014E-2</v>
      </c>
      <c r="AD4">
        <f t="shared" si="17"/>
        <v>0.54885388988946993</v>
      </c>
      <c r="AE4">
        <f t="shared" si="18"/>
        <v>0.10750107642823106</v>
      </c>
    </row>
    <row r="5" spans="1:31" x14ac:dyDescent="0.3">
      <c r="A5">
        <f t="shared" si="19"/>
        <v>406.89600000000002</v>
      </c>
      <c r="B5">
        <f t="shared" si="19"/>
        <v>1E-3</v>
      </c>
      <c r="C5">
        <f t="shared" si="19"/>
        <v>205.52500000000001</v>
      </c>
      <c r="D5">
        <f t="shared" si="19"/>
        <v>1.4E-3</v>
      </c>
      <c r="E5">
        <f t="shared" si="6"/>
        <v>612.42100000000005</v>
      </c>
      <c r="F5">
        <v>32.700000000000003</v>
      </c>
      <c r="G5">
        <f t="shared" si="7"/>
        <v>32.650950000000002</v>
      </c>
      <c r="H5">
        <f t="shared" si="8"/>
        <v>0.10133254591196257</v>
      </c>
      <c r="I5">
        <v>-13.6</v>
      </c>
      <c r="J5">
        <f t="shared" si="9"/>
        <v>-13.579600000000001</v>
      </c>
      <c r="K5">
        <f t="shared" si="0"/>
        <v>0.10023176374782597</v>
      </c>
      <c r="L5">
        <v>-107.5</v>
      </c>
      <c r="M5">
        <f t="shared" si="1"/>
        <v>-107.33875</v>
      </c>
      <c r="N5">
        <f t="shared" si="2"/>
        <v>0.11357580343101255</v>
      </c>
      <c r="O5">
        <f t="shared" si="10"/>
        <v>-13.6</v>
      </c>
      <c r="P5">
        <f t="shared" si="3"/>
        <v>-13.579600000000001</v>
      </c>
      <c r="Q5">
        <f t="shared" si="4"/>
        <v>0.10023176374782597</v>
      </c>
      <c r="S5">
        <f t="shared" si="11"/>
        <v>139.9897</v>
      </c>
      <c r="T5">
        <f t="shared" si="12"/>
        <v>0.15220955287366167</v>
      </c>
      <c r="U5">
        <f t="shared" si="13"/>
        <v>0</v>
      </c>
      <c r="V5">
        <f t="shared" si="14"/>
        <v>0.14174911967275142</v>
      </c>
      <c r="W5">
        <f t="shared" si="15"/>
        <v>0</v>
      </c>
      <c r="X5">
        <f t="shared" si="16"/>
        <v>0</v>
      </c>
      <c r="Z5">
        <f>(G5*A5+M5*C5)/(A5+C5)</f>
        <v>-14.328796110110529</v>
      </c>
      <c r="AA5">
        <f>SQRT(((G5/E5-(A5*G5+C5*M5)/E5^2)*B5)^2+((M5/E5-(A5*G5+C5*M5)/E5^2)*D5)^2+(A5*H5/E5)^2+(C5*N5/E5)^2)</f>
        <v>7.736674896077024E-2</v>
      </c>
      <c r="AB5">
        <f>(J5*A5+P5*C5)/(A5+C5)</f>
        <v>-13.579599999999999</v>
      </c>
      <c r="AC5">
        <f>SQRT(((J5/E5-(A5*J5+C5*P5)/E5^2)*B5)^2+((P5/E5-(A5*J5+C5*P5)/E5^2)*D5)^2+(A5*K5/E5)^2+(C5*Q5/E5)^2)</f>
        <v>7.4607617196226758E-2</v>
      </c>
      <c r="AD5">
        <f t="shared" si="17"/>
        <v>-0.74919611011053</v>
      </c>
      <c r="AE5">
        <f t="shared" si="18"/>
        <v>0.10747981386501167</v>
      </c>
    </row>
    <row r="6" spans="1:31" x14ac:dyDescent="0.3">
      <c r="A6">
        <f t="shared" si="19"/>
        <v>406.89600000000002</v>
      </c>
      <c r="B6">
        <f t="shared" si="19"/>
        <v>1E-3</v>
      </c>
      <c r="C6">
        <f t="shared" si="19"/>
        <v>205.52500000000001</v>
      </c>
      <c r="D6">
        <f t="shared" si="19"/>
        <v>1.4E-3</v>
      </c>
      <c r="E6">
        <f t="shared" si="6"/>
        <v>612.42100000000005</v>
      </c>
      <c r="F6">
        <v>69.400000000000006</v>
      </c>
      <c r="G6">
        <f t="shared" si="7"/>
        <v>69.295900000000003</v>
      </c>
      <c r="H6">
        <f t="shared" si="8"/>
        <v>0.10586984803994007</v>
      </c>
      <c r="I6">
        <v>20.7</v>
      </c>
      <c r="J6">
        <f t="shared" si="9"/>
        <v>20.668949999999999</v>
      </c>
      <c r="K6">
        <f t="shared" si="0"/>
        <v>0.10053610366927894</v>
      </c>
      <c r="L6">
        <v>-61.7</v>
      </c>
      <c r="M6">
        <f t="shared" si="1"/>
        <v>-61.607450000000007</v>
      </c>
      <c r="N6">
        <f t="shared" si="2"/>
        <v>0.10466684623604555</v>
      </c>
      <c r="O6">
        <f t="shared" si="10"/>
        <v>20.7</v>
      </c>
      <c r="P6">
        <f t="shared" si="3"/>
        <v>20.668949999999999</v>
      </c>
      <c r="Q6">
        <f t="shared" si="4"/>
        <v>0.10053610366927894</v>
      </c>
      <c r="S6">
        <f t="shared" si="11"/>
        <v>130.90335000000002</v>
      </c>
      <c r="T6">
        <f t="shared" si="12"/>
        <v>0.14887435449062408</v>
      </c>
      <c r="U6">
        <f t="shared" si="13"/>
        <v>0</v>
      </c>
      <c r="V6">
        <f t="shared" si="14"/>
        <v>0.14217952131724176</v>
      </c>
      <c r="W6">
        <f t="shared" si="15"/>
        <v>0</v>
      </c>
      <c r="X6">
        <f t="shared" si="16"/>
        <v>0</v>
      </c>
      <c r="Z6">
        <f>(G6*A6+M6*C6)/(A6+C6)</f>
        <v>25.365481205167686</v>
      </c>
      <c r="AA6">
        <f>SQRT(((G6/E6-(A6*G6+C6*M6)/E6^2)*B6)^2+((M6/E6-(A6*G6+C6*M6)/E6^2)*D6)^2+(A6*H6/E6)^2+(C6*N6/E6)^2)</f>
        <v>7.8623421641670035E-2</v>
      </c>
      <c r="AB6">
        <f>(J6*A6+P6*C6)/(A6+C6)</f>
        <v>20.668949999999999</v>
      </c>
      <c r="AC6">
        <f>SQRT(((J6/E6-(A6*J6+C6*P6)/E6^2)*B6)^2+((P6/E6-(A6*J6+C6*P6)/E6^2)*D6)^2+(A6*K6/E6)^2+(C6*Q6/E6)^2)</f>
        <v>7.4834152932088088E-2</v>
      </c>
      <c r="AD6">
        <f t="shared" si="17"/>
        <v>4.6965312051676875</v>
      </c>
      <c r="AE6">
        <f t="shared" si="18"/>
        <v>0.10854396747727152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Elastisch1</vt:lpstr>
      <vt:lpstr>Elastisch2</vt:lpstr>
      <vt:lpstr>Inelastisch1</vt:lpstr>
      <vt:lpstr>Inelastisch2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2018-11-30T15:50:23Z</dcterms:created>
  <dcterms:modified xsi:type="dcterms:W3CDTF">2018-12-01T15:19:36Z</dcterms:modified>
</cp:coreProperties>
</file>