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A4AE97A3-7763-4CE1-AAC8-09A3C4505D9C}" xr6:coauthVersionLast="31" xr6:coauthVersionMax="31" xr10:uidLastSave="{00000000-0000-0000-0000-000000000000}"/>
  <bookViews>
    <workbookView xWindow="0" yWindow="0" windowWidth="22932" windowHeight="5616" xr2:uid="{77E49A20-21DB-4605-A4AB-B0C3445176E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  <c r="M7" i="1"/>
  <c r="M6" i="1"/>
  <c r="M5" i="1"/>
  <c r="M4" i="1"/>
  <c r="M3" i="1"/>
  <c r="M2" i="1"/>
  <c r="O5" i="1" l="1"/>
  <c r="O2" i="1"/>
  <c r="B3" i="1" l="1"/>
  <c r="B4" i="1" s="1"/>
  <c r="B5" i="1" s="1"/>
  <c r="B6" i="1" s="1"/>
  <c r="B7" i="1" s="1"/>
  <c r="B8" i="1" s="1"/>
  <c r="J8" i="1" l="1"/>
  <c r="J7" i="1"/>
  <c r="J6" i="1"/>
  <c r="J5" i="1"/>
  <c r="J4" i="1"/>
  <c r="J3" i="1"/>
  <c r="J2" i="1"/>
  <c r="I8" i="1"/>
  <c r="I7" i="1"/>
  <c r="I6" i="1"/>
  <c r="I5" i="1"/>
  <c r="I4" i="1"/>
  <c r="I3" i="1"/>
  <c r="I2" i="1"/>
  <c r="H2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<sst xmlns="http://schemas.openxmlformats.org/spreadsheetml/2006/main" count="17" uniqueCount="17">
  <si>
    <t>d</t>
  </si>
  <si>
    <t>t1</t>
  </si>
  <si>
    <t>t2</t>
  </si>
  <si>
    <t>t3</t>
  </si>
  <si>
    <t>t4</t>
  </si>
  <si>
    <t>t5</t>
  </si>
  <si>
    <t>d_err</t>
  </si>
  <si>
    <t>speed_dev</t>
  </si>
  <si>
    <t>t_dev</t>
  </si>
  <si>
    <t>t_dev_n</t>
  </si>
  <si>
    <t>t_avg</t>
  </si>
  <si>
    <t>a</t>
  </si>
  <si>
    <t>shreiben</t>
  </si>
  <si>
    <t>v</t>
  </si>
  <si>
    <t>v_corr</t>
  </si>
  <si>
    <t>v_err</t>
  </si>
  <si>
    <t>v_avg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</si>
</sst>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2045-FE9D-4060-BF77-9A857490A3AF}">
  <dimension ref="A1:P8"/>
  <sheetViews>
    <sheetView tabSelected="1" workbookViewId="0">
      <selection activeCell="P2" sqref="P2"/>
    </sheetView>
  </sheetViews>
  <sheetFormatPr defaultRowHeight="14.4" x14ac:dyDescent="0.3"/>
  <cols>
    <col min="11" max="11" width="11" bestFit="1" customWidth="1"/>
  </cols>
  <sheetData>
    <row r="1" spans="1:16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8</v>
      </c>
      <c r="J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11</v>
      </c>
    </row>
    <row r="2" spans="1:16" x14ac:dyDescent="0.3">
      <c r="A2">
        <v>140</v>
      </c>
      <c r="B2">
        <v>0.5</v>
      </c>
      <c r="C2">
        <v>2.7799</v>
      </c>
      <c r="D2">
        <v>2.7757999999999998</v>
      </c>
      <c r="E2">
        <v>2.7764000000000002</v>
      </c>
      <c r="F2">
        <v>2.7757000000000001</v>
      </c>
      <c r="G2">
        <v>2.7765</v>
      </c>
      <c r="H2">
        <f>AVERAGE(C2:G2)</f>
        <v>2.7768600000000001</v>
      </c>
      <c r="I2">
        <f>_xlfn.STDEV.S(C2:G2)</f>
        <v>1.7357995275953033E-3</v>
      </c>
      <c r="J2">
        <f>_xlfn.STDEV.P(C2:G2)</f>
        <v>1.552546295606048E-3</v>
      </c>
      <c r="L2">
        <v>56.8</v>
      </c>
      <c r="M2">
        <f>L2*0.985</f>
        <v>55.947999999999993</v>
      </c>
      <c r="N2">
        <f>SQRT(0.1^2+(M2*3*10^(-5))^2+(M2*0.005)^2)</f>
        <v>0.2970812763551981</v>
      </c>
      <c r="O2">
        <f>AVERAGE(L2:L7)</f>
        <v>56.666666666666664</v>
      </c>
      <c r="P2" t="s">
        <v>12</v>
      </c>
    </row>
    <row r="3" spans="1:16" x14ac:dyDescent="0.3">
      <c r="A3">
        <v>120</v>
      </c>
      <c r="B3">
        <f>B2</f>
        <v>0.5</v>
      </c>
      <c r="C3">
        <v>2.3273000000000001</v>
      </c>
      <c r="D3">
        <v>2.3277999999999999</v>
      </c>
      <c r="E3">
        <v>2.3258999999999999</v>
      </c>
      <c r="F3">
        <v>2.3252000000000002</v>
      </c>
      <c r="G3">
        <v>2.3267000000000002</v>
      </c>
      <c r="H3">
        <f t="shared" ref="H3:H8" si="0">AVERAGE(C3:G3)</f>
        <v>2.3265800000000003</v>
      </c>
      <c r="I3">
        <f t="shared" ref="I3:I8" si="1">_xlfn.STDEV.S(C3:G3)</f>
        <v>1.0473776778220582E-3</v>
      </c>
      <c r="J3">
        <f t="shared" ref="J3:J8" si="2">_xlfn.STDEV.P(C3:G3)</f>
        <v>9.3680307429039843E-4</v>
      </c>
      <c r="L3">
        <v>56.4</v>
      </c>
      <c r="M3">
        <f t="shared" ref="M3:M7" si="3">L3*0.985</f>
        <v>55.553999999999995</v>
      </c>
      <c r="N3">
        <f t="shared" ref="N3:N7" si="4">SQRT(0.1^2+(M3*3*10^(-5))^2+(M3*0.005)^2)</f>
        <v>0.29522694748654699</v>
      </c>
    </row>
    <row r="4" spans="1:16" x14ac:dyDescent="0.3">
      <c r="A4">
        <v>100</v>
      </c>
      <c r="B4">
        <f t="shared" ref="B4:B8" si="5">B3</f>
        <v>0.5</v>
      </c>
      <c r="C4">
        <v>1.9047000000000001</v>
      </c>
      <c r="D4">
        <v>1.9025000000000001</v>
      </c>
      <c r="E4">
        <v>1.9033</v>
      </c>
      <c r="F4">
        <v>1.9016</v>
      </c>
      <c r="G4">
        <v>1.9019999999999999</v>
      </c>
      <c r="H4">
        <f t="shared" si="0"/>
        <v>1.9028199999999997</v>
      </c>
      <c r="I4">
        <f t="shared" si="1"/>
        <v>1.2275992831539545E-3</v>
      </c>
      <c r="J4">
        <f t="shared" si="2"/>
        <v>1.097998178504902E-3</v>
      </c>
      <c r="L4">
        <v>56.4</v>
      </c>
      <c r="M4">
        <f t="shared" si="3"/>
        <v>55.553999999999995</v>
      </c>
      <c r="N4">
        <f t="shared" si="4"/>
        <v>0.29522694748654699</v>
      </c>
      <c r="O4" t="s">
        <v>7</v>
      </c>
    </row>
    <row r="5" spans="1:16" x14ac:dyDescent="0.3">
      <c r="A5">
        <v>80</v>
      </c>
      <c r="B5">
        <f t="shared" si="5"/>
        <v>0.5</v>
      </c>
      <c r="C5">
        <v>1.4988999999999999</v>
      </c>
      <c r="D5">
        <v>1.4977</v>
      </c>
      <c r="E5">
        <v>1.4971000000000001</v>
      </c>
      <c r="F5">
        <v>1.4963</v>
      </c>
      <c r="G5">
        <v>1.4966999999999999</v>
      </c>
      <c r="H5">
        <f t="shared" si="0"/>
        <v>1.4973399999999999</v>
      </c>
      <c r="I5">
        <f t="shared" si="1"/>
        <v>1.0139033484509064E-3</v>
      </c>
      <c r="J5">
        <f t="shared" si="2"/>
        <v>9.0686272390035311E-4</v>
      </c>
      <c r="L5">
        <v>56.8</v>
      </c>
      <c r="M5">
        <f t="shared" si="3"/>
        <v>55.947999999999993</v>
      </c>
      <c r="N5">
        <f t="shared" si="4"/>
        <v>0.2970812763551981</v>
      </c>
      <c r="O5">
        <f>_xlfn.STDEV.S(L2:L7)</f>
        <v>0.20655911179772815</v>
      </c>
    </row>
    <row r="6" spans="1:16" x14ac:dyDescent="0.3">
      <c r="A6">
        <v>60</v>
      </c>
      <c r="B6">
        <f t="shared" si="5"/>
        <v>0.5</v>
      </c>
      <c r="C6">
        <v>1.1201000000000001</v>
      </c>
      <c r="D6">
        <v>1.1195999999999999</v>
      </c>
      <c r="E6">
        <v>1.1198999999999999</v>
      </c>
      <c r="F6">
        <v>1.1189</v>
      </c>
      <c r="G6">
        <v>1.1193</v>
      </c>
      <c r="H6">
        <f t="shared" si="0"/>
        <v>1.1195600000000001</v>
      </c>
      <c r="I6">
        <f t="shared" si="1"/>
        <v>4.7749345545254309E-4</v>
      </c>
      <c r="J6">
        <f t="shared" si="2"/>
        <v>4.270831300812616E-4</v>
      </c>
      <c r="L6">
        <v>56.8</v>
      </c>
      <c r="M6">
        <f t="shared" si="3"/>
        <v>55.947999999999993</v>
      </c>
      <c r="N6">
        <f t="shared" si="4"/>
        <v>0.2970812763551981</v>
      </c>
    </row>
    <row r="7" spans="1:16" x14ac:dyDescent="0.3">
      <c r="A7">
        <v>40</v>
      </c>
      <c r="B7">
        <f t="shared" si="5"/>
        <v>0.5</v>
      </c>
      <c r="C7">
        <v>0.7399</v>
      </c>
      <c r="D7">
        <v>0.73919999999999997</v>
      </c>
      <c r="E7">
        <v>0.73939999999999995</v>
      </c>
      <c r="F7">
        <v>0.73950000000000005</v>
      </c>
      <c r="G7">
        <v>0.73919999999999997</v>
      </c>
      <c r="H7">
        <f t="shared" si="0"/>
        <v>0.73943999999999988</v>
      </c>
      <c r="I7">
        <f t="shared" si="1"/>
        <v>2.8809720581777706E-4</v>
      </c>
      <c r="J7">
        <f t="shared" si="2"/>
        <v>2.5768197453451895E-4</v>
      </c>
      <c r="L7">
        <v>56.8</v>
      </c>
      <c r="M7">
        <f t="shared" si="3"/>
        <v>55.947999999999993</v>
      </c>
      <c r="N7">
        <f t="shared" si="4"/>
        <v>0.2970812763551981</v>
      </c>
    </row>
    <row r="8" spans="1:16" x14ac:dyDescent="0.3">
      <c r="A8">
        <v>20</v>
      </c>
      <c r="B8">
        <f t="shared" si="5"/>
        <v>0.5</v>
      </c>
      <c r="C8">
        <v>0.37530000000000002</v>
      </c>
      <c r="D8">
        <v>0.37490000000000001</v>
      </c>
      <c r="E8">
        <v>0.375</v>
      </c>
      <c r="F8">
        <v>0.37469999999999998</v>
      </c>
      <c r="G8">
        <v>0.375</v>
      </c>
      <c r="H8">
        <f t="shared" si="0"/>
        <v>0.37497999999999998</v>
      </c>
      <c r="I8">
        <f t="shared" si="1"/>
        <v>2.1679483388680254E-4</v>
      </c>
      <c r="J8">
        <f t="shared" si="2"/>
        <v>1.9390719429666616E-4</v>
      </c>
    </row>
  </sheetData>
  <pageMargins left="0.7" right="0.7" top="0.75" bottom="0.75" header="0.3" footer="0.3"/>
  <ignoredErrors>
    <ignoredError sqref="H2 H3:J8 I2:J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2018-11-29T20:14:49Z</dcterms:created>
  <dcterms:modified xsi:type="dcterms:W3CDTF">2018-12-03T10:29:53Z</dcterms:modified>
</cp:coreProperties>
</file>