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6\datasets\"/>
    </mc:Choice>
  </mc:AlternateContent>
  <xr:revisionPtr revIDLastSave="0" documentId="10_ncr:100000_{73002CF7-70AC-43BF-BCDE-09E7AA85598B}" xr6:coauthVersionLast="31" xr6:coauthVersionMax="31" xr10:uidLastSave="{00000000-0000-0000-0000-000000000000}"/>
  <bookViews>
    <workbookView xWindow="0" yWindow="0" windowWidth="22932" windowHeight="5616" xr2:uid="{31778D45-214A-4E9C-9F87-862031E98347}"/>
  </bookViews>
  <sheets>
    <sheet name="Elastisch1" sheetId="1" r:id="rId1"/>
    <sheet name="Elastisch2" sheetId="2" r:id="rId2"/>
    <sheet name="Inelastisch1" sheetId="3" r:id="rId3"/>
    <sheet name="Inelastisch2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2" i="2" l="1"/>
  <c r="G2" i="2"/>
  <c r="H2" i="1" l="1"/>
  <c r="Q6" i="4"/>
  <c r="Q5" i="4"/>
  <c r="Q4" i="4"/>
  <c r="Q3" i="4"/>
  <c r="Q2" i="4"/>
  <c r="N6" i="4"/>
  <c r="N5" i="4"/>
  <c r="N4" i="4"/>
  <c r="N3" i="4"/>
  <c r="N2" i="4"/>
  <c r="K2" i="4"/>
  <c r="K6" i="4"/>
  <c r="K5" i="4"/>
  <c r="K4" i="4"/>
  <c r="K3" i="4"/>
  <c r="H6" i="4"/>
  <c r="H5" i="4"/>
  <c r="H4" i="4"/>
  <c r="H3" i="4"/>
  <c r="H2" i="4"/>
  <c r="P6" i="4"/>
  <c r="P5" i="4"/>
  <c r="P4" i="4"/>
  <c r="P3" i="4"/>
  <c r="P2" i="4"/>
  <c r="M6" i="4"/>
  <c r="M5" i="4"/>
  <c r="M4" i="4"/>
  <c r="M3" i="4"/>
  <c r="M2" i="4"/>
  <c r="J2" i="4"/>
  <c r="J6" i="4"/>
  <c r="J5" i="4"/>
  <c r="J4" i="4"/>
  <c r="J3" i="4"/>
  <c r="G6" i="4"/>
  <c r="G5" i="4"/>
  <c r="G4" i="4"/>
  <c r="G3" i="4"/>
  <c r="G2" i="4"/>
  <c r="H6" i="3"/>
  <c r="H5" i="3"/>
  <c r="H4" i="3"/>
  <c r="H3" i="3"/>
  <c r="H2" i="3"/>
  <c r="K6" i="3"/>
  <c r="K5" i="3"/>
  <c r="K4" i="3"/>
  <c r="K3" i="3"/>
  <c r="K2" i="3"/>
  <c r="N6" i="3"/>
  <c r="N5" i="3"/>
  <c r="N4" i="3"/>
  <c r="N3" i="3"/>
  <c r="N2" i="3"/>
  <c r="Q6" i="3"/>
  <c r="Q5" i="3"/>
  <c r="Q4" i="3"/>
  <c r="Q3" i="3"/>
  <c r="Q2" i="3"/>
  <c r="P6" i="3"/>
  <c r="P5" i="3"/>
  <c r="P4" i="3"/>
  <c r="P3" i="3"/>
  <c r="P2" i="3"/>
  <c r="M6" i="3"/>
  <c r="M5" i="3"/>
  <c r="M4" i="3"/>
  <c r="M3" i="3"/>
  <c r="M2" i="3"/>
  <c r="J6" i="3"/>
  <c r="J5" i="3"/>
  <c r="J4" i="3"/>
  <c r="J3" i="3"/>
  <c r="J2" i="3"/>
  <c r="G6" i="3"/>
  <c r="G5" i="3"/>
  <c r="G4" i="3"/>
  <c r="G3" i="3"/>
  <c r="G2" i="3"/>
  <c r="Q6" i="2"/>
  <c r="Q5" i="2"/>
  <c r="Q4" i="2"/>
  <c r="Q3" i="2"/>
  <c r="Q2" i="2"/>
  <c r="N6" i="2"/>
  <c r="N5" i="2"/>
  <c r="N4" i="2"/>
  <c r="N3" i="2"/>
  <c r="N2" i="2"/>
  <c r="K6" i="2"/>
  <c r="K5" i="2"/>
  <c r="K4" i="2"/>
  <c r="K3" i="2"/>
  <c r="K2" i="2"/>
  <c r="H6" i="2"/>
  <c r="H5" i="2"/>
  <c r="H4" i="2"/>
  <c r="H3" i="2"/>
  <c r="P6" i="2"/>
  <c r="P5" i="2"/>
  <c r="P4" i="2"/>
  <c r="P3" i="2"/>
  <c r="P2" i="2"/>
  <c r="M6" i="2"/>
  <c r="M5" i="2"/>
  <c r="M4" i="2"/>
  <c r="M3" i="2"/>
  <c r="M2" i="2"/>
  <c r="J6" i="2"/>
  <c r="J5" i="2"/>
  <c r="J4" i="2"/>
  <c r="J3" i="2"/>
  <c r="J2" i="2"/>
  <c r="G6" i="2"/>
  <c r="G5" i="2"/>
  <c r="G4" i="2"/>
  <c r="G3" i="2"/>
  <c r="H6" i="1"/>
  <c r="H5" i="1"/>
  <c r="H4" i="1"/>
  <c r="H3" i="1"/>
  <c r="K6" i="1"/>
  <c r="K5" i="1"/>
  <c r="K4" i="1"/>
  <c r="K3" i="1"/>
  <c r="N6" i="1"/>
  <c r="N5" i="1"/>
  <c r="N4" i="1"/>
  <c r="N3" i="1"/>
  <c r="N2" i="1"/>
  <c r="Q6" i="1"/>
  <c r="Q5" i="1"/>
  <c r="Q4" i="1"/>
  <c r="Q3" i="1"/>
  <c r="Q2" i="1"/>
  <c r="P6" i="1"/>
  <c r="P5" i="1"/>
  <c r="P4" i="1"/>
  <c r="P3" i="1"/>
  <c r="P2" i="1"/>
  <c r="M6" i="1"/>
  <c r="M5" i="1"/>
  <c r="M4" i="1"/>
  <c r="M3" i="1"/>
  <c r="M2" i="1"/>
  <c r="J6" i="1"/>
  <c r="J5" i="1"/>
  <c r="J4" i="1"/>
  <c r="J3" i="1"/>
  <c r="J2" i="1"/>
  <c r="G6" i="1"/>
  <c r="G5" i="1"/>
  <c r="G4" i="1"/>
  <c r="G3" i="1"/>
  <c r="G2" i="1"/>
  <c r="V6" i="4" l="1"/>
  <c r="U6" i="4"/>
  <c r="T6" i="4"/>
  <c r="S6" i="4"/>
  <c r="V5" i="4"/>
  <c r="U5" i="4"/>
  <c r="T5" i="4"/>
  <c r="S5" i="4"/>
  <c r="V4" i="4"/>
  <c r="U4" i="4"/>
  <c r="T4" i="4"/>
  <c r="S4" i="4"/>
  <c r="V3" i="4"/>
  <c r="U3" i="4"/>
  <c r="T3" i="4"/>
  <c r="S3" i="4"/>
  <c r="V2" i="4"/>
  <c r="U2" i="4"/>
  <c r="T2" i="4"/>
  <c r="S2" i="4"/>
  <c r="V6" i="3"/>
  <c r="U6" i="3"/>
  <c r="T6" i="3"/>
  <c r="S6" i="3"/>
  <c r="V5" i="3"/>
  <c r="U5" i="3"/>
  <c r="T5" i="3"/>
  <c r="S5" i="3"/>
  <c r="V4" i="3"/>
  <c r="U4" i="3"/>
  <c r="T4" i="3"/>
  <c r="S4" i="3"/>
  <c r="V3" i="3"/>
  <c r="U3" i="3"/>
  <c r="T3" i="3"/>
  <c r="S3" i="3"/>
  <c r="V2" i="3"/>
  <c r="U2" i="3"/>
  <c r="T2" i="3"/>
  <c r="S2" i="3"/>
  <c r="V6" i="2"/>
  <c r="U6" i="2"/>
  <c r="T6" i="2"/>
  <c r="S6" i="2"/>
  <c r="V5" i="2"/>
  <c r="U5" i="2"/>
  <c r="T5" i="2"/>
  <c r="S5" i="2"/>
  <c r="V4" i="2"/>
  <c r="U4" i="2"/>
  <c r="T4" i="2"/>
  <c r="S4" i="2"/>
  <c r="V3" i="2"/>
  <c r="U3" i="2"/>
  <c r="T3" i="2"/>
  <c r="S3" i="2"/>
  <c r="V2" i="2"/>
  <c r="U2" i="2"/>
  <c r="T2" i="2"/>
  <c r="S2" i="2"/>
  <c r="V6" i="1"/>
  <c r="V5" i="1"/>
  <c r="V4" i="1"/>
  <c r="V3" i="1"/>
  <c r="T6" i="1"/>
  <c r="T5" i="1"/>
  <c r="T4" i="1"/>
  <c r="T3" i="1"/>
  <c r="V2" i="1"/>
  <c r="T2" i="1"/>
  <c r="U6" i="1"/>
  <c r="U5" i="1"/>
  <c r="U4" i="1"/>
  <c r="U3" i="1"/>
  <c r="S6" i="1"/>
  <c r="S5" i="1"/>
  <c r="S4" i="1"/>
  <c r="S3" i="1"/>
  <c r="Z2" i="2"/>
  <c r="U2" i="1"/>
  <c r="S2" i="1"/>
  <c r="W5" i="1" l="1"/>
  <c r="W6" i="1"/>
  <c r="X2" i="4"/>
  <c r="X3" i="4"/>
  <c r="X4" i="4"/>
  <c r="W5" i="4"/>
  <c r="W6" i="4"/>
  <c r="X2" i="3"/>
  <c r="X6" i="3"/>
  <c r="X3" i="3"/>
  <c r="X5" i="3"/>
  <c r="W4" i="3"/>
  <c r="X5" i="2"/>
  <c r="X4" i="2"/>
  <c r="X3" i="2"/>
  <c r="X6" i="2"/>
  <c r="W2" i="2"/>
  <c r="W2" i="1"/>
  <c r="X3" i="1"/>
  <c r="X2" i="1"/>
  <c r="W4" i="1"/>
  <c r="X4" i="1"/>
  <c r="W3" i="1"/>
  <c r="X5" i="1"/>
  <c r="X6" i="1"/>
  <c r="W4" i="4"/>
  <c r="X6" i="4"/>
  <c r="W2" i="4"/>
  <c r="W3" i="4"/>
  <c r="X5" i="4"/>
  <c r="W6" i="3"/>
  <c r="X4" i="3"/>
  <c r="W2" i="3"/>
  <c r="W3" i="3"/>
  <c r="W5" i="3"/>
  <c r="W4" i="2"/>
  <c r="X2" i="2"/>
  <c r="W6" i="2"/>
  <c r="W3" i="2"/>
  <c r="W5" i="2"/>
  <c r="O6" i="4"/>
  <c r="O5" i="4"/>
  <c r="O4" i="4"/>
  <c r="D4" i="4"/>
  <c r="D5" i="4" s="1"/>
  <c r="D6" i="4" s="1"/>
  <c r="C4" i="4"/>
  <c r="C5" i="4" s="1"/>
  <c r="C6" i="4" s="1"/>
  <c r="B4" i="4"/>
  <c r="B5" i="4" s="1"/>
  <c r="B6" i="4" s="1"/>
  <c r="O3" i="4"/>
  <c r="D3" i="4"/>
  <c r="C3" i="4"/>
  <c r="B3" i="4"/>
  <c r="A3" i="4"/>
  <c r="A4" i="4" s="1"/>
  <c r="O2" i="4"/>
  <c r="E2" i="4"/>
  <c r="O6" i="3"/>
  <c r="O5" i="3"/>
  <c r="C5" i="3"/>
  <c r="C6" i="3" s="1"/>
  <c r="B5" i="3"/>
  <c r="B6" i="3" s="1"/>
  <c r="O4" i="3"/>
  <c r="D4" i="3"/>
  <c r="D5" i="3" s="1"/>
  <c r="D6" i="3" s="1"/>
  <c r="C4" i="3"/>
  <c r="B4" i="3"/>
  <c r="O3" i="3"/>
  <c r="AB3" i="3" s="1"/>
  <c r="AA3" i="3"/>
  <c r="E3" i="3"/>
  <c r="D3" i="3"/>
  <c r="C3" i="3"/>
  <c r="B3" i="3"/>
  <c r="A3" i="3"/>
  <c r="A4" i="3" s="1"/>
  <c r="AC2" i="3"/>
  <c r="O2" i="3"/>
  <c r="AB2" i="3"/>
  <c r="AA2" i="3"/>
  <c r="E2" i="3"/>
  <c r="D3" i="2"/>
  <c r="D4" i="2" s="1"/>
  <c r="D5" i="2" s="1"/>
  <c r="D6" i="2" s="1"/>
  <c r="C3" i="2"/>
  <c r="C4" i="2" s="1"/>
  <c r="C5" i="2" s="1"/>
  <c r="C6" i="2" s="1"/>
  <c r="B3" i="2"/>
  <c r="B4" i="2" s="1"/>
  <c r="B5" i="2" s="1"/>
  <c r="B6" i="2" s="1"/>
  <c r="A3" i="2"/>
  <c r="A4" i="2" s="1"/>
  <c r="AA2" i="2"/>
  <c r="AC2" i="2"/>
  <c r="E2" i="2"/>
  <c r="AE2" i="3" l="1"/>
  <c r="AE2" i="2"/>
  <c r="AC2" i="4"/>
  <c r="E3" i="4"/>
  <c r="AA3" i="4"/>
  <c r="AA2" i="4"/>
  <c r="Z2" i="4"/>
  <c r="Z4" i="4"/>
  <c r="A5" i="4"/>
  <c r="E4" i="4"/>
  <c r="AB2" i="4"/>
  <c r="AD2" i="4" s="1"/>
  <c r="AB4" i="4"/>
  <c r="AB3" i="4"/>
  <c r="Z3" i="4"/>
  <c r="AB5" i="3"/>
  <c r="AB4" i="3"/>
  <c r="E4" i="3"/>
  <c r="Z4" i="3"/>
  <c r="AD4" i="3" s="1"/>
  <c r="A5" i="3"/>
  <c r="Z2" i="3"/>
  <c r="AD2" i="3" s="1"/>
  <c r="Z5" i="3"/>
  <c r="AD5" i="3" s="1"/>
  <c r="AC3" i="3"/>
  <c r="AE3" i="3" s="1"/>
  <c r="Z3" i="3"/>
  <c r="AD3" i="3" s="1"/>
  <c r="A5" i="2"/>
  <c r="AB5" i="2" s="1"/>
  <c r="E4" i="2"/>
  <c r="AC4" i="2" s="1"/>
  <c r="Z4" i="2"/>
  <c r="Z3" i="2"/>
  <c r="AB3" i="2"/>
  <c r="E3" i="2"/>
  <c r="AA3" i="2" s="1"/>
  <c r="AB2" i="2"/>
  <c r="AD2" i="2"/>
  <c r="AB4" i="2"/>
  <c r="AD4" i="2" l="1"/>
  <c r="AD3" i="4"/>
  <c r="AE2" i="4"/>
  <c r="AD4" i="4"/>
  <c r="A6" i="4"/>
  <c r="E5" i="4"/>
  <c r="Z5" i="4"/>
  <c r="AB5" i="4"/>
  <c r="AC3" i="4"/>
  <c r="AE3" i="4" s="1"/>
  <c r="AC4" i="4"/>
  <c r="AA4" i="4"/>
  <c r="AC4" i="3"/>
  <c r="AA4" i="3"/>
  <c r="A6" i="3"/>
  <c r="E5" i="3"/>
  <c r="AA4" i="2"/>
  <c r="AE4" i="2" s="1"/>
  <c r="A6" i="2"/>
  <c r="E5" i="2"/>
  <c r="Z5" i="2"/>
  <c r="AD5" i="2" s="1"/>
  <c r="AD3" i="2"/>
  <c r="AC3" i="2"/>
  <c r="AE3" i="2" s="1"/>
  <c r="AE4" i="4" l="1"/>
  <c r="AE4" i="3"/>
  <c r="AD5" i="4"/>
  <c r="AB6" i="4"/>
  <c r="E6" i="4"/>
  <c r="Z6" i="4"/>
  <c r="AA5" i="4"/>
  <c r="AC5" i="4"/>
  <c r="AC5" i="3"/>
  <c r="AA5" i="3"/>
  <c r="AB6" i="3"/>
  <c r="E6" i="3"/>
  <c r="Z6" i="3"/>
  <c r="AC5" i="2"/>
  <c r="AA5" i="2"/>
  <c r="AB6" i="2"/>
  <c r="E6" i="2"/>
  <c r="Z6" i="2"/>
  <c r="AD6" i="4" l="1"/>
  <c r="AE5" i="4"/>
  <c r="AE5" i="2"/>
  <c r="AC6" i="4"/>
  <c r="AA6" i="4"/>
  <c r="AC6" i="3"/>
  <c r="AA6" i="3"/>
  <c r="AE5" i="3"/>
  <c r="AD6" i="3"/>
  <c r="AC6" i="2"/>
  <c r="AA6" i="2"/>
  <c r="AD6" i="2"/>
  <c r="AE6" i="4" l="1"/>
  <c r="AE6" i="3"/>
  <c r="AE6" i="2"/>
  <c r="E2" i="1" l="1"/>
  <c r="AB2" i="1" l="1"/>
  <c r="AC2" i="1"/>
  <c r="AA2" i="1"/>
  <c r="Z2" i="1"/>
  <c r="B3" i="1"/>
  <c r="B4" i="1" s="1"/>
  <c r="B5" i="1" s="1"/>
  <c r="B6" i="1" s="1"/>
  <c r="D3" i="1"/>
  <c r="D4" i="1" s="1"/>
  <c r="D5" i="1" s="1"/>
  <c r="D6" i="1" s="1"/>
  <c r="AE2" i="1" l="1"/>
  <c r="AD2" i="1"/>
  <c r="C3" i="1"/>
  <c r="C4" i="1" s="1"/>
  <c r="C5" i="1" s="1"/>
  <c r="C6" i="1" s="1"/>
  <c r="A3" i="1"/>
  <c r="A4" i="1" l="1"/>
  <c r="A5" i="1" s="1"/>
  <c r="E3" i="1"/>
  <c r="AB3" i="1"/>
  <c r="Z3" i="1"/>
  <c r="AD3" i="1" l="1"/>
  <c r="Z4" i="1"/>
  <c r="AB4" i="1"/>
  <c r="E4" i="1"/>
  <c r="AC3" i="1"/>
  <c r="AA3" i="1"/>
  <c r="AC4" i="1"/>
  <c r="AA4" i="1"/>
  <c r="A6" i="1"/>
  <c r="E5" i="1"/>
  <c r="AB5" i="1"/>
  <c r="Z5" i="1"/>
  <c r="AD5" i="1" l="1"/>
  <c r="AE3" i="1"/>
  <c r="AD4" i="1"/>
  <c r="AC5" i="1"/>
  <c r="AA5" i="1"/>
  <c r="E6" i="1"/>
  <c r="AB6" i="1"/>
  <c r="Z6" i="1"/>
  <c r="AE4" i="1"/>
  <c r="AD6" i="1" l="1"/>
  <c r="AE5" i="1"/>
  <c r="AA6" i="1"/>
  <c r="AC6" i="1"/>
  <c r="AE6" i="1" l="1"/>
</calcChain>
</file>

<file path=xl/sharedStrings.xml><?xml version="1.0" encoding="utf-8"?>
<sst xmlns="http://schemas.openxmlformats.org/spreadsheetml/2006/main" count="116" uniqueCount="29">
  <si>
    <t>m1</t>
  </si>
  <si>
    <t>m2</t>
  </si>
  <si>
    <t>v1</t>
  </si>
  <si>
    <t>v1s</t>
  </si>
  <si>
    <t>v2</t>
  </si>
  <si>
    <t>v2s</t>
  </si>
  <si>
    <t>m1_err</t>
  </si>
  <si>
    <t>m2_err</t>
  </si>
  <si>
    <t>v1_err</t>
  </si>
  <si>
    <t>v1s_err</t>
  </si>
  <si>
    <t>v2_err</t>
  </si>
  <si>
    <t>v2s_err</t>
  </si>
  <si>
    <t>v1_corr</t>
  </si>
  <si>
    <t>v1s_corr</t>
  </si>
  <si>
    <t>v2_corr</t>
  </si>
  <si>
    <t>v2s_corr</t>
  </si>
  <si>
    <t>vsp</t>
  </si>
  <si>
    <t>vsp_err</t>
  </si>
  <si>
    <t>vsps</t>
  </si>
  <si>
    <t>vsps_err</t>
  </si>
  <si>
    <t>dvsp</t>
  </si>
  <si>
    <t>dvsp_err</t>
  </si>
  <si>
    <t>m1+m2</t>
  </si>
  <si>
    <t>v_rel</t>
  </si>
  <si>
    <t>vs_rel</t>
  </si>
  <si>
    <t>vs_rel_err</t>
  </si>
  <si>
    <t>v_rel_err</t>
  </si>
  <si>
    <t>eta</t>
  </si>
  <si>
    <t>eta_err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</si>
</sst>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2733-9449-4FE5-9091-A4C75772EFDB}">
  <dimension ref="A1:AE6"/>
  <sheetViews>
    <sheetView tabSelected="1" workbookViewId="0">
      <selection activeCell="K3" sqref="K3"/>
    </sheetView>
  </sheetViews>
  <sheetFormatPr defaultRowHeight="14.4" x14ac:dyDescent="0.3"/>
  <sheetData>
    <row r="1" spans="1:31" x14ac:dyDescent="0.3">
      <c r="A1" t="s">
        <v>0</v>
      </c>
      <c r="B1" t="s">
        <v>6</v>
      </c>
      <c r="C1" t="s">
        <v>1</v>
      </c>
      <c r="D1" t="s">
        <v>7</v>
      </c>
      <c r="E1" t="s">
        <v>22</v>
      </c>
      <c r="F1" t="s">
        <v>2</v>
      </c>
      <c r="G1" t="s">
        <v>12</v>
      </c>
      <c r="H1" t="s">
        <v>8</v>
      </c>
      <c r="I1" t="s">
        <v>3</v>
      </c>
      <c r="J1" t="s">
        <v>13</v>
      </c>
      <c r="K1" t="s">
        <v>9</v>
      </c>
      <c r="L1" t="s">
        <v>4</v>
      </c>
      <c r="M1" t="s">
        <v>14</v>
      </c>
      <c r="N1" t="s">
        <v>10</v>
      </c>
      <c r="O1" t="s">
        <v>5</v>
      </c>
      <c r="P1" t="s">
        <v>15</v>
      </c>
      <c r="Q1" t="s">
        <v>11</v>
      </c>
      <c r="S1" t="s">
        <v>23</v>
      </c>
      <c r="T1" t="s">
        <v>26</v>
      </c>
      <c r="U1" t="s">
        <v>24</v>
      </c>
      <c r="V1" t="s">
        <v>25</v>
      </c>
      <c r="W1" t="s">
        <v>27</v>
      </c>
      <c r="X1" t="s">
        <v>28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3">
      <c r="A2">
        <v>206.137</v>
      </c>
      <c r="B2">
        <v>1E-3</v>
      </c>
      <c r="C2">
        <v>205.25800000000001</v>
      </c>
      <c r="D2">
        <v>1E-3</v>
      </c>
      <c r="E2">
        <f>A2+C2</f>
        <v>411.39499999999998</v>
      </c>
      <c r="F2">
        <v>41.3</v>
      </c>
      <c r="G2">
        <f>F2*0.985</f>
        <v>40.680499999999995</v>
      </c>
      <c r="H2">
        <f>SQRT(0.1^2+(F2*3*10^(-5))^2+(F2*0.005)^2)</f>
        <v>0.22944233506700543</v>
      </c>
      <c r="I2">
        <v>-38.700000000000003</v>
      </c>
      <c r="J2">
        <f>I2*0.985</f>
        <v>-38.119500000000002</v>
      </c>
      <c r="K2">
        <f>SQRT(0.1^2+(I2*3*10^(-5))^2+(I2*0.005)^2)</f>
        <v>0.21781551349938325</v>
      </c>
      <c r="L2">
        <v>-40.299999999999997</v>
      </c>
      <c r="M2">
        <f t="shared" ref="M2:M6" si="0">L2*0.985</f>
        <v>-39.695499999999996</v>
      </c>
      <c r="N2">
        <f>SQRT(0.1^2+(L2*3*10^(-5))^2+(L2*0.005)^2)</f>
        <v>0.22495268765009233</v>
      </c>
      <c r="O2">
        <v>40.1</v>
      </c>
      <c r="P2">
        <f t="shared" ref="P2:P6" si="1">O2*0.985</f>
        <v>39.4985</v>
      </c>
      <c r="Q2">
        <f>SQRT(0.1^2+(O2*3*10^(-5))^2+(O2*0.005)^2)</f>
        <v>0.22405735249930989</v>
      </c>
      <c r="S2">
        <f>G2-M2</f>
        <v>80.375999999999991</v>
      </c>
      <c r="T2">
        <f>SQRT(H2^2+N2^2)</f>
        <v>0.32132148512354414</v>
      </c>
      <c r="U2">
        <f>J2-P2</f>
        <v>-77.617999999999995</v>
      </c>
      <c r="V2">
        <f>SQRT(K2^2+Q2^2)</f>
        <v>0.31248247171641486</v>
      </c>
      <c r="W2">
        <f>U2^2/S2^2</f>
        <v>0.93254998077662443</v>
      </c>
      <c r="X2">
        <f>2*ABS(U2/S2)*SQRT((V2/S2)^2+(U2*T2/S2^2)^2)</f>
        <v>1.0581829509623131E-2</v>
      </c>
      <c r="Z2">
        <f>(G2*A2+M2*C2)/(A2+C2)</f>
        <v>0.5783669940081887</v>
      </c>
      <c r="AA2">
        <f>SQRT(((G2/E2-(A2*G2+C2*M2)/E2^2)*B2)^2+((M2/E2-(A2*G2+C2*M2)/E2^2)*D2)^2+(A2*H2/E2)^2+(C2*N2/E2)^2)</f>
        <v>0.16066795127303854</v>
      </c>
      <c r="AB2">
        <f>(J2*A2+P2*C2)/(A2+C2)</f>
        <v>0.60657942245287522</v>
      </c>
      <c r="AC2">
        <f>SQRT(((J2/E2-(A2*J2+C2*P2)/E2^2)*B2)^2+((P2/E2-(A2*J2+C2*P2)/E2^2)*D2)^2+(A2*K2/E2)^2+(C2*Q2/E2)^2)</f>
        <v>0.15623221979104579</v>
      </c>
      <c r="AD2">
        <f>Z2-AB2</f>
        <v>-2.8212428444686521E-2</v>
      </c>
      <c r="AE2">
        <f>SQRT(AA2^2+AC2^2)</f>
        <v>0.22410421028421829</v>
      </c>
    </row>
    <row r="3" spans="1:31" x14ac:dyDescent="0.3">
      <c r="A3">
        <f>A2</f>
        <v>206.137</v>
      </c>
      <c r="B3">
        <f t="shared" ref="B3:B6" si="2">B2</f>
        <v>1E-3</v>
      </c>
      <c r="C3">
        <f>C2</f>
        <v>205.25800000000001</v>
      </c>
      <c r="D3">
        <f>D2</f>
        <v>1E-3</v>
      </c>
      <c r="E3">
        <f t="shared" ref="E3:E6" si="3">A3+C3</f>
        <v>411.39499999999998</v>
      </c>
      <c r="F3">
        <v>45.8</v>
      </c>
      <c r="G3">
        <f t="shared" ref="G3:G6" si="4">F3*0.985</f>
        <v>45.113</v>
      </c>
      <c r="H3">
        <f t="shared" ref="H3:H6" si="5">SQRT(0.1^2+(F3*3*10^(-5))^2+(F3*0.005)^2)</f>
        <v>0.24988574964571308</v>
      </c>
      <c r="I3">
        <v>-44.2</v>
      </c>
      <c r="J3">
        <f t="shared" ref="J3:J6" si="6">I3*0.985</f>
        <v>-43.536999999999999</v>
      </c>
      <c r="K3">
        <f t="shared" ref="K3:K6" si="7">SQRT(0.1^2+(I3*3*10^(-5))^2+(I3*0.005)^2)</f>
        <v>0.24257526311641922</v>
      </c>
      <c r="L3">
        <v>-46</v>
      </c>
      <c r="M3">
        <f t="shared" si="0"/>
        <v>-45.31</v>
      </c>
      <c r="N3">
        <f t="shared" ref="N3:N6" si="8">SQRT(0.1^2+(L3*3*10^(-5))^2+(L3*0.005)^2)</f>
        <v>0.2508025207209848</v>
      </c>
      <c r="O3">
        <v>43.8</v>
      </c>
      <c r="P3">
        <f t="shared" si="1"/>
        <v>43.142999999999994</v>
      </c>
      <c r="Q3">
        <f t="shared" ref="Q3:Q6" si="9">SQRT(0.1^2+(O3*3*10^(-5))^2+(O3*0.005)^2)</f>
        <v>0.24075449444610583</v>
      </c>
      <c r="S3">
        <f t="shared" ref="S3:S6" si="10">G3-M3</f>
        <v>90.423000000000002</v>
      </c>
      <c r="T3">
        <f t="shared" ref="T3:T6" si="11">SQRT(H3^2+N3^2)</f>
        <v>0.35404066472087642</v>
      </c>
      <c r="U3">
        <f t="shared" ref="U3:U6" si="12">J3-P3</f>
        <v>-86.679999999999993</v>
      </c>
      <c r="V3">
        <f t="shared" ref="V3:V6" si="13">SQRT(K3^2+Q3^2)</f>
        <v>0.34176817416488625</v>
      </c>
      <c r="W3">
        <f t="shared" ref="W3:W6" si="14">U3^2/S3^2</f>
        <v>0.91892481998851328</v>
      </c>
      <c r="X3">
        <f t="shared" ref="X3:X6" si="15">2*ABS(U3/S3)*SQRT((V3/S3)^2+(U3*T3/S3^2)^2)</f>
        <v>1.0212304734130434E-2</v>
      </c>
      <c r="Z3">
        <f>(G3*A3+M3*C3)/(A3+C3)</f>
        <v>-1.899631740785916E-3</v>
      </c>
      <c r="AA3">
        <f>SQRT(((G3/E3-(A3*G3+C3*M3)/E3^2)*B3)^2+((M3/E3-(A3*G3+C3*M3)/E3^2)*D3)^2+(A3*H3/E3)^2+(C3*N3/E3)^2)</f>
        <v>0.17701941957140824</v>
      </c>
      <c r="AB3">
        <f>(J3*A3+P3*C3)/(A3+C3)</f>
        <v>-0.2896016602049139</v>
      </c>
      <c r="AC3">
        <f>SQRT(((J3/E3-(A3*J3+C3*P3)/E3^2)*B3)^2+((P3/E3-(A3*J3+C3*P3)/E3^2)*D3)^2+(A3*K3/E3)^2+(C3*Q3/E3)^2)</f>
        <v>0.17088729290725563</v>
      </c>
      <c r="AD3">
        <f t="shared" ref="AD3:AD6" si="16">Z3-AB3</f>
        <v>0.28770202846412801</v>
      </c>
      <c r="AE3">
        <f t="shared" ref="AE3:AE6" si="17">SQRT(AA3^2+AC3^2)</f>
        <v>0.24604540593672633</v>
      </c>
    </row>
    <row r="4" spans="1:31" x14ac:dyDescent="0.3">
      <c r="A4">
        <f t="shared" ref="A4:D6" si="18">A3</f>
        <v>206.137</v>
      </c>
      <c r="B4">
        <f t="shared" si="2"/>
        <v>1E-3</v>
      </c>
      <c r="C4">
        <f t="shared" si="18"/>
        <v>205.25800000000001</v>
      </c>
      <c r="D4">
        <f t="shared" si="18"/>
        <v>1E-3</v>
      </c>
      <c r="E4">
        <f t="shared" si="3"/>
        <v>411.39499999999998</v>
      </c>
      <c r="F4">
        <v>56.8</v>
      </c>
      <c r="G4">
        <f t="shared" si="4"/>
        <v>55.947999999999993</v>
      </c>
      <c r="H4">
        <f t="shared" si="5"/>
        <v>0.30109617004538597</v>
      </c>
      <c r="I4">
        <v>-32.5</v>
      </c>
      <c r="J4">
        <f t="shared" si="6"/>
        <v>-32.012500000000003</v>
      </c>
      <c r="K4">
        <f t="shared" si="7"/>
        <v>0.19080671011523678</v>
      </c>
      <c r="L4">
        <v>-34.9</v>
      </c>
      <c r="M4">
        <f t="shared" si="0"/>
        <v>-34.3765</v>
      </c>
      <c r="N4">
        <f t="shared" si="8"/>
        <v>0.20112520033302639</v>
      </c>
      <c r="O4">
        <v>55.2</v>
      </c>
      <c r="P4">
        <f t="shared" si="1"/>
        <v>54.372</v>
      </c>
      <c r="Q4">
        <f t="shared" si="9"/>
        <v>0.2935621609404046</v>
      </c>
      <c r="S4">
        <f t="shared" si="10"/>
        <v>90.3245</v>
      </c>
      <c r="T4">
        <f t="shared" si="11"/>
        <v>0.36209149372085497</v>
      </c>
      <c r="U4">
        <f t="shared" si="12"/>
        <v>-86.384500000000003</v>
      </c>
      <c r="V4">
        <f t="shared" si="13"/>
        <v>0.35012275413203298</v>
      </c>
      <c r="W4">
        <f t="shared" si="14"/>
        <v>0.9146617448914186</v>
      </c>
      <c r="X4">
        <f t="shared" si="15"/>
        <v>1.0428389654819242E-2</v>
      </c>
      <c r="Z4">
        <f>(G4*A4+M4*C4)/(A4+C4)</f>
        <v>10.88224513909989</v>
      </c>
      <c r="AA4">
        <f>SQRT(((G4/E4-(A4*G4+C4*M4)/E4^2)*B4)^2+((M4/E4-(A4*G4+C4*M4)/E4^2)*D4)^2+(A4*H4/E4)^2+(C4*N4/E4)^2)</f>
        <v>0.18119429833442172</v>
      </c>
      <c r="AB4">
        <f>(J4*A4+P4*C4)/(A4+C4)</f>
        <v>11.087464027273057</v>
      </c>
      <c r="AC4">
        <f>SQRT(((J4/E4-(A4*J4+C4*P4)/E4^2)*B4)^2+((P4/E4-(A4*J4+C4*P4)/E4^2)*D4)^2+(A4*K4/E4)^2+(C4*Q4/E4)^2)</f>
        <v>0.1749099080731468</v>
      </c>
      <c r="AD4">
        <f t="shared" si="16"/>
        <v>-0.20521888817316736</v>
      </c>
      <c r="AE4">
        <f t="shared" si="17"/>
        <v>0.25184290677138416</v>
      </c>
    </row>
    <row r="5" spans="1:31" x14ac:dyDescent="0.3">
      <c r="A5">
        <f t="shared" si="18"/>
        <v>206.137</v>
      </c>
      <c r="B5">
        <f t="shared" si="2"/>
        <v>1E-3</v>
      </c>
      <c r="C5">
        <f t="shared" si="18"/>
        <v>205.25800000000001</v>
      </c>
      <c r="D5">
        <f t="shared" si="18"/>
        <v>1E-3</v>
      </c>
      <c r="E5">
        <f t="shared" si="3"/>
        <v>411.39499999999998</v>
      </c>
      <c r="F5">
        <v>64.099999999999994</v>
      </c>
      <c r="G5">
        <f t="shared" si="4"/>
        <v>63.138499999999993</v>
      </c>
      <c r="H5">
        <f t="shared" si="5"/>
        <v>0.33574387251147264</v>
      </c>
      <c r="I5">
        <v>-65.7</v>
      </c>
      <c r="J5">
        <f t="shared" si="6"/>
        <v>-64.714500000000001</v>
      </c>
      <c r="K5">
        <f t="shared" si="7"/>
        <v>0.34338918859073009</v>
      </c>
      <c r="L5">
        <v>-69.900000000000006</v>
      </c>
      <c r="M5">
        <f t="shared" si="0"/>
        <v>-68.851500000000001</v>
      </c>
      <c r="N5">
        <f t="shared" si="8"/>
        <v>0.36353080668493565</v>
      </c>
      <c r="O5">
        <v>60.2</v>
      </c>
      <c r="P5">
        <f t="shared" si="1"/>
        <v>59.297000000000004</v>
      </c>
      <c r="Q5">
        <f t="shared" si="9"/>
        <v>0.31718174858588571</v>
      </c>
      <c r="S5">
        <f t="shared" si="10"/>
        <v>131.99</v>
      </c>
      <c r="T5">
        <f t="shared" si="11"/>
        <v>0.49485209440599526</v>
      </c>
      <c r="U5">
        <f t="shared" si="12"/>
        <v>-124.01150000000001</v>
      </c>
      <c r="V5">
        <f t="shared" si="13"/>
        <v>0.46746165241332899</v>
      </c>
      <c r="W5">
        <f t="shared" si="14"/>
        <v>0.88275840944531092</v>
      </c>
      <c r="X5">
        <f t="shared" si="15"/>
        <v>9.3864039751407769E-3</v>
      </c>
      <c r="Z5">
        <f>(G5*A5+M5*C5)/(A5+C5)</f>
        <v>-2.7154929265061614</v>
      </c>
      <c r="AA5">
        <f>SQRT(((G5/E5-(A5*G5+C5*M5)/E5^2)*B5)^2+((M5/E5-(A5*G5+C5*M5)/E5^2)*D5)^2+(A5*H5/E5)^2+(C5*N5/E5)^2)</f>
        <v>0.24738476438237314</v>
      </c>
      <c r="AB5">
        <f>(J5*A5+P5*C5)/(A5+C5)</f>
        <v>-2.841233511588614</v>
      </c>
      <c r="AC5">
        <f>SQRT(((J5/E5-(A5*J5+C5*P5)/E5^2)*B5)^2+((P5/E5-(A5*J5+C5*P5)/E5^2)*D5)^2+(A5*K5/E5)^2+(C5*Q5/E5)^2)</f>
        <v>0.23377101725236088</v>
      </c>
      <c r="AD5">
        <f t="shared" si="16"/>
        <v>0.12574058508245267</v>
      </c>
      <c r="AE5">
        <f t="shared" si="17"/>
        <v>0.34036467230857831</v>
      </c>
    </row>
    <row r="6" spans="1:31" x14ac:dyDescent="0.3">
      <c r="A6">
        <f t="shared" si="18"/>
        <v>206.137</v>
      </c>
      <c r="B6">
        <f t="shared" si="2"/>
        <v>1E-3</v>
      </c>
      <c r="C6">
        <f t="shared" si="18"/>
        <v>205.25800000000001</v>
      </c>
      <c r="D6">
        <f t="shared" si="18"/>
        <v>1E-3</v>
      </c>
      <c r="E6">
        <f t="shared" si="3"/>
        <v>411.39499999999998</v>
      </c>
      <c r="F6">
        <v>47.1</v>
      </c>
      <c r="G6">
        <f t="shared" si="4"/>
        <v>46.393500000000003</v>
      </c>
      <c r="H6">
        <f t="shared" si="5"/>
        <v>0.25585590977931311</v>
      </c>
      <c r="I6">
        <v>-39</v>
      </c>
      <c r="J6">
        <f t="shared" si="6"/>
        <v>-38.414999999999999</v>
      </c>
      <c r="K6">
        <f t="shared" si="7"/>
        <v>0.21914919324514978</v>
      </c>
      <c r="L6">
        <v>-41.3</v>
      </c>
      <c r="M6">
        <f t="shared" si="0"/>
        <v>-40.680499999999995</v>
      </c>
      <c r="N6">
        <f t="shared" si="8"/>
        <v>0.22944233506700543</v>
      </c>
      <c r="O6">
        <v>45.6</v>
      </c>
      <c r="P6">
        <f t="shared" si="1"/>
        <v>44.916000000000004</v>
      </c>
      <c r="Q6">
        <f t="shared" si="9"/>
        <v>0.2489696194799679</v>
      </c>
      <c r="S6">
        <f t="shared" si="10"/>
        <v>87.073999999999998</v>
      </c>
      <c r="T6">
        <f t="shared" si="11"/>
        <v>0.34366558118321944</v>
      </c>
      <c r="U6">
        <f t="shared" si="12"/>
        <v>-83.331000000000003</v>
      </c>
      <c r="V6">
        <f t="shared" si="13"/>
        <v>0.33168093150496308</v>
      </c>
      <c r="W6">
        <f t="shared" si="14"/>
        <v>0.91587498208472395</v>
      </c>
      <c r="X6">
        <f t="shared" si="15"/>
        <v>1.0267616862566654E-2</v>
      </c>
      <c r="Z6">
        <f>(G6*A6+M6*C6)/(A6+C6)</f>
        <v>2.9495225768422086</v>
      </c>
      <c r="AA6">
        <f>SQRT(((G6/E6-(A6*G6+C6*M6)/E6^2)*B6)^2+((M6/E6-(A6*G6+C6*M6)/E6^2)*D6)^2+(A6*H6/E6)^2+(C6*N6/E6)^2)</f>
        <v>0.17187309064483391</v>
      </c>
      <c r="AB6">
        <f>(J6*A6+P6*C6)/(A6+C6)</f>
        <v>3.1614761312120976</v>
      </c>
      <c r="AC6">
        <f>SQRT(((J6/E6-(A6*J6+C6*P6)/E6^2)*B6)^2+((P6/E6-(A6*J6+C6*P6)/E6^2)*D6)^2+(A6*K6/E6)^2+(C6*Q6/E6)^2)</f>
        <v>0.16579593779137183</v>
      </c>
      <c r="AD6">
        <f t="shared" si="16"/>
        <v>-0.21195355436988894</v>
      </c>
      <c r="AE6">
        <f t="shared" si="17"/>
        <v>0.23880672577615508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A719-9B06-48B5-8E88-8E620C2DAB58}">
  <dimension ref="A1:AE6"/>
  <sheetViews>
    <sheetView topLeftCell="G1" workbookViewId="0">
      <selection activeCell="W3" sqref="W3"/>
    </sheetView>
  </sheetViews>
  <sheetFormatPr defaultRowHeight="14.4" x14ac:dyDescent="0.3"/>
  <sheetData>
    <row r="1" spans="1:31" x14ac:dyDescent="0.3">
      <c r="A1" t="s">
        <v>0</v>
      </c>
      <c r="B1" t="s">
        <v>6</v>
      </c>
      <c r="C1" t="s">
        <v>1</v>
      </c>
      <c r="D1" t="s">
        <v>7</v>
      </c>
      <c r="E1" t="s">
        <v>22</v>
      </c>
      <c r="F1" t="s">
        <v>2</v>
      </c>
      <c r="G1" t="s">
        <v>12</v>
      </c>
      <c r="H1" t="s">
        <v>8</v>
      </c>
      <c r="I1" t="s">
        <v>3</v>
      </c>
      <c r="J1" t="s">
        <v>13</v>
      </c>
      <c r="K1" t="s">
        <v>9</v>
      </c>
      <c r="L1" t="s">
        <v>4</v>
      </c>
      <c r="M1" t="s">
        <v>14</v>
      </c>
      <c r="N1" t="s">
        <v>10</v>
      </c>
      <c r="O1" t="s">
        <v>5</v>
      </c>
      <c r="P1" t="s">
        <v>15</v>
      </c>
      <c r="Q1" t="s">
        <v>11</v>
      </c>
      <c r="S1" t="s">
        <v>23</v>
      </c>
      <c r="T1" t="s">
        <v>26</v>
      </c>
      <c r="U1" t="s">
        <v>24</v>
      </c>
      <c r="V1" t="s">
        <v>25</v>
      </c>
      <c r="W1" t="s">
        <v>27</v>
      </c>
      <c r="X1" t="s">
        <v>28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3">
      <c r="A2">
        <v>406.87200000000001</v>
      </c>
      <c r="B2">
        <v>1E-3</v>
      </c>
      <c r="C2">
        <v>205.25800000000001</v>
      </c>
      <c r="D2">
        <v>1.4E-3</v>
      </c>
      <c r="E2">
        <f>A2+C2</f>
        <v>612.13</v>
      </c>
      <c r="F2">
        <v>21.9</v>
      </c>
      <c r="G2">
        <f>F2*0.985</f>
        <v>21.571499999999997</v>
      </c>
      <c r="H2">
        <f>SQRT(0.1^2+(F2*3*10^(-5))^2+(F2*0.005)^2)</f>
        <v>0.14829255426015159</v>
      </c>
      <c r="I2">
        <v>-23.6</v>
      </c>
      <c r="J2">
        <f t="shared" ref="J2:J6" si="0">I2*0.985</f>
        <v>-23.246000000000002</v>
      </c>
      <c r="K2">
        <f>SQRT(0.1^2+(I2*3*10^(-5))^2+(I2*0.005)^2)</f>
        <v>0.15467547078965044</v>
      </c>
      <c r="L2">
        <v>-47.3</v>
      </c>
      <c r="M2">
        <f t="shared" ref="M2:M6" si="1">L2*0.985</f>
        <v>-46.590499999999999</v>
      </c>
      <c r="N2">
        <f>SQRT(0.1^2+(L2*3*10^(-5))^2+(L2*0.005)^2)</f>
        <v>0.25677668032942558</v>
      </c>
      <c r="O2">
        <v>41.8</v>
      </c>
      <c r="P2">
        <f t="shared" ref="P2:P6" si="2">O2*0.985</f>
        <v>41.172999999999995</v>
      </c>
      <c r="Q2">
        <f>SQRT(0.1^2+(O2*3*10^(-5))^2+(O2*0.005)^2)</f>
        <v>0.23169499890157319</v>
      </c>
      <c r="S2">
        <f>G2-M2</f>
        <v>68.161999999999992</v>
      </c>
      <c r="T2">
        <f>SQRT(H2^2+N2^2)</f>
        <v>0.29652140767573598</v>
      </c>
      <c r="U2">
        <f>J2-P2</f>
        <v>-64.418999999999997</v>
      </c>
      <c r="V2">
        <f>SQRT(K2^2+Q2^2)</f>
        <v>0.27858046194950575</v>
      </c>
      <c r="W2">
        <f>U2^2/S2^2</f>
        <v>0.8931888803501622</v>
      </c>
      <c r="X2">
        <f>2*ABS(U2/S2)*SQRT((V2/S2)^2+(U2*T2/S2^2)^2)</f>
        <v>1.0957647515893478E-2</v>
      </c>
      <c r="Z2">
        <f>(G2*A2+M2*C2)/(A2+C2)</f>
        <v>-1.2844224282423677</v>
      </c>
      <c r="AA2">
        <f>SQRT(((G2/E2-(A2*G2+C2*M2)/E2^2)*B2)^2+((M2/E2-(A2*G2+C2*M2)/E2^2)*D2)^2+(A2*H2/E2)^2+(C2*N2/E2)^2)</f>
        <v>0.13087805424385371</v>
      </c>
      <c r="AB2">
        <f>(J2*A2+P2*C2)/(A2+C2)</f>
        <v>-1.6451715779327947</v>
      </c>
      <c r="AC2">
        <f>SQRT(((J2/E2-(A2*J2+C2*P2)/E2^2)*B2)^2+((P2/E2-(A2*J2+C2*P2)/E2^2)*D2)^2+(A2*K2/E2)^2+(C2*Q2/E2)^2)</f>
        <v>0.12886378666681073</v>
      </c>
      <c r="AD2">
        <f>Z2-AB2</f>
        <v>0.36074914969042693</v>
      </c>
      <c r="AE2">
        <f>SQRT(AA2^2+AC2^2)</f>
        <v>0.18367073963145686</v>
      </c>
    </row>
    <row r="3" spans="1:31" x14ac:dyDescent="0.3">
      <c r="A3">
        <f>A2</f>
        <v>406.87200000000001</v>
      </c>
      <c r="B3">
        <f t="shared" ref="B3:D6" si="3">B2</f>
        <v>1E-3</v>
      </c>
      <c r="C3">
        <f>C2</f>
        <v>205.25800000000001</v>
      </c>
      <c r="D3">
        <f>D2</f>
        <v>1.4E-3</v>
      </c>
      <c r="E3">
        <f t="shared" ref="E3:E6" si="4">A3+C3</f>
        <v>612.13</v>
      </c>
      <c r="F3">
        <v>48.7</v>
      </c>
      <c r="G3">
        <f t="shared" ref="G3:G6" si="5">F3*0.985</f>
        <v>47.969500000000004</v>
      </c>
      <c r="H3">
        <f t="shared" ref="H3:H6" si="6">SQRT(0.1^2+(F3*3*10^(-5))^2+(F3*0.005)^2)</f>
        <v>0.26323826568529129</v>
      </c>
      <c r="I3">
        <v>-17.8</v>
      </c>
      <c r="J3">
        <f t="shared" si="0"/>
        <v>-17.533000000000001</v>
      </c>
      <c r="K3">
        <f t="shared" ref="K3:K6" si="7">SQRT(0.1^2+(I3*3*10^(-5))^2+(I3*0.005)^2)</f>
        <v>0.13387040433195085</v>
      </c>
      <c r="L3">
        <v>-52.9</v>
      </c>
      <c r="M3">
        <f t="shared" si="1"/>
        <v>-52.106499999999997</v>
      </c>
      <c r="N3">
        <f t="shared" ref="N3:N6" si="8">SQRT(0.1^2+(L3*3*10^(-5))^2+(L3*0.005)^2)</f>
        <v>0.2827768883218712</v>
      </c>
      <c r="O3">
        <v>78.7</v>
      </c>
      <c r="P3">
        <f t="shared" si="2"/>
        <v>77.519500000000008</v>
      </c>
      <c r="Q3">
        <f t="shared" ref="Q3:Q6" si="9">SQRT(0.1^2+(O3*3*10^(-5))^2+(O3*0.005)^2)</f>
        <v>0.40601456171053768</v>
      </c>
      <c r="S3">
        <f t="shared" ref="S3:S6" si="10">G3-M3</f>
        <v>100.07599999999999</v>
      </c>
      <c r="T3">
        <f t="shared" ref="T3:T6" si="11">SQRT(H3^2+N3^2)</f>
        <v>0.38633813310363246</v>
      </c>
      <c r="U3">
        <f t="shared" ref="U3:U6" si="12">J3-P3</f>
        <v>-95.052500000000009</v>
      </c>
      <c r="V3">
        <f t="shared" ref="V3:V6" si="13">SQRT(K3^2+Q3^2)</f>
        <v>0.42751504005941127</v>
      </c>
      <c r="W3">
        <f t="shared" ref="W3:W6" si="14">U3^2/S3^2</f>
        <v>0.90212602300204636</v>
      </c>
      <c r="X3">
        <f t="shared" ref="X3:X6" si="15">2*ABS(U3/S3)*SQRT((V3/S3)^2+(U3*T3/S3^2)^2)</f>
        <v>1.0694225810966471E-2</v>
      </c>
      <c r="Z3">
        <f t="shared" ref="Z3:Z6" si="16">(G3*A3+M3*C3)/(A3+C3)</f>
        <v>14.412249729632599</v>
      </c>
      <c r="AA3">
        <f>SQRT(((G3/E3-(A3*G3+C3*M3)/E3^2)*B3)^2+((M3/E3-(A3*G3+C3*M3)/E3^2)*D3)^2+(A3*H3/E3)^2+(C3*N3/E3)^2)</f>
        <v>0.19901084060803756</v>
      </c>
      <c r="AB3">
        <f t="shared" ref="AB3:AB6" si="17">(J3*A3+P3*C3)/(A3+C3)</f>
        <v>14.339781998921801</v>
      </c>
      <c r="AC3">
        <f t="shared" ref="AC3:AC6" si="18">SQRT(((J3/E3-(A3*J3+C3*P3)/E3^2)*B3)^2+((P3/E3-(A3*J3+C3*P3)/E3^2)*D3)^2+(A3*K3/E3)^2+(C3*Q3/E3)^2)</f>
        <v>0.16264329976393482</v>
      </c>
      <c r="AD3">
        <f t="shared" ref="AD3:AD6" si="19">Z3-AB3</f>
        <v>7.2467730710798151E-2</v>
      </c>
      <c r="AE3">
        <f t="shared" ref="AE3:AE6" si="20">SQRT(AA3^2+AC3^2)</f>
        <v>0.25701781579808608</v>
      </c>
    </row>
    <row r="4" spans="1:31" x14ac:dyDescent="0.3">
      <c r="A4">
        <f t="shared" ref="A4:A6" si="21">A3</f>
        <v>406.87200000000001</v>
      </c>
      <c r="B4">
        <f t="shared" si="3"/>
        <v>1E-3</v>
      </c>
      <c r="C4">
        <f t="shared" si="3"/>
        <v>205.25800000000001</v>
      </c>
      <c r="D4">
        <f t="shared" si="3"/>
        <v>1.4E-3</v>
      </c>
      <c r="E4">
        <f t="shared" si="4"/>
        <v>612.13</v>
      </c>
      <c r="F4">
        <v>45.8</v>
      </c>
      <c r="G4">
        <f t="shared" si="5"/>
        <v>45.113</v>
      </c>
      <c r="H4">
        <f t="shared" si="6"/>
        <v>0.24988574964571308</v>
      </c>
      <c r="I4">
        <v>-14.3</v>
      </c>
      <c r="J4">
        <f t="shared" si="0"/>
        <v>-14.0855</v>
      </c>
      <c r="K4">
        <f t="shared" si="7"/>
        <v>0.12293264025880191</v>
      </c>
      <c r="L4">
        <v>-45.6</v>
      </c>
      <c r="M4">
        <f t="shared" si="1"/>
        <v>-44.916000000000004</v>
      </c>
      <c r="N4">
        <f t="shared" si="8"/>
        <v>0.2489696194799679</v>
      </c>
      <c r="O4">
        <v>72.900000000000006</v>
      </c>
      <c r="P4">
        <f t="shared" si="2"/>
        <v>71.8065</v>
      </c>
      <c r="Q4">
        <f t="shared" si="9"/>
        <v>0.37797491050200682</v>
      </c>
      <c r="S4">
        <f t="shared" si="10"/>
        <v>90.028999999999996</v>
      </c>
      <c r="T4">
        <f t="shared" si="11"/>
        <v>0.3527446091721318</v>
      </c>
      <c r="U4">
        <f t="shared" si="12"/>
        <v>-85.891999999999996</v>
      </c>
      <c r="V4">
        <f t="shared" si="13"/>
        <v>0.39746379333217269</v>
      </c>
      <c r="W4">
        <f t="shared" si="14"/>
        <v>0.91020785352096489</v>
      </c>
      <c r="X4">
        <f t="shared" si="15"/>
        <v>1.103797798259205E-2</v>
      </c>
      <c r="Z4">
        <f t="shared" si="16"/>
        <v>14.924686272523809</v>
      </c>
      <c r="AA4">
        <f>SQRT(((G4/E4-(A4*G4+C4*M4)/E4^2)*B4)^2+((M4/E4-(A4*G4+C4*M4)/E4^2)*D4)^2+(A4*H4/E4)^2+(C4*N4/E4)^2)</f>
        <v>0.18589517317167017</v>
      </c>
      <c r="AB4">
        <f t="shared" si="17"/>
        <v>14.71560456275628</v>
      </c>
      <c r="AC4">
        <f t="shared" si="18"/>
        <v>0.15079847887184966</v>
      </c>
      <c r="AD4">
        <f t="shared" si="19"/>
        <v>0.20908170976752949</v>
      </c>
      <c r="AE4">
        <f t="shared" si="20"/>
        <v>0.23936832839494229</v>
      </c>
    </row>
    <row r="5" spans="1:31" x14ac:dyDescent="0.3">
      <c r="A5">
        <f t="shared" si="21"/>
        <v>406.87200000000001</v>
      </c>
      <c r="B5">
        <f t="shared" si="3"/>
        <v>1E-3</v>
      </c>
      <c r="C5">
        <f t="shared" si="3"/>
        <v>205.25800000000001</v>
      </c>
      <c r="D5">
        <f t="shared" si="3"/>
        <v>1.4E-3</v>
      </c>
      <c r="E5">
        <f t="shared" si="4"/>
        <v>612.13</v>
      </c>
      <c r="F5">
        <v>34.1</v>
      </c>
      <c r="G5">
        <f t="shared" si="5"/>
        <v>33.588500000000003</v>
      </c>
      <c r="H5">
        <f t="shared" si="6"/>
        <v>0.19766460616154832</v>
      </c>
      <c r="I5">
        <v>-15.5</v>
      </c>
      <c r="J5">
        <f t="shared" si="0"/>
        <v>-15.2675</v>
      </c>
      <c r="K5">
        <f t="shared" si="7"/>
        <v>0.12651666382338733</v>
      </c>
      <c r="L5">
        <v>-41.8</v>
      </c>
      <c r="M5">
        <f t="shared" si="1"/>
        <v>-41.172999999999995</v>
      </c>
      <c r="N5">
        <f t="shared" si="8"/>
        <v>0.23169499890157319</v>
      </c>
      <c r="O5">
        <v>55.8</v>
      </c>
      <c r="P5">
        <f t="shared" si="2"/>
        <v>54.962999999999994</v>
      </c>
      <c r="Q5">
        <f t="shared" si="9"/>
        <v>0.29638455134503888</v>
      </c>
      <c r="S5">
        <f t="shared" si="10"/>
        <v>74.761499999999998</v>
      </c>
      <c r="T5">
        <f t="shared" si="11"/>
        <v>0.30455519868326009</v>
      </c>
      <c r="U5">
        <f t="shared" si="12"/>
        <v>-70.230499999999992</v>
      </c>
      <c r="V5">
        <f t="shared" si="13"/>
        <v>0.32225807747983598</v>
      </c>
      <c r="W5">
        <f t="shared" si="14"/>
        <v>0.88246097337006424</v>
      </c>
      <c r="X5">
        <f t="shared" si="15"/>
        <v>1.0829488921386521E-2</v>
      </c>
      <c r="Z5">
        <f t="shared" si="16"/>
        <v>8.5196486661330137</v>
      </c>
      <c r="AA5">
        <f>SQRT(((G5/E5-(A5*G5+C5*M5)/E5^2)*B5)^2+((M5/E5-(A5*G5+C5*M5)/E5^2)*D5)^2+(A5*H5/E5)^2+(C5*N5/E5)^2)</f>
        <v>0.15263608018797298</v>
      </c>
      <c r="AB5">
        <f t="shared" si="17"/>
        <v>8.2820270106023202</v>
      </c>
      <c r="AC5">
        <f t="shared" si="18"/>
        <v>0.1301871233873145</v>
      </c>
      <c r="AD5">
        <f t="shared" si="19"/>
        <v>0.23762165553069359</v>
      </c>
      <c r="AE5">
        <f t="shared" si="20"/>
        <v>0.2006152039876668</v>
      </c>
    </row>
    <row r="6" spans="1:31" x14ac:dyDescent="0.3">
      <c r="A6">
        <f t="shared" si="21"/>
        <v>406.87200000000001</v>
      </c>
      <c r="B6">
        <f t="shared" si="3"/>
        <v>1E-3</v>
      </c>
      <c r="C6">
        <f t="shared" si="3"/>
        <v>205.25800000000001</v>
      </c>
      <c r="D6">
        <f t="shared" si="3"/>
        <v>1.4E-3</v>
      </c>
      <c r="E6">
        <f t="shared" si="4"/>
        <v>612.13</v>
      </c>
      <c r="F6">
        <v>55.8</v>
      </c>
      <c r="G6">
        <f t="shared" si="5"/>
        <v>54.962999999999994</v>
      </c>
      <c r="H6">
        <f t="shared" si="6"/>
        <v>0.29638455134503888</v>
      </c>
      <c r="I6">
        <v>-14.7</v>
      </c>
      <c r="J6">
        <f t="shared" si="0"/>
        <v>-14.4795</v>
      </c>
      <c r="K6">
        <f t="shared" si="7"/>
        <v>0.12410658516372128</v>
      </c>
      <c r="L6">
        <v>-51.8</v>
      </c>
      <c r="M6">
        <f t="shared" si="1"/>
        <v>-51.022999999999996</v>
      </c>
      <c r="N6">
        <f t="shared" si="8"/>
        <v>0.27763900107153533</v>
      </c>
      <c r="O6">
        <v>86.2</v>
      </c>
      <c r="P6">
        <f t="shared" si="2"/>
        <v>84.906999999999996</v>
      </c>
      <c r="Q6">
        <f t="shared" si="9"/>
        <v>0.44245642429057352</v>
      </c>
      <c r="S6">
        <f t="shared" si="10"/>
        <v>105.98599999999999</v>
      </c>
      <c r="T6">
        <f t="shared" si="11"/>
        <v>0.40611232090642113</v>
      </c>
      <c r="U6">
        <f t="shared" si="12"/>
        <v>-99.386499999999998</v>
      </c>
      <c r="V6">
        <f t="shared" si="13"/>
        <v>0.459532514493806</v>
      </c>
      <c r="W6">
        <f t="shared" si="14"/>
        <v>0.87934194524674902</v>
      </c>
      <c r="X6">
        <f t="shared" si="15"/>
        <v>1.056101972752376E-2</v>
      </c>
      <c r="Z6">
        <f t="shared" si="16"/>
        <v>19.424022351461286</v>
      </c>
      <c r="AA6">
        <f>SQRT(((G6/E6-(A6*G6+C6*M6)/E6^2)*B6)^2+((M6/E6-(A6*G6+C6*M6)/E6^2)*D6)^2+(A6*H6/E6)^2+(C6*N6/E6)^2)</f>
        <v>0.21789160260924603</v>
      </c>
      <c r="AB6">
        <f t="shared" si="17"/>
        <v>18.846548742914084</v>
      </c>
      <c r="AC6">
        <f t="shared" si="18"/>
        <v>0.16975447061330531</v>
      </c>
      <c r="AD6">
        <f t="shared" si="19"/>
        <v>0.57747360854720142</v>
      </c>
      <c r="AE6">
        <f t="shared" si="20"/>
        <v>0.27621247397760501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E6B8-7EAA-4E76-AF4E-B2C1B6276440}">
  <dimension ref="A1:AE6"/>
  <sheetViews>
    <sheetView workbookViewId="0">
      <selection activeCell="W2" sqref="W2"/>
    </sheetView>
  </sheetViews>
  <sheetFormatPr defaultRowHeight="14.4" x14ac:dyDescent="0.3"/>
  <sheetData>
    <row r="1" spans="1:31" x14ac:dyDescent="0.3">
      <c r="A1" t="s">
        <v>0</v>
      </c>
      <c r="B1" t="s">
        <v>6</v>
      </c>
      <c r="C1" t="s">
        <v>1</v>
      </c>
      <c r="D1" t="s">
        <v>7</v>
      </c>
      <c r="E1" t="s">
        <v>22</v>
      </c>
      <c r="F1" t="s">
        <v>2</v>
      </c>
      <c r="G1" t="s">
        <v>12</v>
      </c>
      <c r="H1" t="s">
        <v>8</v>
      </c>
      <c r="I1" t="s">
        <v>3</v>
      </c>
      <c r="J1" t="s">
        <v>13</v>
      </c>
      <c r="K1" t="s">
        <v>9</v>
      </c>
      <c r="L1" t="s">
        <v>4</v>
      </c>
      <c r="M1" t="s">
        <v>14</v>
      </c>
      <c r="N1" t="s">
        <v>10</v>
      </c>
      <c r="O1" t="s">
        <v>5</v>
      </c>
      <c r="P1" t="s">
        <v>15</v>
      </c>
      <c r="Q1" t="s">
        <v>11</v>
      </c>
      <c r="S1" t="s">
        <v>23</v>
      </c>
      <c r="T1" t="s">
        <v>26</v>
      </c>
      <c r="U1" t="s">
        <v>24</v>
      </c>
      <c r="V1" t="s">
        <v>25</v>
      </c>
      <c r="W1" t="s">
        <v>27</v>
      </c>
      <c r="X1" t="s">
        <v>28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3">
      <c r="A2">
        <v>206.161</v>
      </c>
      <c r="B2">
        <v>1E-3</v>
      </c>
      <c r="C2">
        <v>205.52500000000001</v>
      </c>
      <c r="D2">
        <v>1E-3</v>
      </c>
      <c r="E2">
        <f>A2+C2</f>
        <v>411.68600000000004</v>
      </c>
      <c r="F2">
        <v>40</v>
      </c>
      <c r="G2">
        <f>F2*0.985</f>
        <v>39.4</v>
      </c>
      <c r="H2">
        <f>SQRT(0.1^2+(F2*3*10^(-5))^2+(F2*0.005)^2)</f>
        <v>0.22361001766468336</v>
      </c>
      <c r="I2">
        <v>-15.1</v>
      </c>
      <c r="J2">
        <f t="shared" ref="J2:J6" si="0">I2*0.985</f>
        <v>-14.8735</v>
      </c>
      <c r="K2">
        <f>SQRT(0.1^2+(I2*3*10^(-5))^2+(I2*0.005)^2)</f>
        <v>0.12530145732991296</v>
      </c>
      <c r="L2">
        <v>-70.900000000000006</v>
      </c>
      <c r="M2">
        <f t="shared" ref="M2:M6" si="1">L2*0.985</f>
        <v>-69.836500000000001</v>
      </c>
      <c r="N2">
        <f>SQRT(0.1^2+(L2*3*10^(-5))^2+(L2*0.005)^2)</f>
        <v>0.36834056812819305</v>
      </c>
      <c r="O2">
        <f>I2</f>
        <v>-15.1</v>
      </c>
      <c r="P2">
        <f t="shared" ref="P2:P6" si="2">O2*0.985</f>
        <v>-14.8735</v>
      </c>
      <c r="Q2">
        <f>SQRT(0.1^2+(O2*3*10^(-5))^2+(O2*0.005)^2)</f>
        <v>0.12530145732991296</v>
      </c>
      <c r="S2">
        <f>G2-M2</f>
        <v>109.23650000000001</v>
      </c>
      <c r="T2">
        <f>SQRT(H2^2+N2^2)</f>
        <v>0.43090162929490072</v>
      </c>
      <c r="U2">
        <f>J2-P2</f>
        <v>0</v>
      </c>
      <c r="V2">
        <f>SQRT(K2^2+Q2^2)</f>
        <v>0.17720302034107657</v>
      </c>
      <c r="W2">
        <f>U2^2/S2^2</f>
        <v>0</v>
      </c>
      <c r="X2">
        <f>2*ABS(U2/S2)*SQRT((V2/S2)^2+(U2*T2/S2^2)^2)</f>
        <v>0</v>
      </c>
      <c r="Z2">
        <f>(G2*A2+M2*C2)/(A2+C2)</f>
        <v>-15.13387208333536</v>
      </c>
      <c r="AA2">
        <f>SQRT(((G2/E2-(A2*G2+C2*M2)/E2^2)*B2)^2+((M2/E2-(A2*G2+C2*M2)/E2^2)*D2)^2+(A2*H2/E2)^2+(C2*N2/E2)^2)</f>
        <v>0.21529752106760164</v>
      </c>
      <c r="AB2">
        <f>(J2*A2+P2*C2)/(A2+C2)</f>
        <v>-14.873499999999998</v>
      </c>
      <c r="AC2">
        <f>SQRT(((J2/E2-(A2*J2+C2*P2)/E2^2)*B2)^2+((P2/E2-(A2*J2+C2*P2)/E2^2)*D2)^2+(A2*K2/E2)^2+(C2*Q2/E2)^2)</f>
        <v>8.8601615899241135E-2</v>
      </c>
      <c r="AD2">
        <f>Z2-AB2</f>
        <v>-0.26037208333536199</v>
      </c>
      <c r="AE2">
        <f>SQRT(AA2^2+AC2^2)</f>
        <v>0.23281595503274904</v>
      </c>
    </row>
    <row r="3" spans="1:31" x14ac:dyDescent="0.3">
      <c r="A3">
        <f>A2</f>
        <v>206.161</v>
      </c>
      <c r="B3">
        <f t="shared" ref="B3" si="3">B2</f>
        <v>1E-3</v>
      </c>
      <c r="C3">
        <f>C2</f>
        <v>205.52500000000001</v>
      </c>
      <c r="D3">
        <f>D2</f>
        <v>1E-3</v>
      </c>
      <c r="E3">
        <f t="shared" ref="E3:E6" si="4">A3+C3</f>
        <v>411.68600000000004</v>
      </c>
      <c r="F3">
        <v>52</v>
      </c>
      <c r="G3">
        <f t="shared" ref="G3:G6" si="5">F3*0.985</f>
        <v>51.22</v>
      </c>
      <c r="H3">
        <f t="shared" ref="H3:H6" si="6">SQRT(0.1^2+(F3*3*10^(-5))^2+(F3*0.005)^2)</f>
        <v>0.27857213356687349</v>
      </c>
      <c r="I3">
        <v>-9.5</v>
      </c>
      <c r="J3">
        <f t="shared" si="0"/>
        <v>-9.3574999999999999</v>
      </c>
      <c r="K3">
        <f t="shared" ref="K3:K6" si="7">SQRT(0.1^2+(I3*3*10^(-5))^2+(I3*0.005)^2)</f>
        <v>0.11070831597039132</v>
      </c>
      <c r="L3">
        <v>-71.400000000000006</v>
      </c>
      <c r="M3">
        <f t="shared" si="1"/>
        <v>-70.329000000000008</v>
      </c>
      <c r="N3">
        <f t="shared" ref="N3:N6" si="8">SQRT(0.1^2+(L3*3*10^(-5))^2+(L3*0.005)^2)</f>
        <v>0.37074733736602888</v>
      </c>
      <c r="O3">
        <f t="shared" ref="O3:O6" si="9">I3</f>
        <v>-9.5</v>
      </c>
      <c r="P3">
        <f t="shared" si="2"/>
        <v>-9.3574999999999999</v>
      </c>
      <c r="Q3">
        <f t="shared" ref="Q3:Q6" si="10">SQRT(0.1^2+(O3*3*10^(-5))^2+(O3*0.005)^2)</f>
        <v>0.11070831597039132</v>
      </c>
      <c r="S3">
        <f t="shared" ref="S3:S6" si="11">G3-M3</f>
        <v>121.54900000000001</v>
      </c>
      <c r="T3">
        <f t="shared" ref="T3:T6" si="12">SQRT(H3^2+N3^2)</f>
        <v>0.46374133066182488</v>
      </c>
      <c r="U3">
        <f t="shared" ref="U3:U6" si="13">J3-P3</f>
        <v>0</v>
      </c>
      <c r="V3">
        <f t="shared" ref="V3:V6" si="14">SQRT(K3^2+Q3^2)</f>
        <v>0.15656520191281334</v>
      </c>
      <c r="W3">
        <f t="shared" ref="W3:W6" si="15">U3^2/S3^2</f>
        <v>0</v>
      </c>
      <c r="X3">
        <f t="shared" ref="X3:X6" si="16">2*ABS(U3/S3)*SQRT((V3/S3)^2+(U3*T3/S3^2)^2)</f>
        <v>0</v>
      </c>
      <c r="Z3">
        <f t="shared" ref="Z3:Z6" si="17">(G3*A3+M3*C3)/(A3+C3)</f>
        <v>-9.4606114975976894</v>
      </c>
      <c r="AA3">
        <f>SQRT(((G3/E3-(A3*G3+C3*M3)/E3^2)*B3)^2+((M3/E3-(A3*G3+C3*M3)/E3^2)*D3)^2+(A3*H3/E3)^2+(C3*N3/E3)^2)</f>
        <v>0.23177132331666669</v>
      </c>
      <c r="AB3">
        <f t="shared" ref="AB3:AB6" si="18">(J3*A3+P3*C3)/(A3+C3)</f>
        <v>-9.3574999999999999</v>
      </c>
      <c r="AC3">
        <f t="shared" ref="AC3:AC6" si="19">SQRT(((J3/E3-(A3*J3+C3*P3)/E3^2)*B3)^2+((P3/E3-(A3*J3+C3*P3)/E3^2)*D3)^2+(A3*K3/E3)^2+(C3*Q3/E3)^2)</f>
        <v>7.8282694371494474E-2</v>
      </c>
      <c r="AD3">
        <f t="shared" ref="AD3:AD6" si="20">Z3-AB3</f>
        <v>-0.10311149759768945</v>
      </c>
      <c r="AE3">
        <f t="shared" ref="AE3:AE6" si="21">SQRT(AA3^2+AC3^2)</f>
        <v>0.24463467977786726</v>
      </c>
    </row>
    <row r="4" spans="1:31" x14ac:dyDescent="0.3">
      <c r="A4">
        <f t="shared" ref="A4:D6" si="22">A3</f>
        <v>206.161</v>
      </c>
      <c r="B4">
        <f t="shared" si="22"/>
        <v>1E-3</v>
      </c>
      <c r="C4">
        <f t="shared" si="22"/>
        <v>205.52500000000001</v>
      </c>
      <c r="D4">
        <f t="shared" si="22"/>
        <v>1E-3</v>
      </c>
      <c r="E4">
        <f t="shared" si="4"/>
        <v>411.68600000000004</v>
      </c>
      <c r="F4">
        <v>79.3</v>
      </c>
      <c r="G4">
        <f t="shared" si="5"/>
        <v>78.110500000000002</v>
      </c>
      <c r="H4">
        <f t="shared" si="6"/>
        <v>0.40892286514818421</v>
      </c>
      <c r="I4">
        <v>19.399999999999999</v>
      </c>
      <c r="J4">
        <f t="shared" si="0"/>
        <v>19.108999999999998</v>
      </c>
      <c r="K4">
        <f t="shared" si="7"/>
        <v>0.13931740280381341</v>
      </c>
      <c r="L4">
        <v>-39.799999999999997</v>
      </c>
      <c r="M4">
        <f t="shared" si="1"/>
        <v>-39.202999999999996</v>
      </c>
      <c r="N4">
        <f t="shared" si="8"/>
        <v>0.22271602016020312</v>
      </c>
      <c r="O4">
        <f t="shared" si="9"/>
        <v>19.399999999999999</v>
      </c>
      <c r="P4">
        <f t="shared" si="2"/>
        <v>19.108999999999998</v>
      </c>
      <c r="Q4">
        <f t="shared" si="10"/>
        <v>0.13931740280381341</v>
      </c>
      <c r="S4">
        <f t="shared" si="11"/>
        <v>117.3135</v>
      </c>
      <c r="T4">
        <f t="shared" si="12"/>
        <v>0.46563970543436273</v>
      </c>
      <c r="U4">
        <f t="shared" si="13"/>
        <v>0</v>
      </c>
      <c r="V4">
        <f t="shared" si="14"/>
        <v>0.1970245605197484</v>
      </c>
      <c r="W4">
        <f t="shared" si="15"/>
        <v>0</v>
      </c>
      <c r="X4">
        <f t="shared" si="16"/>
        <v>0</v>
      </c>
      <c r="Z4">
        <f t="shared" si="17"/>
        <v>19.544366860908557</v>
      </c>
      <c r="AA4">
        <f>SQRT(((G4/E4-(A4*G4+C4*M4)/E4^2)*B4)^2+((M4/E4-(A4*G4+C4*M4)/E4^2)*D4)^2+(A4*H4/E4)^2+(C4*N4/E4)^2)</f>
        <v>0.23301524394354026</v>
      </c>
      <c r="AB4">
        <f t="shared" si="18"/>
        <v>19.108999999999998</v>
      </c>
      <c r="AC4">
        <f t="shared" si="19"/>
        <v>9.8512397815157221E-2</v>
      </c>
      <c r="AD4">
        <f t="shared" si="20"/>
        <v>0.43536686090855881</v>
      </c>
      <c r="AE4">
        <f t="shared" si="21"/>
        <v>0.25298378689821088</v>
      </c>
    </row>
    <row r="5" spans="1:31" x14ac:dyDescent="0.3">
      <c r="A5">
        <f t="shared" si="22"/>
        <v>206.161</v>
      </c>
      <c r="B5">
        <f t="shared" si="22"/>
        <v>1E-3</v>
      </c>
      <c r="C5">
        <f t="shared" si="22"/>
        <v>205.52500000000001</v>
      </c>
      <c r="D5">
        <f t="shared" si="22"/>
        <v>1E-3</v>
      </c>
      <c r="E5">
        <f t="shared" si="4"/>
        <v>411.68600000000004</v>
      </c>
      <c r="F5">
        <v>70.900000000000006</v>
      </c>
      <c r="G5">
        <f t="shared" si="5"/>
        <v>69.836500000000001</v>
      </c>
      <c r="H5">
        <f t="shared" si="6"/>
        <v>0.36834056812819305</v>
      </c>
      <c r="I5">
        <v>3.9</v>
      </c>
      <c r="J5">
        <f t="shared" si="0"/>
        <v>3.8414999999999999</v>
      </c>
      <c r="K5">
        <f t="shared" si="7"/>
        <v>0.10188357909398355</v>
      </c>
      <c r="L5">
        <v>-62.5</v>
      </c>
      <c r="M5">
        <f t="shared" si="1"/>
        <v>-61.5625</v>
      </c>
      <c r="N5">
        <f t="shared" si="8"/>
        <v>0.32811547605225816</v>
      </c>
      <c r="O5">
        <f t="shared" si="9"/>
        <v>3.9</v>
      </c>
      <c r="P5">
        <f t="shared" si="2"/>
        <v>3.8414999999999999</v>
      </c>
      <c r="Q5">
        <f t="shared" si="10"/>
        <v>0.10188357909398355</v>
      </c>
      <c r="S5">
        <f t="shared" si="11"/>
        <v>131.399</v>
      </c>
      <c r="T5">
        <f t="shared" si="12"/>
        <v>0.49328950906541691</v>
      </c>
      <c r="U5">
        <f t="shared" si="13"/>
        <v>0</v>
      </c>
      <c r="V5">
        <f t="shared" si="14"/>
        <v>0.14408513933782346</v>
      </c>
      <c r="W5">
        <f t="shared" si="15"/>
        <v>0</v>
      </c>
      <c r="X5">
        <f t="shared" si="16"/>
        <v>0</v>
      </c>
      <c r="Z5">
        <f t="shared" si="17"/>
        <v>4.238496970992454</v>
      </c>
      <c r="AA5">
        <f>SQRT(((G5/E5-(A5*G5+C5*M5)/E5^2)*B5)^2+((M5/E5-(A5*G5+C5*M5)/E5^2)*D5)^2+(A5*H5/E5)^2+(C5*N5/E5)^2)</f>
        <v>0.24668901635007531</v>
      </c>
      <c r="AB5">
        <f t="shared" si="18"/>
        <v>3.8414999999999995</v>
      </c>
      <c r="AC5">
        <f t="shared" si="19"/>
        <v>7.204265563773353E-2</v>
      </c>
      <c r="AD5">
        <f t="shared" si="20"/>
        <v>0.39699697099245457</v>
      </c>
      <c r="AE5">
        <f t="shared" si="21"/>
        <v>0.25699341434967704</v>
      </c>
    </row>
    <row r="6" spans="1:31" x14ac:dyDescent="0.3">
      <c r="A6">
        <f t="shared" si="22"/>
        <v>206.161</v>
      </c>
      <c r="B6">
        <f t="shared" si="22"/>
        <v>1E-3</v>
      </c>
      <c r="C6">
        <f t="shared" si="22"/>
        <v>205.52500000000001</v>
      </c>
      <c r="D6">
        <f t="shared" si="22"/>
        <v>1E-3</v>
      </c>
      <c r="E6">
        <f t="shared" si="4"/>
        <v>411.68600000000004</v>
      </c>
      <c r="F6">
        <v>88.4</v>
      </c>
      <c r="G6">
        <f t="shared" si="5"/>
        <v>87.073999999999998</v>
      </c>
      <c r="H6">
        <f t="shared" si="6"/>
        <v>0.45317880919566406</v>
      </c>
      <c r="I6">
        <v>5</v>
      </c>
      <c r="J6">
        <f t="shared" si="0"/>
        <v>4.9249999999999998</v>
      </c>
      <c r="K6">
        <f t="shared" si="7"/>
        <v>0.10307774978141501</v>
      </c>
      <c r="L6">
        <v>-77.5</v>
      </c>
      <c r="M6">
        <f t="shared" si="1"/>
        <v>-76.337500000000006</v>
      </c>
      <c r="N6">
        <f t="shared" si="8"/>
        <v>0.40020201851689857</v>
      </c>
      <c r="O6">
        <f t="shared" si="9"/>
        <v>5</v>
      </c>
      <c r="P6">
        <f t="shared" si="2"/>
        <v>4.9249999999999998</v>
      </c>
      <c r="Q6">
        <f t="shared" si="10"/>
        <v>0.10307774978141501</v>
      </c>
      <c r="S6">
        <f t="shared" si="11"/>
        <v>163.41149999999999</v>
      </c>
      <c r="T6">
        <f t="shared" si="12"/>
        <v>0.60459299427714186</v>
      </c>
      <c r="U6">
        <f t="shared" si="13"/>
        <v>0</v>
      </c>
      <c r="V6">
        <f t="shared" si="14"/>
        <v>0.14577395171977744</v>
      </c>
      <c r="W6">
        <f t="shared" si="15"/>
        <v>0</v>
      </c>
      <c r="X6">
        <f t="shared" si="16"/>
        <v>0</v>
      </c>
      <c r="Z6">
        <f t="shared" si="17"/>
        <v>5.4944744939104027</v>
      </c>
      <c r="AA6">
        <f>SQRT(((G6/E6-(A6*G6+C6*M6)/E6^2)*B6)^2+((M6/E6-(A6*G6+C6*M6)/E6^2)*D6)^2+(A6*H6/E6)^2+(C6*N6/E6)^2)</f>
        <v>0.30235474245941191</v>
      </c>
      <c r="AB6">
        <f t="shared" si="18"/>
        <v>4.9249999999999989</v>
      </c>
      <c r="AC6">
        <f t="shared" si="19"/>
        <v>7.2887062836345398E-2</v>
      </c>
      <c r="AD6">
        <f t="shared" si="20"/>
        <v>0.56947449391040372</v>
      </c>
      <c r="AE6">
        <f t="shared" si="21"/>
        <v>0.3110159388465592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F036-AE53-4E0C-BF10-0BF014F704B3}">
  <dimension ref="A1:AE6"/>
  <sheetViews>
    <sheetView workbookViewId="0">
      <selection activeCell="E7" sqref="E7"/>
    </sheetView>
  </sheetViews>
  <sheetFormatPr defaultRowHeight="14.4" x14ac:dyDescent="0.3"/>
  <sheetData>
    <row r="1" spans="1:31" x14ac:dyDescent="0.3">
      <c r="A1" t="s">
        <v>0</v>
      </c>
      <c r="B1" t="s">
        <v>6</v>
      </c>
      <c r="C1" t="s">
        <v>1</v>
      </c>
      <c r="D1" t="s">
        <v>7</v>
      </c>
      <c r="E1" t="s">
        <v>22</v>
      </c>
      <c r="F1" t="s">
        <v>2</v>
      </c>
      <c r="G1" t="s">
        <v>12</v>
      </c>
      <c r="H1" t="s">
        <v>8</v>
      </c>
      <c r="I1" t="s">
        <v>3</v>
      </c>
      <c r="J1" t="s">
        <v>13</v>
      </c>
      <c r="K1" t="s">
        <v>9</v>
      </c>
      <c r="L1" t="s">
        <v>4</v>
      </c>
      <c r="M1" t="s">
        <v>14</v>
      </c>
      <c r="N1" t="s">
        <v>10</v>
      </c>
      <c r="O1" t="s">
        <v>5</v>
      </c>
      <c r="P1" t="s">
        <v>15</v>
      </c>
      <c r="Q1" t="s">
        <v>11</v>
      </c>
      <c r="S1" t="s">
        <v>23</v>
      </c>
      <c r="T1" t="s">
        <v>26</v>
      </c>
      <c r="U1" t="s">
        <v>24</v>
      </c>
      <c r="V1" t="s">
        <v>25</v>
      </c>
      <c r="W1" t="s">
        <v>27</v>
      </c>
      <c r="X1" t="s">
        <v>28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</row>
    <row r="2" spans="1:31" x14ac:dyDescent="0.3">
      <c r="A2">
        <v>406.89600000000002</v>
      </c>
      <c r="B2">
        <v>1E-3</v>
      </c>
      <c r="C2">
        <v>205.52500000000001</v>
      </c>
      <c r="D2">
        <v>1.4E-3</v>
      </c>
      <c r="E2">
        <f>A2+C2</f>
        <v>612.42100000000005</v>
      </c>
      <c r="F2">
        <v>29.5</v>
      </c>
      <c r="G2">
        <f>F2*0.985</f>
        <v>29.057500000000001</v>
      </c>
      <c r="H2">
        <f>SQRT(0.1^2+(F2*3*10^(-5))^2+(F2*0.005)^2)</f>
        <v>0.17820503142448027</v>
      </c>
      <c r="I2">
        <v>5.9</v>
      </c>
      <c r="J2">
        <f>I2*0.985</f>
        <v>5.8115000000000006</v>
      </c>
      <c r="K2">
        <f>SQRT(0.1^2+(I2*3*10^(-5))^2+(I2*0.005)^2)</f>
        <v>0.10426064132260074</v>
      </c>
      <c r="L2">
        <v>-38.9</v>
      </c>
      <c r="M2">
        <f t="shared" ref="M2:M6" si="0">L2*0.985</f>
        <v>-38.316499999999998</v>
      </c>
      <c r="N2">
        <f>SQRT(0.1^2+(L2*3*10^(-5))^2+(L2*0.005)^2)</f>
        <v>0.2187043938493235</v>
      </c>
      <c r="O2">
        <f>I2</f>
        <v>5.9</v>
      </c>
      <c r="P2">
        <f t="shared" ref="P2:P6" si="1">O2*0.985</f>
        <v>5.8115000000000006</v>
      </c>
      <c r="Q2">
        <f>SQRT(0.1^2+(O2*3*10^(-5))^2+(O2*0.005)^2)</f>
        <v>0.10426064132260074</v>
      </c>
      <c r="S2">
        <f>G2-M2</f>
        <v>67.373999999999995</v>
      </c>
      <c r="T2">
        <f>SQRT(H2^2+N2^2)</f>
        <v>0.28211459571245162</v>
      </c>
      <c r="U2">
        <f>J2-P2</f>
        <v>0</v>
      </c>
      <c r="V2">
        <f>SQRT(K2^2+Q2^2)</f>
        <v>0.14744681298013873</v>
      </c>
      <c r="W2">
        <f>U2^2/S2^2</f>
        <v>0</v>
      </c>
      <c r="X2">
        <f>2*ABS(U2/S2)*SQRT((V2/S2)^2+(U2*T2/S2^2)^2)</f>
        <v>0</v>
      </c>
      <c r="Z2">
        <f>(G2*A2+M2*C2)/(A2+C2)</f>
        <v>6.4471692797928224</v>
      </c>
      <c r="AA2">
        <f>SQRT(((G2/E2-(A2*G2+C2*M2)/E2^2)*B2)^2+((M2/E2-(A2*G2+C2*M2)/E2^2)*D2)^2+(A2*H2/E2)^2+(C2*N2/E2)^2)</f>
        <v>0.13930413070208209</v>
      </c>
      <c r="AB2">
        <f>(J2*A2+P2*C2)/(A2+C2)</f>
        <v>5.8115000000000006</v>
      </c>
      <c r="AC2">
        <f>SQRT(((J2/E2-(A2*J2+C2*P2)/E2^2)*B2)^2+((P2/E2-(A2*J2+C2*P2)/E2^2)*D2)^2+(A2*K2/E2)^2+(C2*Q2/E2)^2)</f>
        <v>7.7606516393346564E-2</v>
      </c>
      <c r="AD2">
        <f>Z2-AB2</f>
        <v>0.63566927979282184</v>
      </c>
      <c r="AE2">
        <f>SQRT(AA2^2+AC2^2)</f>
        <v>0.15946288664568173</v>
      </c>
    </row>
    <row r="3" spans="1:31" x14ac:dyDescent="0.3">
      <c r="A3">
        <f>A2</f>
        <v>406.89600000000002</v>
      </c>
      <c r="B3">
        <f t="shared" ref="B3" si="2">B2</f>
        <v>1E-3</v>
      </c>
      <c r="C3">
        <f>C2</f>
        <v>205.52500000000001</v>
      </c>
      <c r="D3">
        <f>D2</f>
        <v>1.4E-3</v>
      </c>
      <c r="E3">
        <f t="shared" ref="E3:E6" si="3">A3+C3</f>
        <v>612.42100000000005</v>
      </c>
      <c r="F3">
        <v>47.8</v>
      </c>
      <c r="G3">
        <f t="shared" ref="G3:G6" si="4">F3*0.985</f>
        <v>47.082999999999998</v>
      </c>
      <c r="H3">
        <f t="shared" ref="H3:H6" si="5">SQRT(0.1^2+(F3*3*10^(-5))^2+(F3*0.005)^2)</f>
        <v>0.25908117715496043</v>
      </c>
      <c r="I3">
        <v>19.399999999999999</v>
      </c>
      <c r="J3">
        <f t="shared" ref="J3:J6" si="6">I3*0.985</f>
        <v>19.108999999999998</v>
      </c>
      <c r="K3">
        <f t="shared" ref="K3:K6" si="7">SQRT(0.1^2+(I3*3*10^(-5))^2+(I3*0.005)^2)</f>
        <v>0.13931740280381341</v>
      </c>
      <c r="L3">
        <v>-35.5</v>
      </c>
      <c r="M3">
        <f t="shared" si="0"/>
        <v>-34.967500000000001</v>
      </c>
      <c r="N3">
        <f t="shared" ref="N3:N6" si="8">SQRT(0.1^2+(L3*3*10^(-5))^2+(L3*0.005)^2)</f>
        <v>0.20373361093594744</v>
      </c>
      <c r="O3">
        <f t="shared" ref="O3:O6" si="9">I3</f>
        <v>19.399999999999999</v>
      </c>
      <c r="P3">
        <f t="shared" si="1"/>
        <v>19.108999999999998</v>
      </c>
      <c r="Q3">
        <f t="shared" ref="Q3:Q6" si="10">SQRT(0.1^2+(O3*3*10^(-5))^2+(O3*0.005)^2)</f>
        <v>0.13931740280381341</v>
      </c>
      <c r="S3">
        <f t="shared" ref="S3:S6" si="11">G3-M3</f>
        <v>82.0505</v>
      </c>
      <c r="T3">
        <f t="shared" ref="T3:T6" si="12">SQRT(H3^2+N3^2)</f>
        <v>0.32959132358270599</v>
      </c>
      <c r="U3">
        <f t="shared" ref="U3:U6" si="13">J3-P3</f>
        <v>0</v>
      </c>
      <c r="V3">
        <f t="shared" ref="V3:V6" si="14">SQRT(K3^2+Q3^2)</f>
        <v>0.1970245605197484</v>
      </c>
      <c r="W3">
        <f t="shared" ref="W3:W6" si="15">U3^2/S3^2</f>
        <v>0</v>
      </c>
      <c r="X3">
        <f t="shared" ref="X3:X6" si="16">2*ABS(U3/S3)*SQRT((V3/S3)^2+(U3*T3/S3^2)^2)</f>
        <v>0</v>
      </c>
      <c r="Z3">
        <f>(G3*A3+M3*C3)/(A3+C3)</f>
        <v>19.547319459162892</v>
      </c>
      <c r="AA3">
        <f>SQRT(((G3/E3-(A3*G3+C3*M3)/E3^2)*B3)^2+((M3/E3-(A3*G3+C3*M3)/E3^2)*D3)^2+(A3*H3/E3)^2+(C3*N3/E3)^2)</f>
        <v>0.1852165961878989</v>
      </c>
      <c r="AB3">
        <f>(J3*A3+P3*C3)/(A3+C3)</f>
        <v>19.108999999999998</v>
      </c>
      <c r="AC3">
        <f>SQRT(((J3/E3-(A3*J3+C3*P3)/E3^2)*B3)^2+((P3/E3-(A3*J3+C3*P3)/E3^2)*D3)^2+(A3*K3/E3)^2+(C3*Q3/E3)^2)</f>
        <v>0.10370105312433842</v>
      </c>
      <c r="AD3">
        <f t="shared" ref="AD3:AD6" si="17">Z3-AB3</f>
        <v>0.43831945916289428</v>
      </c>
      <c r="AE3">
        <f t="shared" ref="AE3:AE6" si="18">SQRT(AA3^2+AC3^2)</f>
        <v>0.2122712790806332</v>
      </c>
    </row>
    <row r="4" spans="1:31" x14ac:dyDescent="0.3">
      <c r="A4">
        <f t="shared" ref="A4:D6" si="19">A3</f>
        <v>406.89600000000002</v>
      </c>
      <c r="B4">
        <f t="shared" si="19"/>
        <v>1E-3</v>
      </c>
      <c r="C4">
        <f t="shared" si="19"/>
        <v>205.52500000000001</v>
      </c>
      <c r="D4">
        <f t="shared" si="19"/>
        <v>1.4E-3</v>
      </c>
      <c r="E4">
        <f t="shared" si="3"/>
        <v>612.42100000000005</v>
      </c>
      <c r="F4">
        <v>43.2</v>
      </c>
      <c r="G4">
        <f t="shared" si="4"/>
        <v>42.552</v>
      </c>
      <c r="H4">
        <f t="shared" si="5"/>
        <v>0.23802873695417537</v>
      </c>
      <c r="I4">
        <v>-4.4000000000000004</v>
      </c>
      <c r="J4">
        <f t="shared" si="6"/>
        <v>-4.3340000000000005</v>
      </c>
      <c r="K4">
        <f t="shared" si="7"/>
        <v>0.10239149097459223</v>
      </c>
      <c r="L4">
        <v>-97</v>
      </c>
      <c r="M4">
        <f t="shared" si="0"/>
        <v>-95.545000000000002</v>
      </c>
      <c r="N4">
        <f t="shared" si="8"/>
        <v>0.49521052906819335</v>
      </c>
      <c r="O4">
        <f t="shared" si="9"/>
        <v>-4.4000000000000004</v>
      </c>
      <c r="P4">
        <f t="shared" si="1"/>
        <v>-4.3340000000000005</v>
      </c>
      <c r="Q4">
        <f t="shared" si="10"/>
        <v>0.10239149097459223</v>
      </c>
      <c r="S4">
        <f t="shared" si="11"/>
        <v>138.09700000000001</v>
      </c>
      <c r="T4">
        <f t="shared" si="12"/>
        <v>0.54944621912977065</v>
      </c>
      <c r="U4">
        <f t="shared" si="13"/>
        <v>0</v>
      </c>
      <c r="V4">
        <f t="shared" si="14"/>
        <v>0.14480343520787067</v>
      </c>
      <c r="W4">
        <f t="shared" si="15"/>
        <v>0</v>
      </c>
      <c r="X4">
        <f t="shared" si="16"/>
        <v>0</v>
      </c>
      <c r="Z4">
        <f>(G4*A4+M4*C4)/(A4+C4)</f>
        <v>-3.792566768611787</v>
      </c>
      <c r="AA4">
        <f>SQRT(((G4/E4-(A4*G4+C4*M4)/E4^2)*B4)^2+((M4/E4-(A4*G4+C4*M4)/E4^2)*D4)^2+(A4*H4/E4)^2+(C4*N4/E4)^2)</f>
        <v>0.22941183304154286</v>
      </c>
      <c r="AB4">
        <f>(J4*A4+P4*C4)/(A4+C4)</f>
        <v>-4.3340000000000005</v>
      </c>
      <c r="AC4">
        <f>SQRT(((J4/E4-(A4*J4+C4*P4)/E4^2)*B4)^2+((P4/E4-(A4*J4+C4*P4)/E4^2)*D4)^2+(A4*K4/E4)^2+(C4*Q4/E4)^2)</f>
        <v>7.621521239517226E-2</v>
      </c>
      <c r="AD4">
        <f t="shared" si="17"/>
        <v>0.54143323138821353</v>
      </c>
      <c r="AE4">
        <f t="shared" si="18"/>
        <v>0.24174066215662179</v>
      </c>
    </row>
    <row r="5" spans="1:31" x14ac:dyDescent="0.3">
      <c r="A5">
        <f t="shared" si="19"/>
        <v>406.89600000000002</v>
      </c>
      <c r="B5">
        <f t="shared" si="19"/>
        <v>1E-3</v>
      </c>
      <c r="C5">
        <f t="shared" si="19"/>
        <v>205.52500000000001</v>
      </c>
      <c r="D5">
        <f t="shared" si="19"/>
        <v>1.4E-3</v>
      </c>
      <c r="E5">
        <f t="shared" si="3"/>
        <v>612.42100000000005</v>
      </c>
      <c r="F5">
        <v>32.700000000000003</v>
      </c>
      <c r="G5">
        <f t="shared" si="4"/>
        <v>32.209500000000006</v>
      </c>
      <c r="H5">
        <f t="shared" si="5"/>
        <v>0.19165910456067564</v>
      </c>
      <c r="I5">
        <v>-13.6</v>
      </c>
      <c r="J5">
        <f t="shared" si="6"/>
        <v>-13.395999999999999</v>
      </c>
      <c r="K5">
        <f t="shared" si="7"/>
        <v>0.1209304199281554</v>
      </c>
      <c r="L5">
        <v>-107.5</v>
      </c>
      <c r="M5">
        <f t="shared" si="0"/>
        <v>-105.8875</v>
      </c>
      <c r="N5">
        <f t="shared" si="8"/>
        <v>0.54673270491621406</v>
      </c>
      <c r="O5">
        <f t="shared" si="9"/>
        <v>-13.6</v>
      </c>
      <c r="P5">
        <f t="shared" si="1"/>
        <v>-13.395999999999999</v>
      </c>
      <c r="Q5">
        <f t="shared" si="10"/>
        <v>0.1209304199281554</v>
      </c>
      <c r="S5">
        <f t="shared" si="11"/>
        <v>138.09700000000001</v>
      </c>
      <c r="T5">
        <f t="shared" si="12"/>
        <v>0.57935296925622126</v>
      </c>
      <c r="U5">
        <f t="shared" si="13"/>
        <v>0</v>
      </c>
      <c r="V5">
        <f t="shared" si="14"/>
        <v>0.17102143996587096</v>
      </c>
      <c r="W5">
        <f t="shared" si="15"/>
        <v>0</v>
      </c>
      <c r="X5">
        <f t="shared" si="16"/>
        <v>0</v>
      </c>
      <c r="Z5">
        <f>(G5*A5+M5*C5)/(A5+C5)</f>
        <v>-14.135066768611786</v>
      </c>
      <c r="AA5">
        <f>SQRT(((G5/E5-(A5*G5+C5*M5)/E5^2)*B5)^2+((M5/E5-(A5*G5+C5*M5)/E5^2)*D5)^2+(A5*H5/E5)^2+(C5*N5/E5)^2)</f>
        <v>0.22333925610424196</v>
      </c>
      <c r="AB5">
        <f>(J5*A5+P5*C5)/(A5+C5)</f>
        <v>-13.395999999999999</v>
      </c>
      <c r="AC5">
        <f>SQRT(((J5/E5-(A5*J5+C5*P5)/E5^2)*B5)^2+((P5/E5-(A5*J5+C5*P5)/E5^2)*D5)^2+(A5*K5/E5)^2+(C5*Q5/E5)^2)</f>
        <v>9.0014683370015655E-2</v>
      </c>
      <c r="AD5">
        <f t="shared" si="17"/>
        <v>-0.73906676861178688</v>
      </c>
      <c r="AE5">
        <f t="shared" si="18"/>
        <v>0.24079673282542757</v>
      </c>
    </row>
    <row r="6" spans="1:31" x14ac:dyDescent="0.3">
      <c r="A6">
        <f t="shared" si="19"/>
        <v>406.89600000000002</v>
      </c>
      <c r="B6">
        <f t="shared" si="19"/>
        <v>1E-3</v>
      </c>
      <c r="C6">
        <f t="shared" si="19"/>
        <v>205.52500000000001</v>
      </c>
      <c r="D6">
        <f t="shared" si="19"/>
        <v>1.4E-3</v>
      </c>
      <c r="E6">
        <f t="shared" si="3"/>
        <v>612.42100000000005</v>
      </c>
      <c r="F6">
        <v>69.400000000000006</v>
      </c>
      <c r="G6">
        <f t="shared" si="4"/>
        <v>68.359000000000009</v>
      </c>
      <c r="H6">
        <f t="shared" si="5"/>
        <v>0.36112786478476017</v>
      </c>
      <c r="I6">
        <v>20.7</v>
      </c>
      <c r="J6">
        <f t="shared" si="6"/>
        <v>20.389499999999998</v>
      </c>
      <c r="K6">
        <f t="shared" si="7"/>
        <v>0.14391885088826969</v>
      </c>
      <c r="L6">
        <v>-61.7</v>
      </c>
      <c r="M6">
        <f t="shared" si="0"/>
        <v>-60.774500000000003</v>
      </c>
      <c r="N6">
        <f t="shared" si="8"/>
        <v>0.32430799589433501</v>
      </c>
      <c r="O6">
        <f t="shared" si="9"/>
        <v>20.7</v>
      </c>
      <c r="P6">
        <f t="shared" si="1"/>
        <v>20.389499999999998</v>
      </c>
      <c r="Q6">
        <f t="shared" si="10"/>
        <v>0.14391885088826969</v>
      </c>
      <c r="S6">
        <f t="shared" si="11"/>
        <v>129.13350000000003</v>
      </c>
      <c r="T6">
        <f t="shared" si="12"/>
        <v>0.48537512392478466</v>
      </c>
      <c r="U6">
        <f t="shared" si="13"/>
        <v>0</v>
      </c>
      <c r="V6">
        <f t="shared" si="14"/>
        <v>0.20353199080734216</v>
      </c>
      <c r="W6">
        <f t="shared" si="15"/>
        <v>0</v>
      </c>
      <c r="X6">
        <f t="shared" si="16"/>
        <v>0</v>
      </c>
      <c r="Z6">
        <f>(G6*A6+M6*C6)/(A6+C6)</f>
        <v>25.022532786269576</v>
      </c>
      <c r="AA6">
        <f>SQRT(((G6/E6-(A6*G6+C6*M6)/E6^2)*B6)^2+((M6/E6-(A6*G6+C6*M6)/E6^2)*D6)^2+(A6*H6/E6)^2+(C6*N6/E6)^2)</f>
        <v>0.26346593923196626</v>
      </c>
      <c r="AB6">
        <f>(J6*A6+P6*C6)/(A6+C6)</f>
        <v>20.389499999999998</v>
      </c>
      <c r="AC6">
        <f>SQRT(((J6/E6-(A6*J6+C6*P6)/E6^2)*B6)^2+((P6/E6-(A6*J6+C6*P6)/E6^2)*D6)^2+(A6*K6/E6)^2+(C6*Q6/E6)^2)</f>
        <v>0.10712614577358227</v>
      </c>
      <c r="AD6">
        <f t="shared" si="17"/>
        <v>4.6330327862695775</v>
      </c>
      <c r="AE6">
        <f t="shared" si="18"/>
        <v>0.28441222238800662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Elastisch1</vt:lpstr>
      <vt:lpstr>Elastisch2</vt:lpstr>
      <vt:lpstr>Inelastisch1</vt:lpstr>
      <vt:lpstr>Inelastisch2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2018-11-30T15:50:23Z</dcterms:created>
  <dcterms:modified xsi:type="dcterms:W3CDTF">2018-12-03T10:29:55Z</dcterms:modified>
</cp:coreProperties>
</file>