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10\datasets\"/>
    </mc:Choice>
  </mc:AlternateContent>
  <xr:revisionPtr revIDLastSave="0" documentId="10_ncr:100000_{38960BED-8E30-4CB4-8091-96F9E5D3C2C4}" xr6:coauthVersionLast="31" xr6:coauthVersionMax="31" xr10:uidLastSave="{00000000-0000-0000-0000-000000000000}"/>
  <bookViews>
    <workbookView xWindow="0" yWindow="0" windowWidth="16452" windowHeight="6036" xr2:uid="{00000000-000D-0000-FFFF-FFFF00000000}"/>
  </bookViews>
  <sheets>
    <sheet name="schwing2" sheetId="1" r:id="rId1"/>
  </sheets>
  <calcPr calcId="179017"/>
</workbook>
</file>

<file path=xl/calcChain.xml><?xml version="1.0" encoding="utf-8"?>
<calcChain xmlns="http://schemas.openxmlformats.org/spreadsheetml/2006/main">
  <c r="F2" i="1" l="1"/>
  <c r="E11" i="1"/>
  <c r="E10" i="1"/>
  <c r="E9" i="1"/>
  <c r="E8" i="1"/>
  <c r="E7" i="1"/>
  <c r="E6" i="1"/>
  <c r="E5" i="1"/>
  <c r="E4" i="1"/>
  <c r="E3" i="1"/>
  <c r="E2" i="1"/>
  <c r="U11" i="1"/>
  <c r="U10" i="1"/>
  <c r="U9" i="1"/>
  <c r="U8" i="1"/>
  <c r="U7" i="1"/>
  <c r="U6" i="1"/>
  <c r="U5" i="1"/>
  <c r="U4" i="1"/>
  <c r="U3" i="1"/>
  <c r="U2" i="1"/>
  <c r="C3" i="1"/>
  <c r="C4" i="1" s="1"/>
  <c r="T11" i="1"/>
  <c r="T10" i="1"/>
  <c r="T9" i="1"/>
  <c r="T8" i="1"/>
  <c r="T7" i="1"/>
  <c r="T6" i="1"/>
  <c r="T5" i="1"/>
  <c r="T4" i="1"/>
  <c r="T3" i="1"/>
  <c r="T2" i="1"/>
  <c r="C5" i="1" l="1"/>
  <c r="F4" i="1"/>
  <c r="F3" i="1"/>
  <c r="C6" i="1" l="1"/>
  <c r="F5" i="1"/>
  <c r="C7" i="1" l="1"/>
  <c r="F6" i="1"/>
  <c r="C8" i="1" l="1"/>
  <c r="F7" i="1"/>
  <c r="C9" i="1" l="1"/>
  <c r="F8" i="1"/>
  <c r="C10" i="1" l="1"/>
  <c r="F9" i="1"/>
  <c r="C11" i="1" l="1"/>
  <c r="F11" i="1" s="1"/>
  <c r="F10" i="1"/>
  <c r="K11" i="1" l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K3" i="1"/>
  <c r="H3" i="1"/>
  <c r="H4" i="1" s="1"/>
  <c r="H5" i="1" s="1"/>
  <c r="H6" i="1" s="1"/>
  <c r="G3" i="1"/>
  <c r="I3" i="1" s="1"/>
  <c r="J3" i="1" s="1"/>
  <c r="Z3" i="1" s="1"/>
  <c r="K2" i="1"/>
  <c r="G2" i="1"/>
  <c r="I2" i="1" s="1"/>
  <c r="J2" i="1" s="1"/>
  <c r="Z2" i="1" s="1"/>
  <c r="I4" i="1" l="1"/>
  <c r="J4" i="1" s="1"/>
  <c r="Z4" i="1" s="1"/>
  <c r="I5" i="1"/>
  <c r="J5" i="1" s="1"/>
  <c r="Z5" i="1" s="1"/>
  <c r="I6" i="1"/>
  <c r="J6" i="1" s="1"/>
  <c r="Z6" i="1" s="1"/>
  <c r="H7" i="1"/>
  <c r="H8" i="1" s="1"/>
  <c r="H9" i="1" s="1"/>
  <c r="H10" i="1" s="1"/>
  <c r="H11" i="1" s="1"/>
  <c r="I11" i="1" s="1"/>
  <c r="J11" i="1" s="1"/>
  <c r="Z11" i="1" s="1"/>
  <c r="I7" i="1"/>
  <c r="J7" i="1" s="1"/>
  <c r="Z7" i="1" s="1"/>
  <c r="I9" i="1"/>
  <c r="J9" i="1" s="1"/>
  <c r="Z9" i="1" s="1"/>
  <c r="I10" i="1" l="1"/>
  <c r="J10" i="1" s="1"/>
  <c r="Z10" i="1" s="1"/>
  <c r="I8" i="1"/>
  <c r="J8" i="1" s="1"/>
  <c r="Z8" i="1" s="1"/>
  <c r="AB8" i="1" s="1"/>
  <c r="S11" i="1" l="1"/>
  <c r="S10" i="1"/>
  <c r="S9" i="1"/>
  <c r="S8" i="1"/>
  <c r="S7" i="1"/>
  <c r="S6" i="1"/>
  <c r="S5" i="1"/>
  <c r="S4" i="1"/>
  <c r="S3" i="1"/>
  <c r="S2" i="1"/>
  <c r="M3" i="1" l="1"/>
  <c r="M4" i="1" s="1"/>
  <c r="M5" i="1" s="1"/>
  <c r="M6" i="1" s="1"/>
  <c r="M7" i="1" s="1"/>
  <c r="M8" i="1" s="1"/>
  <c r="M9" i="1" s="1"/>
  <c r="M10" i="1" s="1"/>
  <c r="M11" i="1" s="1"/>
  <c r="X3" i="1" l="1"/>
  <c r="W11" i="1"/>
  <c r="R11" i="1"/>
  <c r="W10" i="1"/>
  <c r="R10" i="1"/>
  <c r="W9" i="1"/>
  <c r="R9" i="1"/>
  <c r="W8" i="1"/>
  <c r="R8" i="1"/>
  <c r="W7" i="1"/>
  <c r="R7" i="1"/>
  <c r="W6" i="1"/>
  <c r="R6" i="1"/>
  <c r="W5" i="1"/>
  <c r="R5" i="1"/>
  <c r="N5" i="1"/>
  <c r="N6" i="1" s="1"/>
  <c r="L5" i="1"/>
  <c r="L6" i="1" s="1"/>
  <c r="W4" i="1"/>
  <c r="R4" i="1"/>
  <c r="N4" i="1"/>
  <c r="L4" i="1"/>
  <c r="W3" i="1"/>
  <c r="R3" i="1"/>
  <c r="P3" i="1"/>
  <c r="P4" i="1" s="1"/>
  <c r="P5" i="1" s="1"/>
  <c r="P6" i="1" s="1"/>
  <c r="P7" i="1" s="1"/>
  <c r="P8" i="1" s="1"/>
  <c r="P9" i="1" s="1"/>
  <c r="P10" i="1" s="1"/>
  <c r="P11" i="1" s="1"/>
  <c r="N3" i="1"/>
  <c r="L3" i="1"/>
  <c r="W2" i="1"/>
  <c r="V2" i="1"/>
  <c r="V6" i="1" l="1"/>
  <c r="N7" i="1"/>
  <c r="V3" i="1"/>
  <c r="Y3" i="1" s="1"/>
  <c r="X4" i="1"/>
  <c r="L7" i="1"/>
  <c r="X6" i="1"/>
  <c r="Y6" i="1" s="1"/>
  <c r="X2" i="1"/>
  <c r="V5" i="1"/>
  <c r="X5" i="1"/>
  <c r="Y2" i="1" l="1"/>
  <c r="V7" i="1"/>
  <c r="N8" i="1"/>
  <c r="Y5" i="1"/>
  <c r="X7" i="1"/>
  <c r="Y7" i="1" s="1"/>
  <c r="L8" i="1"/>
  <c r="V4" i="1"/>
  <c r="Y4" i="1" s="1"/>
  <c r="L9" i="1" l="1"/>
  <c r="X8" i="1"/>
  <c r="Y8" i="1" s="1"/>
  <c r="N9" i="1"/>
  <c r="V8" i="1"/>
  <c r="L10" i="1" l="1"/>
  <c r="N10" i="1"/>
  <c r="V9" i="1"/>
  <c r="V10" i="1" l="1"/>
  <c r="N11" i="1"/>
  <c r="V11" i="1" s="1"/>
  <c r="X9" i="1"/>
  <c r="L11" i="1"/>
  <c r="X11" i="1" s="1"/>
  <c r="Y11" i="1" s="1"/>
  <c r="Y9" i="1" l="1"/>
  <c r="X10" i="1"/>
  <c r="Y10" i="1" s="1"/>
  <c r="AB5" i="1" s="1"/>
  <c r="AB2" i="1" l="1"/>
</calcChain>
</file>

<file path=xl/sharedStrings.xml><?xml version="1.0" encoding="utf-8"?>
<sst xmlns="http://schemas.openxmlformats.org/spreadsheetml/2006/main" count="52" uniqueCount="38">
  <si>
    <t>Ttot</t>
  </si>
  <si>
    <t>fTot</t>
  </si>
  <si>
    <t>n</t>
  </si>
  <si>
    <t>T</t>
  </si>
  <si>
    <t>fT</t>
  </si>
  <si>
    <t>V</t>
  </si>
  <si>
    <t>fV</t>
  </si>
  <si>
    <t>m</t>
  </si>
  <si>
    <t>fm</t>
  </si>
  <si>
    <t>D</t>
  </si>
  <si>
    <t>fD</t>
  </si>
  <si>
    <t>pl</t>
  </si>
  <si>
    <t>fpl</t>
  </si>
  <si>
    <t>pd</t>
  </si>
  <si>
    <t>fpd</t>
  </si>
  <si>
    <t>p</t>
  </si>
  <si>
    <t>fp</t>
  </si>
  <si>
    <t>k</t>
  </si>
  <si>
    <t>fk</t>
  </si>
  <si>
    <t>L</t>
  </si>
  <si>
    <t>g</t>
  </si>
  <si>
    <t>mm</t>
  </si>
  <si>
    <t>Pa</t>
  </si>
  <si>
    <t>Einheiten</t>
  </si>
  <si>
    <t>s</t>
  </si>
  <si>
    <t>K Avg</t>
  </si>
  <si>
    <t>fK Avg</t>
  </si>
  <si>
    <t>null</t>
  </si>
  <si>
    <t>omega</t>
  </si>
  <si>
    <t>beta</t>
  </si>
  <si>
    <t>omega0</t>
  </si>
  <si>
    <t>T0</t>
  </si>
  <si>
    <t>fT0</t>
  </si>
  <si>
    <t>k0</t>
  </si>
  <si>
    <t>fk0</t>
  </si>
  <si>
    <t>k0 Avg</t>
  </si>
  <si>
    <t>fk0 Avg</t>
  </si>
  <si>
    <t>1/s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</si>
</sst>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workbookViewId="0">
      <selection activeCell="K2" sqref="K2"/>
    </sheetView>
  </sheetViews>
  <sheetFormatPr defaultColWidth="11.5546875"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33</v>
      </c>
      <c r="AA1" t="s">
        <v>34</v>
      </c>
      <c r="AB1" t="s">
        <v>25</v>
      </c>
      <c r="AC1" t="s">
        <v>27</v>
      </c>
    </row>
    <row r="2" spans="1:29" x14ac:dyDescent="0.3">
      <c r="A2">
        <v>1</v>
      </c>
      <c r="B2">
        <v>4</v>
      </c>
      <c r="C2">
        <v>0.14099999999999999</v>
      </c>
      <c r="D2">
        <v>4</v>
      </c>
      <c r="E2">
        <f>B2/D2</f>
        <v>1</v>
      </c>
      <c r="F2">
        <f>C2/SQRT(D2)</f>
        <v>7.0499999999999993E-2</v>
      </c>
      <c r="G2">
        <f>2*PI()/E2</f>
        <v>6.2831853071795862</v>
      </c>
      <c r="H2">
        <v>1</v>
      </c>
      <c r="I2">
        <f>SQRT(G2^2+H2^2/4)</f>
        <v>6.3030482787582578</v>
      </c>
      <c r="J2">
        <f>2*PI()/I2</f>
        <v>0.99684867215032902</v>
      </c>
      <c r="K2">
        <f t="shared" ref="K2:K11" si="0">C2/SQRT(D2)</f>
        <v>7.0499999999999993E-2</v>
      </c>
      <c r="L2">
        <v>8.83</v>
      </c>
      <c r="M2">
        <v>0.09</v>
      </c>
      <c r="N2">
        <v>16</v>
      </c>
      <c r="O2">
        <v>0.5</v>
      </c>
      <c r="P2">
        <v>16</v>
      </c>
      <c r="Q2">
        <v>0.1</v>
      </c>
      <c r="R2">
        <v>98000</v>
      </c>
      <c r="S2">
        <f t="shared" ref="S2:S11" si="1">R2*0.0002</f>
        <v>19.600000000000001</v>
      </c>
      <c r="T2">
        <f>4000*N2*9.806/(P2^2*PI())</f>
        <v>780.33668597956284</v>
      </c>
      <c r="U2">
        <f>T2*SQRT((O2/N2)^2+4*(Q2/P2)^2)</f>
        <v>26.264010369081944</v>
      </c>
      <c r="V2">
        <f>R2+T2</f>
        <v>98780.336685979564</v>
      </c>
      <c r="W2">
        <f>SQRT(S2^2+U2^2)</f>
        <v>32.771302089896338</v>
      </c>
      <c r="X2">
        <f t="shared" ref="X2:X11" si="2">10^6*64*L2*N2/(E2^2*P2^4*(R2+T2))</f>
        <v>1.3967228157826543</v>
      </c>
      <c r="Y2">
        <f>X2*SQRT((O2/N2)^2+(M2/L2)^2+4*(F2/E2)^2+16*(Q2/P2)^2+(W2/V2^2))</f>
        <v>0.20521111269043452</v>
      </c>
      <c r="Z2">
        <f>10^6*64*L2*N2/(J2^2*P2^4*(R2+T2))</f>
        <v>1.4055676663398644</v>
      </c>
      <c r="AB2">
        <f>AVERAGE(X2:X11)</f>
        <v>1.3965118706608979</v>
      </c>
      <c r="AC2">
        <v>0</v>
      </c>
    </row>
    <row r="3" spans="1:29" x14ac:dyDescent="0.3">
      <c r="A3">
        <v>2</v>
      </c>
      <c r="B3">
        <v>3.99</v>
      </c>
      <c r="C3">
        <f>C2</f>
        <v>0.14099999999999999</v>
      </c>
      <c r="D3">
        <v>4</v>
      </c>
      <c r="E3">
        <f>B3/D3</f>
        <v>0.99750000000000005</v>
      </c>
      <c r="F3">
        <f>C3/SQRT(D3)</f>
        <v>7.0499999999999993E-2</v>
      </c>
      <c r="G3">
        <f t="shared" ref="G3:G11" si="3">2*PI()/E3</f>
        <v>6.2989326387765274</v>
      </c>
      <c r="H3">
        <f>H2</f>
        <v>1</v>
      </c>
      <c r="I3">
        <f t="shared" ref="I3:I11" si="4">SQRT(G3^2+H3^2/4)</f>
        <v>6.3187461088292052</v>
      </c>
      <c r="J3">
        <f t="shared" ref="J3:J11" si="5">2*PI()/I3</f>
        <v>0.99437217431478542</v>
      </c>
      <c r="K3">
        <f t="shared" si="0"/>
        <v>7.0499999999999993E-2</v>
      </c>
      <c r="L3">
        <f>L2</f>
        <v>8.83</v>
      </c>
      <c r="M3">
        <f>M2</f>
        <v>0.09</v>
      </c>
      <c r="N3">
        <f>N2</f>
        <v>16</v>
      </c>
      <c r="O3">
        <v>0.5</v>
      </c>
      <c r="P3">
        <f>P2</f>
        <v>16</v>
      </c>
      <c r="Q3">
        <v>0.1</v>
      </c>
      <c r="R3">
        <f>R2</f>
        <v>98000</v>
      </c>
      <c r="S3">
        <f t="shared" si="1"/>
        <v>19.600000000000001</v>
      </c>
      <c r="T3">
        <f t="shared" ref="T3:T11" si="6">4000*N3*9.806/(P3^2*PI())</f>
        <v>780.33668597956284</v>
      </c>
      <c r="U3">
        <f>T3*SQRT((O3/N3)^2+4*(Q3/P3)^2)</f>
        <v>26.264010369081944</v>
      </c>
      <c r="V3">
        <f t="shared" ref="V3:V11" si="7">R3+T3</f>
        <v>98780.336685979564</v>
      </c>
      <c r="W3">
        <f t="shared" ref="W3:W11" si="8">SQRT(S3^2+U3^2)</f>
        <v>32.771302089896338</v>
      </c>
      <c r="X3">
        <f>10^6*64*L3*N3/(E3^2*P3^4*(R3+T3))</f>
        <v>1.4037327059831575</v>
      </c>
      <c r="Y3">
        <f t="shared" ref="Y3:Y11" si="9">X3*SQRT((O3/N3)^2+(M3/L3)^2+4*(F3/E3)^2+16*(Q3/P3)^2+(W3/V3^2))</f>
        <v>0.2067171330107013</v>
      </c>
      <c r="Z3">
        <f t="shared" ref="Z3:Z11" si="10">10^6*64*L3*N3/(J3^2*P3^4*(R3+T3))</f>
        <v>1.4125775565403671</v>
      </c>
      <c r="AC3">
        <v>0</v>
      </c>
    </row>
    <row r="4" spans="1:29" x14ac:dyDescent="0.3">
      <c r="A4">
        <v>3</v>
      </c>
      <c r="B4">
        <v>4.03</v>
      </c>
      <c r="C4">
        <f t="shared" ref="C4:C11" si="11">C3</f>
        <v>0.14099999999999999</v>
      </c>
      <c r="D4">
        <v>4</v>
      </c>
      <c r="E4">
        <f>B4/D4</f>
        <v>1.0075000000000001</v>
      </c>
      <c r="F4">
        <f>C4/SQRT(D4)</f>
        <v>7.0499999999999993E-2</v>
      </c>
      <c r="G4">
        <f t="shared" si="3"/>
        <v>6.2364122155628641</v>
      </c>
      <c r="H4">
        <f t="shared" ref="H4:H11" si="12">H3</f>
        <v>1</v>
      </c>
      <c r="I4">
        <f t="shared" si="4"/>
        <v>6.2564236846957311</v>
      </c>
      <c r="J4">
        <f t="shared" si="5"/>
        <v>1.0042774632653666</v>
      </c>
      <c r="K4">
        <f t="shared" si="0"/>
        <v>7.0499999999999993E-2</v>
      </c>
      <c r="L4">
        <f t="shared" ref="L4:M11" si="13">L3</f>
        <v>8.83</v>
      </c>
      <c r="M4">
        <f t="shared" si="13"/>
        <v>0.09</v>
      </c>
      <c r="N4">
        <f>N3</f>
        <v>16</v>
      </c>
      <c r="O4">
        <v>0.5</v>
      </c>
      <c r="P4">
        <f t="shared" ref="P4:P11" si="14">P3</f>
        <v>16</v>
      </c>
      <c r="Q4">
        <v>0.1</v>
      </c>
      <c r="R4">
        <f>R2</f>
        <v>98000</v>
      </c>
      <c r="S4">
        <f t="shared" si="1"/>
        <v>19.600000000000001</v>
      </c>
      <c r="T4">
        <f t="shared" si="6"/>
        <v>780.33668597956284</v>
      </c>
      <c r="U4">
        <f>T4*SQRT((O4/N4)^2+4*(Q4/P4)^2)</f>
        <v>26.264010369081944</v>
      </c>
      <c r="V4">
        <f t="shared" si="7"/>
        <v>98780.336685979564</v>
      </c>
      <c r="W4">
        <f t="shared" si="8"/>
        <v>32.771302089896338</v>
      </c>
      <c r="X4">
        <f t="shared" si="2"/>
        <v>1.3760053354507733</v>
      </c>
      <c r="Y4">
        <f t="shared" si="9"/>
        <v>0.20078157672777519</v>
      </c>
      <c r="Z4">
        <f t="shared" si="10"/>
        <v>1.3848501860079829</v>
      </c>
      <c r="AB4" t="s">
        <v>26</v>
      </c>
      <c r="AC4">
        <v>0</v>
      </c>
    </row>
    <row r="5" spans="1:29" x14ac:dyDescent="0.3">
      <c r="A5">
        <v>4</v>
      </c>
      <c r="B5">
        <v>4</v>
      </c>
      <c r="C5">
        <f t="shared" si="11"/>
        <v>0.14099999999999999</v>
      </c>
      <c r="D5">
        <v>4</v>
      </c>
      <c r="E5">
        <f>B5/D5</f>
        <v>1</v>
      </c>
      <c r="F5">
        <f>C5/SQRT(D5)</f>
        <v>7.0499999999999993E-2</v>
      </c>
      <c r="G5">
        <f t="shared" si="3"/>
        <v>6.2831853071795862</v>
      </c>
      <c r="H5">
        <f t="shared" si="12"/>
        <v>1</v>
      </c>
      <c r="I5">
        <f t="shared" si="4"/>
        <v>6.3030482787582578</v>
      </c>
      <c r="J5">
        <f t="shared" si="5"/>
        <v>0.99684867215032902</v>
      </c>
      <c r="K5">
        <f t="shared" si="0"/>
        <v>7.0499999999999993E-2</v>
      </c>
      <c r="L5">
        <f t="shared" si="13"/>
        <v>8.83</v>
      </c>
      <c r="M5">
        <f t="shared" si="13"/>
        <v>0.09</v>
      </c>
      <c r="N5">
        <f t="shared" ref="N5:N11" si="15">N4</f>
        <v>16</v>
      </c>
      <c r="O5">
        <v>0.5</v>
      </c>
      <c r="P5">
        <f t="shared" si="14"/>
        <v>16</v>
      </c>
      <c r="Q5">
        <v>0.1</v>
      </c>
      <c r="R5">
        <f>R2</f>
        <v>98000</v>
      </c>
      <c r="S5">
        <f t="shared" si="1"/>
        <v>19.600000000000001</v>
      </c>
      <c r="T5">
        <f t="shared" si="6"/>
        <v>780.33668597956284</v>
      </c>
      <c r="U5">
        <f>T5*SQRT((O5/N5)^2+4*(Q5/P5)^2)</f>
        <v>26.264010369081944</v>
      </c>
      <c r="V5">
        <f t="shared" si="7"/>
        <v>98780.336685979564</v>
      </c>
      <c r="W5">
        <f t="shared" si="8"/>
        <v>32.771302089896338</v>
      </c>
      <c r="X5">
        <f t="shared" si="2"/>
        <v>1.3967228157826543</v>
      </c>
      <c r="Y5">
        <f t="shared" si="9"/>
        <v>0.20521111269043452</v>
      </c>
      <c r="Z5">
        <f t="shared" si="10"/>
        <v>1.4055676663398644</v>
      </c>
      <c r="AB5">
        <f>AVERAGE(Y2:Y11)</f>
        <v>0.20519955061045492</v>
      </c>
      <c r="AC5">
        <v>0</v>
      </c>
    </row>
    <row r="6" spans="1:29" x14ac:dyDescent="0.3">
      <c r="A6">
        <v>5</v>
      </c>
      <c r="B6">
        <v>3.95</v>
      </c>
      <c r="C6">
        <f t="shared" si="11"/>
        <v>0.14099999999999999</v>
      </c>
      <c r="D6">
        <v>4</v>
      </c>
      <c r="E6">
        <f>B6/D6</f>
        <v>0.98750000000000004</v>
      </c>
      <c r="F6">
        <f>C6/SQRT(D6)</f>
        <v>7.0499999999999993E-2</v>
      </c>
      <c r="G6">
        <f t="shared" si="3"/>
        <v>6.362719298409707</v>
      </c>
      <c r="H6">
        <f t="shared" si="12"/>
        <v>1</v>
      </c>
      <c r="I6">
        <f t="shared" si="4"/>
        <v>6.382334750728397</v>
      </c>
      <c r="J6">
        <f t="shared" si="5"/>
        <v>0.98446501986792601</v>
      </c>
      <c r="K6">
        <f t="shared" si="0"/>
        <v>7.0499999999999993E-2</v>
      </c>
      <c r="L6">
        <f t="shared" si="13"/>
        <v>8.83</v>
      </c>
      <c r="M6">
        <f t="shared" si="13"/>
        <v>0.09</v>
      </c>
      <c r="N6">
        <f t="shared" si="15"/>
        <v>16</v>
      </c>
      <c r="O6">
        <v>0.5</v>
      </c>
      <c r="P6">
        <f t="shared" si="14"/>
        <v>16</v>
      </c>
      <c r="Q6">
        <v>0.1</v>
      </c>
      <c r="R6">
        <f>R2</f>
        <v>98000</v>
      </c>
      <c r="S6">
        <f t="shared" si="1"/>
        <v>19.600000000000001</v>
      </c>
      <c r="T6">
        <f t="shared" si="6"/>
        <v>780.33668597956284</v>
      </c>
      <c r="U6">
        <f>T6*SQRT((O6/N6)^2+4*(Q6/P6)^2)</f>
        <v>26.264010369081944</v>
      </c>
      <c r="V6">
        <f t="shared" si="7"/>
        <v>98780.336685979564</v>
      </c>
      <c r="W6">
        <f t="shared" si="8"/>
        <v>32.771302089896338</v>
      </c>
      <c r="X6">
        <f t="shared" si="2"/>
        <v>1.4323066849878203</v>
      </c>
      <c r="Y6">
        <f t="shared" si="9"/>
        <v>0.21289375750125766</v>
      </c>
      <c r="Z6">
        <f t="shared" si="10"/>
        <v>1.4411515355450299</v>
      </c>
      <c r="AC6">
        <v>0</v>
      </c>
    </row>
    <row r="7" spans="1:29" x14ac:dyDescent="0.3">
      <c r="A7">
        <v>6</v>
      </c>
      <c r="B7">
        <v>3.93</v>
      </c>
      <c r="C7">
        <f t="shared" si="11"/>
        <v>0.14099999999999999</v>
      </c>
      <c r="D7">
        <v>4</v>
      </c>
      <c r="E7">
        <f>B7/D7</f>
        <v>0.98250000000000004</v>
      </c>
      <c r="F7">
        <f>C7/SQRT(D7)</f>
        <v>7.0499999999999993E-2</v>
      </c>
      <c r="G7">
        <f t="shared" si="3"/>
        <v>6.3950995492921994</v>
      </c>
      <c r="H7">
        <f t="shared" si="12"/>
        <v>1</v>
      </c>
      <c r="I7">
        <f t="shared" si="4"/>
        <v>6.4146159858059537</v>
      </c>
      <c r="J7">
        <f t="shared" si="5"/>
        <v>0.97951074874673827</v>
      </c>
      <c r="K7">
        <f t="shared" si="0"/>
        <v>7.0499999999999993E-2</v>
      </c>
      <c r="L7">
        <f t="shared" si="13"/>
        <v>8.83</v>
      </c>
      <c r="M7">
        <f t="shared" si="13"/>
        <v>0.09</v>
      </c>
      <c r="N7">
        <f t="shared" si="15"/>
        <v>16</v>
      </c>
      <c r="O7">
        <v>0.5</v>
      </c>
      <c r="P7">
        <f t="shared" si="14"/>
        <v>16</v>
      </c>
      <c r="Q7">
        <v>0.1</v>
      </c>
      <c r="R7">
        <f>R2</f>
        <v>98000</v>
      </c>
      <c r="S7">
        <f t="shared" si="1"/>
        <v>19.600000000000001</v>
      </c>
      <c r="T7">
        <f t="shared" si="6"/>
        <v>780.33668597956284</v>
      </c>
      <c r="U7">
        <f>T7*SQRT((O7/N7)^2+4*(Q7/P7)^2)</f>
        <v>26.264010369081944</v>
      </c>
      <c r="V7">
        <f t="shared" si="7"/>
        <v>98780.336685979564</v>
      </c>
      <c r="W7">
        <f t="shared" si="8"/>
        <v>32.771302089896338</v>
      </c>
      <c r="X7">
        <f t="shared" si="2"/>
        <v>1.4469219646953018</v>
      </c>
      <c r="Y7">
        <f t="shared" si="9"/>
        <v>0.21607632219776635</v>
      </c>
      <c r="Z7">
        <f t="shared" si="10"/>
        <v>1.4557668152525114</v>
      </c>
      <c r="AB7" t="s">
        <v>35</v>
      </c>
      <c r="AC7">
        <v>0</v>
      </c>
    </row>
    <row r="8" spans="1:29" x14ac:dyDescent="0.3">
      <c r="A8">
        <v>7</v>
      </c>
      <c r="B8">
        <v>4.0199999999999996</v>
      </c>
      <c r="C8">
        <f t="shared" si="11"/>
        <v>0.14099999999999999</v>
      </c>
      <c r="D8">
        <v>4</v>
      </c>
      <c r="E8">
        <f>B8/D8</f>
        <v>1.0049999999999999</v>
      </c>
      <c r="F8">
        <f>C8/SQRT(D8)</f>
        <v>7.0499999999999993E-2</v>
      </c>
      <c r="G8">
        <f t="shared" si="3"/>
        <v>6.2519256787856587</v>
      </c>
      <c r="H8">
        <f t="shared" si="12"/>
        <v>1</v>
      </c>
      <c r="I8">
        <f t="shared" si="4"/>
        <v>6.271887649907284</v>
      </c>
      <c r="J8">
        <f t="shared" si="5"/>
        <v>1.0018013169085498</v>
      </c>
      <c r="K8">
        <f t="shared" si="0"/>
        <v>7.0499999999999993E-2</v>
      </c>
      <c r="L8">
        <f t="shared" si="13"/>
        <v>8.83</v>
      </c>
      <c r="M8">
        <f t="shared" si="13"/>
        <v>0.09</v>
      </c>
      <c r="N8">
        <f t="shared" si="15"/>
        <v>16</v>
      </c>
      <c r="O8">
        <v>0.5</v>
      </c>
      <c r="P8">
        <f t="shared" si="14"/>
        <v>16</v>
      </c>
      <c r="Q8">
        <v>0.1</v>
      </c>
      <c r="R8">
        <f>R2</f>
        <v>98000</v>
      </c>
      <c r="S8">
        <f t="shared" si="1"/>
        <v>19.600000000000001</v>
      </c>
      <c r="T8">
        <f t="shared" si="6"/>
        <v>780.33668597956284</v>
      </c>
      <c r="U8">
        <f>T8*SQRT((O8/N8)^2+4*(Q8/P8)^2)</f>
        <v>26.264010369081944</v>
      </c>
      <c r="V8">
        <f t="shared" si="7"/>
        <v>98780.336685979564</v>
      </c>
      <c r="W8">
        <f t="shared" si="8"/>
        <v>32.771302089896338</v>
      </c>
      <c r="X8">
        <f t="shared" si="2"/>
        <v>1.3828596478133262</v>
      </c>
      <c r="Y8">
        <f t="shared" si="9"/>
        <v>0.20224351722842904</v>
      </c>
      <c r="Z8">
        <f t="shared" si="10"/>
        <v>1.3917044983705353</v>
      </c>
      <c r="AB8">
        <f>AVERAGE(Z2:Z11)</f>
        <v>1.4053567212181077</v>
      </c>
      <c r="AC8">
        <v>0</v>
      </c>
    </row>
    <row r="9" spans="1:29" x14ac:dyDescent="0.3">
      <c r="A9">
        <v>8</v>
      </c>
      <c r="B9">
        <v>3.97</v>
      </c>
      <c r="C9">
        <f t="shared" si="11"/>
        <v>0.14099999999999999</v>
      </c>
      <c r="D9">
        <v>4</v>
      </c>
      <c r="E9">
        <f>B9/D9</f>
        <v>0.99250000000000005</v>
      </c>
      <c r="F9">
        <f>C9/SQRT(D9)</f>
        <v>7.0499999999999993E-2</v>
      </c>
      <c r="G9">
        <f t="shared" si="3"/>
        <v>6.3306652969063837</v>
      </c>
      <c r="H9">
        <f t="shared" si="12"/>
        <v>1</v>
      </c>
      <c r="I9">
        <f t="shared" si="4"/>
        <v>6.3503797604123484</v>
      </c>
      <c r="J9">
        <f t="shared" si="5"/>
        <v>0.98941882914599122</v>
      </c>
      <c r="K9">
        <f t="shared" si="0"/>
        <v>7.0499999999999993E-2</v>
      </c>
      <c r="L9">
        <f t="shared" si="13"/>
        <v>8.83</v>
      </c>
      <c r="M9">
        <f t="shared" si="13"/>
        <v>0.09</v>
      </c>
      <c r="N9">
        <f t="shared" si="15"/>
        <v>16</v>
      </c>
      <c r="O9">
        <v>0.5</v>
      </c>
      <c r="P9">
        <f t="shared" si="14"/>
        <v>16</v>
      </c>
      <c r="Q9">
        <v>0.1</v>
      </c>
      <c r="R9">
        <f>R2</f>
        <v>98000</v>
      </c>
      <c r="S9">
        <f t="shared" si="1"/>
        <v>19.600000000000001</v>
      </c>
      <c r="T9">
        <f t="shared" si="6"/>
        <v>780.33668597956284</v>
      </c>
      <c r="U9">
        <f>T9*SQRT((O9/N9)^2+4*(Q9/P9)^2)</f>
        <v>26.264010369081944</v>
      </c>
      <c r="V9">
        <f t="shared" si="7"/>
        <v>98780.336685979564</v>
      </c>
      <c r="W9">
        <f t="shared" si="8"/>
        <v>32.771302089896338</v>
      </c>
      <c r="X9">
        <f t="shared" si="2"/>
        <v>1.4179117342615248</v>
      </c>
      <c r="Y9">
        <f t="shared" si="9"/>
        <v>0.20977455298728531</v>
      </c>
      <c r="Z9">
        <f t="shared" si="10"/>
        <v>1.4267565848187349</v>
      </c>
      <c r="AC9">
        <v>0</v>
      </c>
    </row>
    <row r="10" spans="1:29" x14ac:dyDescent="0.3">
      <c r="A10">
        <v>9</v>
      </c>
      <c r="B10">
        <v>4.09</v>
      </c>
      <c r="C10">
        <f t="shared" si="11"/>
        <v>0.14099999999999999</v>
      </c>
      <c r="D10">
        <v>4</v>
      </c>
      <c r="E10">
        <f>B10/D10</f>
        <v>1.0225</v>
      </c>
      <c r="F10">
        <f>C10/SQRT(D10)</f>
        <v>7.0499999999999993E-2</v>
      </c>
      <c r="G10">
        <f t="shared" si="3"/>
        <v>6.1449245057991062</v>
      </c>
      <c r="H10">
        <f t="shared" si="12"/>
        <v>1</v>
      </c>
      <c r="I10">
        <f t="shared" si="4"/>
        <v>6.1652329381760094</v>
      </c>
      <c r="J10">
        <f t="shared" si="5"/>
        <v>1.01913185928032</v>
      </c>
      <c r="K10">
        <f t="shared" si="0"/>
        <v>7.0499999999999993E-2</v>
      </c>
      <c r="L10">
        <f t="shared" si="13"/>
        <v>8.83</v>
      </c>
      <c r="M10">
        <f t="shared" si="13"/>
        <v>0.09</v>
      </c>
      <c r="N10">
        <f t="shared" si="15"/>
        <v>16</v>
      </c>
      <c r="O10">
        <v>0.5</v>
      </c>
      <c r="P10">
        <f t="shared" si="14"/>
        <v>16</v>
      </c>
      <c r="Q10">
        <v>0.1</v>
      </c>
      <c r="R10">
        <f>R2</f>
        <v>98000</v>
      </c>
      <c r="S10">
        <f t="shared" si="1"/>
        <v>19.600000000000001</v>
      </c>
      <c r="T10">
        <f t="shared" si="6"/>
        <v>780.33668597956284</v>
      </c>
      <c r="U10">
        <f>T10*SQRT((O10/N10)^2+4*(Q10/P10)^2)</f>
        <v>26.264010369081944</v>
      </c>
      <c r="V10">
        <f t="shared" si="7"/>
        <v>98780.336685979564</v>
      </c>
      <c r="W10">
        <f t="shared" si="8"/>
        <v>32.771302089896338</v>
      </c>
      <c r="X10">
        <f t="shared" si="2"/>
        <v>1.3359296664009941</v>
      </c>
      <c r="Y10">
        <f t="shared" si="9"/>
        <v>0.19230484434269049</v>
      </c>
      <c r="Z10">
        <f t="shared" si="10"/>
        <v>1.3447745169582037</v>
      </c>
      <c r="AB10" t="s">
        <v>36</v>
      </c>
      <c r="AC10">
        <v>0</v>
      </c>
    </row>
    <row r="11" spans="1:29" x14ac:dyDescent="0.3">
      <c r="A11">
        <v>10</v>
      </c>
      <c r="B11">
        <v>4.03</v>
      </c>
      <c r="C11">
        <f t="shared" si="11"/>
        <v>0.14099999999999999</v>
      </c>
      <c r="D11">
        <v>4</v>
      </c>
      <c r="E11">
        <f>B11/D11</f>
        <v>1.0075000000000001</v>
      </c>
      <c r="F11">
        <f>C11/SQRT(D11)</f>
        <v>7.0499999999999993E-2</v>
      </c>
      <c r="G11">
        <f t="shared" si="3"/>
        <v>6.2364122155628641</v>
      </c>
      <c r="H11">
        <f t="shared" si="12"/>
        <v>1</v>
      </c>
      <c r="I11">
        <f t="shared" si="4"/>
        <v>6.2564236846957311</v>
      </c>
      <c r="J11">
        <f t="shared" si="5"/>
        <v>1.0042774632653666</v>
      </c>
      <c r="K11">
        <f t="shared" si="0"/>
        <v>7.0499999999999993E-2</v>
      </c>
      <c r="L11">
        <f t="shared" si="13"/>
        <v>8.83</v>
      </c>
      <c r="M11">
        <f t="shared" si="13"/>
        <v>0.09</v>
      </c>
      <c r="N11">
        <f t="shared" si="15"/>
        <v>16</v>
      </c>
      <c r="O11">
        <v>0.5</v>
      </c>
      <c r="P11">
        <f t="shared" si="14"/>
        <v>16</v>
      </c>
      <c r="Q11">
        <v>0.1</v>
      </c>
      <c r="R11">
        <f>R2</f>
        <v>98000</v>
      </c>
      <c r="S11">
        <f t="shared" si="1"/>
        <v>19.600000000000001</v>
      </c>
      <c r="T11">
        <f t="shared" si="6"/>
        <v>780.33668597956284</v>
      </c>
      <c r="U11">
        <f>T11*SQRT((O11/N11)^2+4*(Q11/P11)^2)</f>
        <v>26.264010369081944</v>
      </c>
      <c r="V11">
        <f t="shared" si="7"/>
        <v>98780.336685979564</v>
      </c>
      <c r="W11">
        <f t="shared" si="8"/>
        <v>32.771302089896338</v>
      </c>
      <c r="X11">
        <f t="shared" si="2"/>
        <v>1.3760053354507733</v>
      </c>
      <c r="Y11">
        <f t="shared" si="9"/>
        <v>0.20078157672777519</v>
      </c>
      <c r="Z11">
        <f t="shared" si="10"/>
        <v>1.3848501860079829</v>
      </c>
      <c r="AC11">
        <v>0</v>
      </c>
    </row>
    <row r="12" spans="1:29" x14ac:dyDescent="0.3">
      <c r="A12" t="s">
        <v>23</v>
      </c>
      <c r="B12" t="s">
        <v>24</v>
      </c>
      <c r="C12" t="s">
        <v>24</v>
      </c>
      <c r="E12" t="s">
        <v>24</v>
      </c>
      <c r="F12" t="s">
        <v>24</v>
      </c>
      <c r="G12" t="s">
        <v>37</v>
      </c>
      <c r="I12" t="s">
        <v>37</v>
      </c>
      <c r="J12" t="s">
        <v>24</v>
      </c>
      <c r="K12" t="s">
        <v>24</v>
      </c>
      <c r="L12" t="s">
        <v>19</v>
      </c>
      <c r="M12" t="s">
        <v>19</v>
      </c>
      <c r="N12" t="s">
        <v>20</v>
      </c>
      <c r="O12" t="s">
        <v>20</v>
      </c>
      <c r="P12" t="s">
        <v>21</v>
      </c>
      <c r="Q12" t="s">
        <v>21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schwing2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2018-10-25T20:28:59Z</dcterms:created>
  <dcterms:modified xsi:type="dcterms:W3CDTF">2018-10-29T10:30:15Z</dcterms:modified>
</cp:coreProperties>
</file>