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15562AC-5C8E-4F3D-8143-D04B3BEF6400}" xr6:coauthVersionLast="47" xr6:coauthVersionMax="47" xr10:uidLastSave="{00000000-0000-0000-0000-000000000000}"/>
  <bookViews>
    <workbookView xWindow="-120" yWindow="-120" windowWidth="20730" windowHeight="11160" xr2:uid="{BE989FDE-B147-4BEB-A80F-6CD91140808E}"/>
  </bookViews>
  <sheets>
    <sheet name="Simulador" sheetId="1" r:id="rId1"/>
    <sheet name="TABELA-FII" sheetId="2" state="hidden" r:id="rId2"/>
  </sheets>
  <definedNames>
    <definedName name="anosinvestimento">Simulador!$D$11</definedName>
    <definedName name="investimentomensal">Simulador!$D$10</definedName>
    <definedName name="patrimonio">Simulador!$D$13</definedName>
    <definedName name="rendimento">Simulador!$D$6</definedName>
    <definedName name="salario">Simulador!$D$5</definedName>
    <definedName name="sugestaoinvestimento">Simulador!$D$7</definedName>
    <definedName name="taxarendimento">Simulador!$D$12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27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4" i="1" l="1"/>
  <c r="C18" i="1"/>
  <c r="D18" i="1" s="1"/>
  <c r="C19" i="1"/>
  <c r="D19" i="1" s="1"/>
  <c r="C20" i="1"/>
  <c r="D20" i="1" s="1"/>
  <c r="C21" i="1"/>
  <c r="D21" i="1" s="1"/>
  <c r="C17" i="1"/>
  <c r="D17" i="1" s="1"/>
  <c r="D13" i="1"/>
  <c r="D14" i="1" s="1"/>
  <c r="D7" i="1"/>
  <c r="D31" i="1" l="1"/>
  <c r="D32" i="1"/>
  <c r="D30" i="1"/>
  <c r="D28" i="1"/>
  <c r="D27" i="1"/>
  <c r="D29" i="1"/>
  <c r="D33" i="1" l="1"/>
</calcChain>
</file>

<file path=xl/sharedStrings.xml><?xml version="1.0" encoding="utf-8"?>
<sst xmlns="http://schemas.openxmlformats.org/spreadsheetml/2006/main" count="76" uniqueCount="34">
  <si>
    <t>Investimento mensal</t>
  </si>
  <si>
    <t>Quanto investir por mês ?</t>
  </si>
  <si>
    <t>Por Quantos Anos ?</t>
  </si>
  <si>
    <t>Dividendos Mensais</t>
  </si>
  <si>
    <t>Patrimônio acumulado</t>
  </si>
  <si>
    <t>Taxa de Rendimento 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</si>
  <si>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</si>
  <si>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</si>
  <si>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</si>
  <si>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</si>
  <si>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</si>
  <si>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</si>
  <si>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Salário</t>
  </si>
  <si>
    <t>Rendimento Carteira</t>
  </si>
  <si>
    <t>Sugestão de Investimento (30%)</t>
  </si>
  <si>
    <t>Configurações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</si>
  <si>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</si>
  <si>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</si>
  <si>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</si>
  <si>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</si>
  <si>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</si>
  <si>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</si>
  <si>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</si>
  <si>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</si>
  <si>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</si>
  <si>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</si>
  <si>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</si>
  <si>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</si>
  <si>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</si>
  <si>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</si>
  <si>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PERFIL</t>
  </si>
  <si>
    <t>%</t>
  </si>
  <si>
    <t>Conservador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</si>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</sst>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sz val="11"/>
      <name val="Calibri"/>
      <family val="2"/>
      <scheme val="minor"/>
    </font>
    <font>
      <sz val="11"/>
      <name val="Arial Nova"/>
      <family val="2"/>
    </font>
    <font>
      <b/>
      <sz val="11"/>
      <color theme="0"/>
      <name val="Arial Nova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66"/>
      </left>
      <right/>
      <top style="medium">
        <color rgb="FF000066"/>
      </top>
      <bottom/>
      <diagonal/>
    </border>
    <border>
      <left/>
      <right/>
      <top style="medium">
        <color rgb="FF000066"/>
      </top>
      <bottom/>
      <diagonal/>
    </border>
    <border>
      <left/>
      <right style="medium">
        <color rgb="FF000066"/>
      </right>
      <top style="medium">
        <color rgb="FF000066"/>
      </top>
      <bottom/>
      <diagonal/>
    </border>
    <border>
      <left style="medium">
        <color rgb="FF000066"/>
      </left>
      <right/>
      <top/>
      <bottom/>
      <diagonal/>
    </border>
    <border>
      <left style="hair">
        <color rgb="FF000066"/>
      </left>
      <right style="medium">
        <color rgb="FF000066"/>
      </right>
      <top style="hair">
        <color rgb="FF000066"/>
      </top>
      <bottom style="hair">
        <color rgb="FF000066"/>
      </bottom>
      <diagonal/>
    </border>
    <border>
      <left style="medium">
        <color rgb="FF000066"/>
      </left>
      <right/>
      <top/>
      <bottom style="medium">
        <color rgb="FF000066"/>
      </bottom>
      <diagonal/>
    </border>
    <border>
      <left/>
      <right/>
      <top/>
      <bottom style="medium">
        <color rgb="FF000066"/>
      </bottom>
      <diagonal/>
    </border>
    <border>
      <left/>
      <right style="medium">
        <color rgb="FF000066"/>
      </right>
      <top/>
      <bottom style="medium">
        <color rgb="FF000066"/>
      </bottom>
      <diagonal/>
    </border>
    <border>
      <left/>
      <right style="medium">
        <color rgb="FF000066"/>
      </right>
      <top/>
      <bottom/>
      <diagonal/>
    </border>
    <border>
      <left style="medium">
        <color rgb="FF000066"/>
      </left>
      <right/>
      <top/>
      <bottom style="medium">
        <color indexed="64"/>
      </bottom>
      <diagonal/>
    </border>
    <border>
      <left/>
      <right style="medium">
        <color rgb="FF000066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7" fillId="0" borderId="0" xfId="0" applyFont="1"/>
    <xf numFmtId="0" fontId="8" fillId="0" borderId="0" xfId="0" applyFont="1"/>
    <xf numFmtId="0" fontId="4" fillId="0" borderId="0" xfId="0" applyFont="1"/>
    <xf numFmtId="0" fontId="8" fillId="2" borderId="0" xfId="0" applyFont="1" applyFill="1"/>
    <xf numFmtId="8" fontId="8" fillId="2" borderId="0" xfId="0" applyNumberFormat="1" applyFont="1" applyFill="1" applyAlignment="1">
      <alignment horizontal="left"/>
    </xf>
    <xf numFmtId="0" fontId="8" fillId="6" borderId="0" xfId="0" applyFont="1" applyFill="1"/>
    <xf numFmtId="0" fontId="8" fillId="0" borderId="0" xfId="0" applyFont="1" applyAlignment="1">
      <alignment horizontal="center"/>
    </xf>
    <xf numFmtId="8" fontId="8" fillId="2" borderId="0" xfId="0" applyNumberFormat="1" applyFont="1" applyFill="1" applyAlignment="1">
      <alignment horizontal="center"/>
    </xf>
    <xf numFmtId="0" fontId="9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164" fontId="6" fillId="6" borderId="6" xfId="0" applyNumberFormat="1" applyFont="1" applyFill="1" applyBorder="1" applyAlignment="1">
      <alignment horizontal="center"/>
    </xf>
    <xf numFmtId="9" fontId="6" fillId="6" borderId="6" xfId="0" applyNumberFormat="1" applyFont="1" applyFill="1" applyBorder="1" applyAlignment="1">
      <alignment horizontal="center"/>
    </xf>
    <xf numFmtId="0" fontId="6" fillId="2" borderId="7" xfId="0" applyFont="1" applyFill="1" applyBorder="1"/>
    <xf numFmtId="0" fontId="0" fillId="2" borderId="8" xfId="0" applyFill="1" applyBorder="1"/>
    <xf numFmtId="164" fontId="6" fillId="2" borderId="9" xfId="0" applyNumberFormat="1" applyFont="1" applyFill="1" applyBorder="1" applyAlignment="1">
      <alignment horizontal="center"/>
    </xf>
    <xf numFmtId="0" fontId="9" fillId="5" borderId="3" xfId="0" applyFont="1" applyFill="1" applyBorder="1"/>
    <xf numFmtId="0" fontId="9" fillId="5" borderId="4" xfId="0" applyFont="1" applyFill="1" applyBorder="1" applyAlignment="1">
      <alignment horizontal="center"/>
    </xf>
    <xf numFmtId="164" fontId="8" fillId="6" borderId="6" xfId="1" applyNumberFormat="1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2" borderId="5" xfId="0" applyFont="1" applyFill="1" applyBorder="1"/>
    <xf numFmtId="0" fontId="0" fillId="2" borderId="0" xfId="0" applyFill="1"/>
    <xf numFmtId="8" fontId="8" fillId="2" borderId="10" xfId="0" applyNumberFormat="1" applyFont="1" applyFill="1" applyBorder="1" applyAlignment="1">
      <alignment horizontal="center"/>
    </xf>
    <xf numFmtId="0" fontId="8" fillId="2" borderId="7" xfId="0" applyFont="1" applyFill="1" applyBorder="1"/>
    <xf numFmtId="8" fontId="8" fillId="2" borderId="9" xfId="0" applyNumberFormat="1" applyFont="1" applyFill="1" applyBorder="1" applyAlignment="1">
      <alignment horizontal="center"/>
    </xf>
    <xf numFmtId="0" fontId="9" fillId="5" borderId="4" xfId="0" applyFont="1" applyFill="1" applyBorder="1"/>
    <xf numFmtId="10" fontId="8" fillId="6" borderId="6" xfId="1" applyNumberFormat="1" applyFont="1" applyFill="1" applyBorder="1" applyAlignment="1">
      <alignment horizontal="center"/>
    </xf>
    <xf numFmtId="0" fontId="6" fillId="2" borderId="5" xfId="0" applyFont="1" applyFill="1" applyBorder="1"/>
    <xf numFmtId="8" fontId="8" fillId="6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3" borderId="0" xfId="0" applyFont="1" applyFill="1"/>
    <xf numFmtId="164" fontId="3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0" fillId="4" borderId="2" xfId="0" applyFont="1" applyFill="1" applyBorder="1"/>
    <xf numFmtId="0" fontId="10" fillId="4" borderId="3" xfId="0" applyFont="1" applyFill="1" applyBorder="1"/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1" fillId="0" borderId="5" xfId="0" applyFont="1" applyBorder="1"/>
    <xf numFmtId="0" fontId="11" fillId="0" borderId="0" xfId="0" applyFont="1"/>
    <xf numFmtId="0" fontId="11" fillId="0" borderId="0" xfId="0" applyFont="1" applyAlignment="1">
      <alignment horizontal="center"/>
    </xf>
    <xf numFmtId="9" fontId="11" fillId="0" borderId="10" xfId="0" applyNumberFormat="1" applyFont="1" applyBorder="1" applyAlignment="1">
      <alignment horizontal="center"/>
    </xf>
    <xf numFmtId="0" fontId="11" fillId="0" borderId="11" xfId="0" applyFont="1" applyBorder="1"/>
    <xf numFmtId="9" fontId="11" fillId="0" borderId="12" xfId="0" applyNumberFormat="1" applyFont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9" fontId="11" fillId="0" borderId="9" xfId="0" applyNumberFormat="1" applyFont="1" applyBorder="1" applyAlignment="1">
      <alignment horizontal="center"/>
    </xf>
    <xf numFmtId="0" fontId="11" fillId="6" borderId="5" xfId="0" applyFont="1" applyFill="1" applyBorder="1"/>
    <xf numFmtId="0" fontId="11" fillId="6" borderId="0" xfId="0" applyFont="1" applyFill="1"/>
    <xf numFmtId="0" fontId="11" fillId="6" borderId="0" xfId="0" applyFont="1" applyFill="1" applyAlignment="1">
      <alignment horizontal="center"/>
    </xf>
    <xf numFmtId="9" fontId="11" fillId="6" borderId="10" xfId="0" applyNumberFormat="1" applyFont="1" applyFill="1" applyBorder="1" applyAlignment="1">
      <alignment horizontal="center"/>
    </xf>
    <xf numFmtId="9" fontId="0" fillId="0" borderId="0" xfId="1" applyFont="1"/>
    <xf numFmtId="9" fontId="8" fillId="2" borderId="0" xfId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8" fontId="6" fillId="2" borderId="0" xfId="0" applyNumberFormat="1" applyFont="1" applyFill="1" applyAlignment="1">
      <alignment horizontal="center"/>
    </xf>
    <xf numFmtId="8" fontId="5" fillId="3" borderId="0" xfId="0" applyNumberFormat="1" applyFont="1" applyFill="1" applyAlignment="1">
      <alignment horizontal="center"/>
    </xf>
    <xf numFmtId="8" fontId="8" fillId="2" borderId="8" xfId="0" applyNumberFormat="1" applyFont="1" applyFill="1" applyBorder="1" applyAlignment="1">
      <alignment horizontal="center"/>
    </xf>
  </cellXfs>
  <cellStyles count="3">
    <cellStyle name="Moeda 2" xfId="2" xr:uid="{D3572C36-F27C-4D44-986E-D2D5BEF658C6}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0066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Simulador!$C$26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E7-4EF0-BB40-8B0984A66D1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7-4EF0-BB40-8B0984A66D1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E-4F2F-9F80-A4BED15C461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E-4F2F-9F80-A4BED15C461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FE7-4EF0-BB40-8B0984A66D1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E7-4EF0-BB40-8B0984A66D1B}"/>
              </c:ext>
            </c:extLst>
          </c:dPt>
          <c:dLbls>
            <c:dLbl>
              <c:idx val="0"/>
              <c:layout>
                <c:manualLayout>
                  <c:x val="-3.3118072471156933E-3"/>
                  <c:y val="2.99605721091025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E7-4EF0-BB40-8B0984A66D1B}"/>
                </c:ext>
              </c:extLst>
            </c:dLbl>
            <c:dLbl>
              <c:idx val="1"/>
              <c:layout>
                <c:manualLayout>
                  <c:x val="3.0720935062973156E-2"/>
                  <c:y val="-4.910333344895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E7-4EF0-BB40-8B0984A66D1B}"/>
                </c:ext>
              </c:extLst>
            </c:dLbl>
            <c:dLbl>
              <c:idx val="4"/>
              <c:layout>
                <c:manualLayout>
                  <c:x val="1.6707452935289475E-2"/>
                  <c:y val="-3.4949067489911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E7-4EF0-BB40-8B0984A66D1B}"/>
                </c:ext>
              </c:extLst>
            </c:dLbl>
            <c:dLbl>
              <c:idx val="5"/>
              <c:layout>
                <c:manualLayout>
                  <c:x val="2.3526690458656695E-2"/>
                  <c:y val="5.02919513915386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E7-4EF0-BB40-8B0984A66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Simulador!$C$27:$C$32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7-4EF0-BB40-8B0984A66D1B}"/>
            </c:ext>
          </c:extLst>
        </c:ser>
        <c:ser>
          <c:idx val="1"/>
          <c:order val="1"/>
          <c:tx>
            <c:strRef>
              <c:f>Simulador!$D$26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DE-4F2F-9F80-A4BED15C461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DE-4F2F-9F80-A4BED15C461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DE-4F2F-9F80-A4BED15C461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DE-4F2F-9F80-A4BED15C461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DE-4F2F-9F80-A4BED15C461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BDE-4F2F-9F80-A4BED15C4614}"/>
              </c:ext>
            </c:extLst>
          </c:dPt>
          <c:cat>
            <c:strRef>
              <c:f>Simulador!$B$27:$B$32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Simulador!$D$27:$D$32</c:f>
              <c:numCache>
                <c:formatCode>"R$"#,##0.00_);[Red]\("R$"#,##0.00\)</c:formatCode>
                <c:ptCount val="6"/>
                <c:pt idx="0">
                  <c:v>480</c:v>
                </c:pt>
                <c:pt idx="1">
                  <c:v>525</c:v>
                </c:pt>
                <c:pt idx="2">
                  <c:v>120</c:v>
                </c:pt>
                <c:pt idx="3">
                  <c:v>75</c:v>
                </c:pt>
                <c:pt idx="4">
                  <c:v>150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7-4EF0-BB40-8B0984A6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76201</xdr:rowOff>
    </xdr:from>
    <xdr:to>
      <xdr:col>4</xdr:col>
      <xdr:colOff>371475</xdr:colOff>
      <xdr:row>2</xdr:row>
      <xdr:rowOff>57151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0A702E2-0194-06F0-5096-709A5D4EB4D8}"/>
            </a:ext>
          </a:extLst>
        </xdr:cNvPr>
        <xdr:cNvSpPr/>
      </xdr:nvSpPr>
      <xdr:spPr>
        <a:xfrm>
          <a:off x="276224" y="76201"/>
          <a:ext cx="6000751" cy="361950"/>
        </a:xfrm>
        <a:prstGeom prst="roundRect">
          <a:avLst/>
        </a:prstGeom>
        <a:solidFill>
          <a:srgbClr val="00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SIMULADOR</a:t>
          </a:r>
          <a:r>
            <a:rPr lang="pt-BR" sz="1600" b="1" baseline="0">
              <a:latin typeface="Arial" panose="020B0604020202020204" pitchFamily="34" charset="0"/>
              <a:cs typeface="Arial" panose="020B0604020202020204" pitchFamily="34" charset="0"/>
            </a:rPr>
            <a:t> DE INVESTIMENTO PESSOAL</a:t>
          </a:r>
          <a:endParaRPr lang="pt-BR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33</xdr:row>
      <xdr:rowOff>28576</xdr:rowOff>
    </xdr:from>
    <xdr:to>
      <xdr:col>4</xdr:col>
      <xdr:colOff>0</xdr:colOff>
      <xdr:row>56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11EBA8-22EE-C58B-2926-2CF324B40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9432-6480-4E36-9837-F6CD45591735}">
  <sheetPr>
    <tabColor rgb="FF002060"/>
  </sheetPr>
  <dimension ref="A1:F59"/>
  <sheetViews>
    <sheetView showGridLines="0" tabSelected="1" topLeftCell="A13" zoomScale="106" zoomScaleNormal="106" workbookViewId="0">
      <selection activeCell="D23" sqref="D23"/>
    </sheetView>
  </sheetViews>
  <sheetFormatPr defaultColWidth="0" defaultRowHeight="15" zeroHeight="1" x14ac:dyDescent="0.25"/>
  <cols>
    <col min="1" max="1" width="9.140625" customWidth="1"/>
    <col min="2" max="2" width="35.140625" bestFit="1" customWidth="1"/>
    <col min="3" max="3" width="22.140625" customWidth="1"/>
    <col min="4" max="4" width="22.140625" bestFit="1" customWidth="1"/>
    <col min="5" max="5" width="9.140625" customWidth="1"/>
    <col min="6" max="6" width="0" hidden="1" customWidth="1"/>
    <col min="7" max="16384" width="9.140625" hidden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ht="15.75" thickBot="1" x14ac:dyDescent="0.3">
      <c r="A3" s="1"/>
      <c r="B3" s="1"/>
      <c r="C3" s="1"/>
      <c r="D3" s="1"/>
      <c r="E3" s="1"/>
      <c r="F3" s="1"/>
    </row>
    <row r="4" spans="1:6" ht="17.100000000000001" customHeight="1" x14ac:dyDescent="0.25">
      <c r="A4" s="1"/>
      <c r="B4" s="9" t="s">
        <v>15</v>
      </c>
      <c r="C4" s="10"/>
      <c r="D4" s="11"/>
      <c r="E4" s="1"/>
      <c r="F4" s="1"/>
    </row>
    <row r="5" spans="1:6" x14ac:dyDescent="0.25">
      <c r="A5" s="1"/>
      <c r="B5" s="28" t="s">
        <v>12</v>
      </c>
      <c r="C5" s="22"/>
      <c r="D5" s="12">
        <v>5000</v>
      </c>
      <c r="E5" s="1"/>
      <c r="F5" s="1"/>
    </row>
    <row r="6" spans="1:6" x14ac:dyDescent="0.25">
      <c r="A6" s="1"/>
      <c r="B6" s="28" t="s">
        <v>13</v>
      </c>
      <c r="C6" s="22"/>
      <c r="D6" s="13">
        <v>0.01</v>
      </c>
      <c r="E6" s="1"/>
      <c r="F6" s="1"/>
    </row>
    <row r="7" spans="1:6" ht="15.75" thickBot="1" x14ac:dyDescent="0.3">
      <c r="A7" s="1"/>
      <c r="B7" s="14" t="s">
        <v>14</v>
      </c>
      <c r="C7" s="15"/>
      <c r="D7" s="16">
        <f>salario*30%</f>
        <v>1500</v>
      </c>
      <c r="E7" s="1"/>
      <c r="F7" s="1"/>
    </row>
    <row r="8" spans="1:6" ht="12" customHeight="1" thickBot="1" x14ac:dyDescent="0.3">
      <c r="A8" s="1"/>
      <c r="B8" s="2"/>
      <c r="C8" s="2"/>
      <c r="D8" s="7"/>
      <c r="E8" s="1"/>
      <c r="F8" s="1"/>
    </row>
    <row r="9" spans="1:6" ht="17.100000000000001" customHeight="1" x14ac:dyDescent="0.25">
      <c r="A9" s="1"/>
      <c r="B9" s="9" t="s">
        <v>0</v>
      </c>
      <c r="C9" s="17"/>
      <c r="D9" s="18"/>
      <c r="E9" s="1"/>
      <c r="F9" s="1"/>
    </row>
    <row r="10" spans="1:6" x14ac:dyDescent="0.25">
      <c r="A10" s="1"/>
      <c r="B10" s="21" t="s">
        <v>1</v>
      </c>
      <c r="C10" s="22"/>
      <c r="D10" s="19">
        <v>1500</v>
      </c>
      <c r="E10" s="1"/>
      <c r="F10" s="1"/>
    </row>
    <row r="11" spans="1:6" x14ac:dyDescent="0.25">
      <c r="A11" s="1"/>
      <c r="B11" s="21" t="s">
        <v>2</v>
      </c>
      <c r="C11" s="22"/>
      <c r="D11" s="20">
        <v>5</v>
      </c>
      <c r="E11" s="1"/>
      <c r="F11" s="1"/>
    </row>
    <row r="12" spans="1:6" x14ac:dyDescent="0.25">
      <c r="A12" s="1"/>
      <c r="B12" s="21" t="s">
        <v>5</v>
      </c>
      <c r="C12" s="22"/>
      <c r="D12" s="27">
        <v>1.0789999999999999E-2</v>
      </c>
      <c r="E12" s="1"/>
      <c r="F12" s="1"/>
    </row>
    <row r="13" spans="1:6" x14ac:dyDescent="0.25">
      <c r="A13" s="1"/>
      <c r="B13" s="21" t="s">
        <v>4</v>
      </c>
      <c r="C13" s="22"/>
      <c r="D13" s="23">
        <f>FV(taxarendimento,anosinvestimento*12,investimentomensal*-1)</f>
        <v>125665.37099773147</v>
      </c>
      <c r="E13" s="1"/>
      <c r="F13" s="1"/>
    </row>
    <row r="14" spans="1:6" ht="15.75" thickBot="1" x14ac:dyDescent="0.3">
      <c r="A14" s="1"/>
      <c r="B14" s="24" t="s">
        <v>3</v>
      </c>
      <c r="C14" s="15"/>
      <c r="D14" s="25">
        <f>patrimonio*rendimento</f>
        <v>1256.6537099773147</v>
      </c>
      <c r="E14" s="1"/>
      <c r="F14" s="1"/>
    </row>
    <row r="15" spans="1:6" ht="12" customHeight="1" thickBot="1" x14ac:dyDescent="0.3">
      <c r="A15" s="1"/>
      <c r="B15" s="2"/>
      <c r="C15" s="2"/>
      <c r="D15" s="2"/>
      <c r="E15" s="1"/>
      <c r="F15" s="1"/>
    </row>
    <row r="16" spans="1:6" ht="17.100000000000001" customHeight="1" x14ac:dyDescent="0.25">
      <c r="A16" s="1"/>
      <c r="B16" s="9" t="s">
        <v>11</v>
      </c>
      <c r="C16" s="17"/>
      <c r="D16" s="26" t="s">
        <v>3</v>
      </c>
      <c r="F16" s="1"/>
    </row>
    <row r="17" spans="1:6" x14ac:dyDescent="0.25">
      <c r="A17" s="3">
        <v>2</v>
      </c>
      <c r="B17" s="21" t="s">
        <v>6</v>
      </c>
      <c r="C17" s="8">
        <f>FV(taxarendimento,A17*12,investimentomensal*-1)</f>
        <v>40841.440946467825</v>
      </c>
      <c r="D17" s="23">
        <f>C17*rendimento</f>
        <v>408.41440946467827</v>
      </c>
      <c r="F17" s="1"/>
    </row>
    <row r="18" spans="1:6" x14ac:dyDescent="0.25">
      <c r="A18" s="3">
        <v>5</v>
      </c>
      <c r="B18" s="21" t="s">
        <v>7</v>
      </c>
      <c r="C18" s="8">
        <f>FV(taxarendimento,A18*12,investimentomensal*-1)</f>
        <v>125665.37099773147</v>
      </c>
      <c r="D18" s="23">
        <f>C18*rendimento</f>
        <v>1256.6537099773147</v>
      </c>
      <c r="F18" s="1"/>
    </row>
    <row r="19" spans="1:6" x14ac:dyDescent="0.25">
      <c r="A19" s="3">
        <v>10</v>
      </c>
      <c r="B19" s="21" t="s">
        <v>8</v>
      </c>
      <c r="C19" s="8">
        <f>FV(taxarendimento,A19*12,investimentomensal*-1)</f>
        <v>364926.3187952583</v>
      </c>
      <c r="D19" s="23">
        <f>C19*rendimento</f>
        <v>3649.2631879525829</v>
      </c>
      <c r="F19" s="1"/>
    </row>
    <row r="20" spans="1:6" x14ac:dyDescent="0.25">
      <c r="A20" s="3">
        <v>20</v>
      </c>
      <c r="B20" s="21" t="s">
        <v>9</v>
      </c>
      <c r="C20" s="8">
        <f>FV(taxarendimento,A20*12,investimentomensal*-1)</f>
        <v>1687797.600145621</v>
      </c>
      <c r="D20" s="23">
        <f>C20*rendimento</f>
        <v>16877.976001456209</v>
      </c>
      <c r="F20" s="1"/>
    </row>
    <row r="21" spans="1:6" ht="15.75" thickBot="1" x14ac:dyDescent="0.3">
      <c r="A21" s="3">
        <v>30</v>
      </c>
      <c r="B21" s="24" t="s">
        <v>10</v>
      </c>
      <c r="C21" s="60">
        <f>FV(taxarendimento,A21*12,investimentomensal*-1)</f>
        <v>6483254.4825070715</v>
      </c>
      <c r="D21" s="25">
        <f>C21*rendimento</f>
        <v>64832.54482507072</v>
      </c>
      <c r="F21" s="1"/>
    </row>
    <row r="22" spans="1:6" ht="12" customHeight="1" thickBot="1" x14ac:dyDescent="0.3">
      <c r="A22" s="3"/>
      <c r="B22" s="6"/>
      <c r="C22" s="29"/>
      <c r="D22" s="29"/>
      <c r="F22" s="1"/>
    </row>
    <row r="23" spans="1:6" ht="17.100000000000001" customHeight="1" x14ac:dyDescent="0.25">
      <c r="A23" s="3"/>
      <c r="B23" s="9" t="s">
        <v>16</v>
      </c>
      <c r="C23" s="17"/>
      <c r="D23" s="20" t="s">
        <v>33</v>
      </c>
      <c r="F23" s="1"/>
    </row>
    <row r="24" spans="1:6" x14ac:dyDescent="0.25">
      <c r="A24" s="3"/>
      <c r="B24" s="4" t="s">
        <v>18</v>
      </c>
      <c r="C24" s="5"/>
      <c r="D24" s="8">
        <f>investimentomensal</f>
        <v>1500</v>
      </c>
      <c r="F24" s="1"/>
    </row>
    <row r="25" spans="1:6" x14ac:dyDescent="0.25">
      <c r="A25" s="3"/>
      <c r="B25" s="6"/>
      <c r="C25" s="29"/>
      <c r="D25" s="29"/>
      <c r="F25" s="1"/>
    </row>
    <row r="26" spans="1:6" x14ac:dyDescent="0.25">
      <c r="A26" s="3"/>
      <c r="B26" s="57" t="s">
        <v>19</v>
      </c>
      <c r="C26" s="57" t="s">
        <v>20</v>
      </c>
      <c r="D26" s="57" t="s">
        <v>21</v>
      </c>
      <c r="F26" s="1"/>
    </row>
    <row r="27" spans="1:6" x14ac:dyDescent="0.25">
      <c r="A27" s="3"/>
      <c r="B27" s="4" t="s">
        <v>22</v>
      </c>
      <c r="C27" s="56">
        <f>_xlfn.XLOOKUP($D$23&amp;"-"&amp;B27,'TABELA-FII'!A:A,'TABELA-FII'!D:D)</f>
        <v>0.32</v>
      </c>
      <c r="D27" s="58">
        <f>$D$24*C27</f>
        <v>480</v>
      </c>
      <c r="F27" s="1"/>
    </row>
    <row r="28" spans="1:6" x14ac:dyDescent="0.25">
      <c r="A28" s="3"/>
      <c r="B28" s="4" t="s">
        <v>23</v>
      </c>
      <c r="C28" s="56">
        <f>_xlfn.XLOOKUP($D$23&amp;"-"&amp;B28,'TABELA-FII'!A:A,'TABELA-FII'!D:D)</f>
        <v>0.35</v>
      </c>
      <c r="D28" s="58">
        <f t="shared" ref="D28:D32" si="0">$D$24*C28</f>
        <v>525</v>
      </c>
      <c r="F28" s="1"/>
    </row>
    <row r="29" spans="1:6" x14ac:dyDescent="0.25">
      <c r="A29" s="3"/>
      <c r="B29" s="4" t="s">
        <v>24</v>
      </c>
      <c r="C29" s="56">
        <f>_xlfn.XLOOKUP($D$23&amp;"-"&amp;B29,'TABELA-FII'!A:A,'TABELA-FII'!D:D)</f>
        <v>0.08</v>
      </c>
      <c r="D29" s="58">
        <f t="shared" si="0"/>
        <v>120</v>
      </c>
      <c r="F29" s="1"/>
    </row>
    <row r="30" spans="1:6" x14ac:dyDescent="0.25">
      <c r="A30" s="3"/>
      <c r="B30" s="4" t="s">
        <v>25</v>
      </c>
      <c r="C30" s="56">
        <f>_xlfn.XLOOKUP($D$23&amp;"-"&amp;B30,'TABELA-FII'!A:A,'TABELA-FII'!D:D)</f>
        <v>0.05</v>
      </c>
      <c r="D30" s="58">
        <f t="shared" si="0"/>
        <v>75</v>
      </c>
      <c r="F30" s="1"/>
    </row>
    <row r="31" spans="1:6" x14ac:dyDescent="0.25">
      <c r="A31" s="3"/>
      <c r="B31" s="4" t="s">
        <v>26</v>
      </c>
      <c r="C31" s="56">
        <f>_xlfn.XLOOKUP($D$23&amp;"-"&amp;B31,'TABELA-FII'!A:A,'TABELA-FII'!D:D)</f>
        <v>0.1</v>
      </c>
      <c r="D31" s="58">
        <f t="shared" si="0"/>
        <v>150</v>
      </c>
      <c r="F31" s="1"/>
    </row>
    <row r="32" spans="1:6" x14ac:dyDescent="0.25">
      <c r="A32" s="3"/>
      <c r="B32" s="4" t="s">
        <v>27</v>
      </c>
      <c r="C32" s="56">
        <f>_xlfn.XLOOKUP($D$23&amp;"-"&amp;B32,'TABELA-FII'!A:A,'TABELA-FII'!D:D)</f>
        <v>0.1</v>
      </c>
      <c r="D32" s="58">
        <f t="shared" si="0"/>
        <v>150</v>
      </c>
      <c r="F32" s="1"/>
    </row>
    <row r="33" spans="1:6" x14ac:dyDescent="0.25">
      <c r="A33" s="3"/>
      <c r="B33" s="57" t="s">
        <v>28</v>
      </c>
      <c r="C33" s="57"/>
      <c r="D33" s="59">
        <f>SUM(D27:D32)</f>
        <v>1500</v>
      </c>
      <c r="F33" s="1"/>
    </row>
    <row r="34" spans="1:6" x14ac:dyDescent="0.25">
      <c r="A34" s="3"/>
      <c r="E34" s="1"/>
      <c r="F34" s="1"/>
    </row>
    <row r="35" spans="1:6" hidden="1" x14ac:dyDescent="0.25">
      <c r="A35" s="1"/>
      <c r="E35" s="1"/>
      <c r="F35" s="1"/>
    </row>
    <row r="36" spans="1:6" ht="15" hidden="1" customHeight="1" x14ac:dyDescent="0.25">
      <c r="A36" s="1"/>
      <c r="B36" s="30" t="s">
        <v>25</v>
      </c>
      <c r="C36" s="31">
        <v>0.05</v>
      </c>
      <c r="D36" s="34">
        <v>10</v>
      </c>
      <c r="E36" s="1"/>
      <c r="F36" s="1"/>
    </row>
    <row r="37" spans="1:6" ht="15" hidden="1" customHeight="1" x14ac:dyDescent="0.25">
      <c r="B37" s="30" t="s">
        <v>26</v>
      </c>
      <c r="C37" s="31">
        <v>0.1</v>
      </c>
      <c r="D37" s="34">
        <v>20</v>
      </c>
    </row>
    <row r="38" spans="1:6" ht="15" hidden="1" customHeight="1" x14ac:dyDescent="0.25">
      <c r="B38" s="30" t="s">
        <v>27</v>
      </c>
      <c r="C38" s="31">
        <v>0.1</v>
      </c>
      <c r="D38" s="34">
        <v>20</v>
      </c>
    </row>
    <row r="39" spans="1:6" ht="15" hidden="1" customHeight="1" x14ac:dyDescent="0.25">
      <c r="B39" s="32"/>
      <c r="C39" s="32"/>
      <c r="D39" s="33"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x14ac:dyDescent="0.25"/>
  </sheetData>
  <dataValidations count="1">
    <dataValidation type="list" allowBlank="1" showInputMessage="1" showErrorMessage="1" sqref="D23" xr:uid="{5BAEB4E8-D052-4398-82A9-A4C31CE2D9AF}">
      <formula1>"Conservador, Agressivo, 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5C20-39BB-441B-A1C7-332158409188}">
  <dimension ref="A1:H19"/>
  <sheetViews>
    <sheetView workbookViewId="0">
      <selection activeCell="G5" sqref="G5"/>
    </sheetView>
  </sheetViews>
  <sheetFormatPr defaultRowHeight="15" x14ac:dyDescent="0.25"/>
  <cols>
    <col min="1" max="1" width="30.85546875" bestFit="1" customWidth="1"/>
    <col min="2" max="2" width="11.140625" bestFit="1" customWidth="1"/>
    <col min="3" max="3" width="19.7109375" bestFit="1" customWidth="1"/>
    <col min="4" max="4" width="13.85546875" customWidth="1"/>
    <col min="7" max="7" width="17" bestFit="1" customWidth="1"/>
  </cols>
  <sheetData>
    <row r="1" spans="1:8" x14ac:dyDescent="0.25">
      <c r="A1" s="37" t="s">
        <v>29</v>
      </c>
      <c r="B1" s="38" t="s">
        <v>30</v>
      </c>
      <c r="C1" s="39" t="s">
        <v>19</v>
      </c>
      <c r="D1" s="40" t="s">
        <v>31</v>
      </c>
    </row>
    <row r="2" spans="1:8" x14ac:dyDescent="0.25">
      <c r="A2" s="41" t="str">
        <f>B2&amp;"-"&amp;C2</f>
        <v>Conservador-PAPEL</v>
      </c>
      <c r="B2" s="42" t="s">
        <v>32</v>
      </c>
      <c r="C2" s="43" t="s">
        <v>22</v>
      </c>
      <c r="D2" s="44">
        <v>0.3</v>
      </c>
      <c r="G2" t="s">
        <v>32</v>
      </c>
    </row>
    <row r="3" spans="1:8" x14ac:dyDescent="0.25">
      <c r="A3" s="41" t="str">
        <f t="shared" ref="A3:A19" si="0">B3&amp;"-"&amp;C3</f>
        <v>Conservador-TIJOLO</v>
      </c>
      <c r="B3" s="42" t="s">
        <v>32</v>
      </c>
      <c r="C3" s="43" t="s">
        <v>23</v>
      </c>
      <c r="D3" s="44">
        <v>0.5</v>
      </c>
      <c r="G3" t="s">
        <v>33</v>
      </c>
      <c r="H3" s="55"/>
    </row>
    <row r="4" spans="1:8" x14ac:dyDescent="0.25">
      <c r="A4" s="41" t="str">
        <f t="shared" si="0"/>
        <v>Conservador-HÍBRIDOS</v>
      </c>
      <c r="B4" s="42" t="s">
        <v>32</v>
      </c>
      <c r="C4" s="43" t="s">
        <v>24</v>
      </c>
      <c r="D4" s="44">
        <v>0.1</v>
      </c>
      <c r="G4" t="s">
        <v>17</v>
      </c>
    </row>
    <row r="5" spans="1:8" x14ac:dyDescent="0.25">
      <c r="A5" s="41" t="str">
        <f t="shared" si="0"/>
        <v>Conservador-FOFs</v>
      </c>
      <c r="B5" s="42" t="s">
        <v>32</v>
      </c>
      <c r="C5" s="43" t="s">
        <v>25</v>
      </c>
      <c r="D5" s="44">
        <v>0.1</v>
      </c>
    </row>
    <row r="6" spans="1:8" x14ac:dyDescent="0.25">
      <c r="A6" s="41" t="str">
        <f t="shared" si="0"/>
        <v>Conservador-DESENVOLVIMENTO</v>
      </c>
      <c r="B6" s="42" t="s">
        <v>32</v>
      </c>
      <c r="C6" s="43" t="s">
        <v>26</v>
      </c>
      <c r="D6" s="44">
        <v>0</v>
      </c>
    </row>
    <row r="7" spans="1:8" ht="15.75" thickBot="1" x14ac:dyDescent="0.3">
      <c r="A7" s="45" t="str">
        <f t="shared" si="0"/>
        <v>Conservador-HOTELARIAS</v>
      </c>
      <c r="B7" s="35" t="s">
        <v>32</v>
      </c>
      <c r="C7" s="36" t="s">
        <v>27</v>
      </c>
      <c r="D7" s="46">
        <v>0</v>
      </c>
    </row>
    <row r="8" spans="1:8" x14ac:dyDescent="0.25">
      <c r="A8" s="41" t="str">
        <f t="shared" si="0"/>
        <v>Moderado-PAPEL</v>
      </c>
      <c r="B8" s="42" t="s">
        <v>33</v>
      </c>
      <c r="C8" s="43" t="s">
        <v>22</v>
      </c>
      <c r="D8" s="44">
        <v>0.32</v>
      </c>
    </row>
    <row r="9" spans="1:8" x14ac:dyDescent="0.25">
      <c r="A9" s="51" t="str">
        <f t="shared" si="0"/>
        <v>Moderado-TIJOLO</v>
      </c>
      <c r="B9" s="52" t="s">
        <v>33</v>
      </c>
      <c r="C9" s="53" t="s">
        <v>23</v>
      </c>
      <c r="D9" s="54">
        <v>0.35</v>
      </c>
    </row>
    <row r="10" spans="1:8" x14ac:dyDescent="0.25">
      <c r="A10" s="41" t="str">
        <f t="shared" si="0"/>
        <v>Moderado-HÍBRIDOS</v>
      </c>
      <c r="B10" s="42" t="s">
        <v>33</v>
      </c>
      <c r="C10" s="43" t="s">
        <v>24</v>
      </c>
      <c r="D10" s="44">
        <v>0.08</v>
      </c>
    </row>
    <row r="11" spans="1:8" x14ac:dyDescent="0.25">
      <c r="A11" s="41" t="str">
        <f t="shared" si="0"/>
        <v>Moderado-FOFs</v>
      </c>
      <c r="B11" s="42" t="s">
        <v>33</v>
      </c>
      <c r="C11" s="43" t="s">
        <v>25</v>
      </c>
      <c r="D11" s="44">
        <v>0.05</v>
      </c>
    </row>
    <row r="12" spans="1:8" x14ac:dyDescent="0.25">
      <c r="A12" s="41" t="str">
        <f t="shared" si="0"/>
        <v>Moderado-DESENVOLVIMENTO</v>
      </c>
      <c r="B12" s="42" t="s">
        <v>33</v>
      </c>
      <c r="C12" s="43" t="s">
        <v>26</v>
      </c>
      <c r="D12" s="44">
        <v>0.1</v>
      </c>
    </row>
    <row r="13" spans="1:8" ht="15.75" thickBot="1" x14ac:dyDescent="0.3">
      <c r="A13" s="45" t="str">
        <f t="shared" si="0"/>
        <v>Moderado-HOTELARIAS</v>
      </c>
      <c r="B13" s="35" t="s">
        <v>33</v>
      </c>
      <c r="C13" s="36" t="s">
        <v>27</v>
      </c>
      <c r="D13" s="46">
        <v>0.1</v>
      </c>
    </row>
    <row r="14" spans="1:8" x14ac:dyDescent="0.25">
      <c r="A14" s="41" t="str">
        <f t="shared" si="0"/>
        <v>Agressivo-PAPEL</v>
      </c>
      <c r="B14" s="42" t="s">
        <v>17</v>
      </c>
      <c r="C14" s="43" t="s">
        <v>22</v>
      </c>
      <c r="D14" s="44">
        <v>0.5</v>
      </c>
    </row>
    <row r="15" spans="1:8" x14ac:dyDescent="0.25">
      <c r="A15" s="41" t="str">
        <f t="shared" si="0"/>
        <v>Agressivo-TIJOLO</v>
      </c>
      <c r="B15" s="42" t="s">
        <v>17</v>
      </c>
      <c r="C15" s="43" t="s">
        <v>23</v>
      </c>
      <c r="D15" s="44">
        <v>0.1</v>
      </c>
    </row>
    <row r="16" spans="1:8" x14ac:dyDescent="0.25">
      <c r="A16" s="41" t="str">
        <f t="shared" si="0"/>
        <v>Agressivo-HÍBRIDOS</v>
      </c>
      <c r="B16" s="42" t="s">
        <v>17</v>
      </c>
      <c r="C16" s="43" t="s">
        <v>24</v>
      </c>
      <c r="D16" s="44">
        <v>0.05</v>
      </c>
    </row>
    <row r="17" spans="1:4" x14ac:dyDescent="0.25">
      <c r="A17" s="41" t="str">
        <f t="shared" si="0"/>
        <v>Agressivo-FOFs</v>
      </c>
      <c r="B17" s="42" t="s">
        <v>17</v>
      </c>
      <c r="C17" s="43" t="s">
        <v>25</v>
      </c>
      <c r="D17" s="44">
        <v>0.05</v>
      </c>
    </row>
    <row r="18" spans="1:4" x14ac:dyDescent="0.25">
      <c r="A18" s="41" t="str">
        <f t="shared" si="0"/>
        <v>Agressivo-DESENVOLVIMENTO</v>
      </c>
      <c r="B18" s="42" t="s">
        <v>17</v>
      </c>
      <c r="C18" s="43" t="s">
        <v>26</v>
      </c>
      <c r="D18" s="44">
        <v>0.2</v>
      </c>
    </row>
    <row r="19" spans="1:4" ht="15.75" thickBot="1" x14ac:dyDescent="0.3">
      <c r="A19" s="47" t="str">
        <f t="shared" si="0"/>
        <v>Agressivo-HOTELARIAS</v>
      </c>
      <c r="B19" s="48" t="s">
        <v>17</v>
      </c>
      <c r="C19" s="49" t="s">
        <v>27</v>
      </c>
      <c r="D19" s="50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2 6 / W u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O 2 6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u v 1 o o i k e 4 D g A A A B E A A A A T A B w A R m 9 y b X V s Y X M v U 2 V j d G l v b j E u b S C i G A A o o B Q A A A A A A A A A A A A A A A A A A A A A A A A A A A A r T k 0 u y c z P U w i G 0 I b W A F B L A Q I t A B Q A A g A I A D t u v 1 r s 6 f T k p A A A A P Y A A A A S A A A A A A A A A A A A A A A A A A A A A A B D b 2 5 m a W c v U G F j a 2 F n Z S 5 4 b W x Q S w E C L Q A U A A I A C A A 7 b r 9 a D 8 r p q 6 Q A A A D p A A A A E w A A A A A A A A A A A A A A A A D w A A A A W 0 N v b n R l b n R f V H l w Z X N d L n h t b F B L A Q I t A B Q A A g A I A D t u v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l 2 O R E I h N R a i 2 l p K p i S U k A A A A A A I A A A A A A B B m A A A A A Q A A I A A A A J h l s K E Q t Y 4 s J e l y n 9 8 z x g V 8 p 6 9 R / p S G L P E T R C n L + l P 0 A A A A A A 6 A A A A A A g A A I A A A A B P j a w B O Z z a V U 8 a J Y 0 Q Y R d W 7 B r Z F L B V P 8 v p Z / Z Y + L F R O U A A A A P U j g 2 l h W J C F C B R q p w 6 g 7 k K H D C e l i H n 7 Y L D g n / i k Q w K e v k t w a 6 w A L Y 1 / v f i q W K e X z u p m r / K 8 m 9 5 w U T X K Q R g y p Q K E Q f 8 8 A J z d n S r H a p i S W Z M p Q A A A A O i u 1 7 n z G a Q R w q j K x 2 + k g r C P k h i 4 P N L N E h T v y s t J r q l + j O Q 2 j 7 a d S O F k P 5 4 + e U 4 o J + L W 7 H P G K H 7 r w w V 3 5 a g j Y b E = < / D a t a M a s h u p > 
</file>

<file path=customXml/itemProps1.xml><?xml version="1.0" encoding="utf-8"?>
<ds:datastoreItem xmlns:ds="http://schemas.openxmlformats.org/officeDocument/2006/customXml" ds:itemID="{DA25CB5E-BE4E-4BD0-9518-85A3568B0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TABELA-FII</vt:lpstr>
      <vt:lpstr>anosinvestimento</vt:lpstr>
      <vt:lpstr>investimentomensal</vt:lpstr>
      <vt:lpstr>patrimonio</vt:lpstr>
      <vt:lpstr>rendimento</vt:lpstr>
      <vt:lpstr>salario</vt:lpstr>
      <vt:lpstr>sugestaoinvestimento</vt:lpstr>
      <vt:lpstr>taxarendimento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2025-05-31T14:26:46Z</dcterms:created>
  <dcterms:modified xsi:type="dcterms:W3CDTF">2025-06-03T16:42:53Z</dcterms:modified>
</cp:coreProperties>
</file>