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31e21013134038/Documenten/Emulation/Yamaha OPL/"/>
    </mc:Choice>
  </mc:AlternateContent>
  <xr:revisionPtr revIDLastSave="223" documentId="8_{F6A292C9-B50C-495E-87EB-8F6645B834DE}" xr6:coauthVersionLast="47" xr6:coauthVersionMax="47" xr10:uidLastSave="{A4B66BBB-F5E6-427E-8390-E8AFA22D4608}"/>
  <bookViews>
    <workbookView xWindow="-120" yWindow="-120" windowWidth="29040" windowHeight="15840" xr2:uid="{A584388E-CCF3-4D72-B934-AEA8A4AE888D}"/>
  </bookViews>
  <sheets>
    <sheet name="OPN Decay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65" i="1"/>
  <c r="K64" i="1"/>
  <c r="K63" i="1"/>
  <c r="K62" i="1"/>
  <c r="K61" i="1"/>
  <c r="K60" i="1"/>
  <c r="K59" i="1"/>
  <c r="M59" i="1" s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M45" i="1" s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M29" i="1" s="1"/>
  <c r="K28" i="1"/>
  <c r="K27" i="1"/>
  <c r="K26" i="1"/>
  <c r="K25" i="1"/>
  <c r="K24" i="1"/>
  <c r="K23" i="1"/>
  <c r="K22" i="1"/>
  <c r="K21" i="1"/>
  <c r="M21" i="1" s="1"/>
  <c r="K20" i="1"/>
  <c r="K19" i="1"/>
  <c r="K18" i="1"/>
  <c r="K17" i="1"/>
  <c r="K16" i="1"/>
  <c r="K15" i="1"/>
  <c r="K14" i="1"/>
  <c r="K13" i="1"/>
  <c r="M13" i="1" s="1"/>
  <c r="K12" i="1"/>
  <c r="K11" i="1"/>
  <c r="K10" i="1"/>
  <c r="K9" i="1"/>
  <c r="K8" i="1"/>
  <c r="K7" i="1"/>
  <c r="K6" i="1"/>
  <c r="K5" i="1"/>
  <c r="K4" i="1"/>
  <c r="K3" i="1"/>
  <c r="K2" i="1"/>
  <c r="N65" i="1" l="1"/>
  <c r="M36" i="1"/>
  <c r="N36" i="1" s="1"/>
  <c r="P36" i="1" s="1"/>
  <c r="M22" i="1"/>
  <c r="N22" i="1"/>
  <c r="P22" i="1" s="1"/>
  <c r="N59" i="1"/>
  <c r="P59" i="1" s="1"/>
  <c r="N13" i="1"/>
  <c r="P13" i="1" s="1"/>
  <c r="N21" i="1"/>
  <c r="P21" i="1" s="1"/>
  <c r="N29" i="1"/>
  <c r="P29" i="1" s="1"/>
  <c r="N45" i="1"/>
  <c r="P45" i="1" s="1"/>
  <c r="N15" i="1"/>
  <c r="N17" i="1"/>
  <c r="N25" i="1"/>
  <c r="M63" i="1"/>
  <c r="N63" i="1" s="1"/>
  <c r="M61" i="1"/>
  <c r="N61" i="1" s="1"/>
  <c r="M56" i="1"/>
  <c r="N56" i="1" s="1"/>
  <c r="M55" i="1"/>
  <c r="N55" i="1" s="1"/>
  <c r="M54" i="1"/>
  <c r="N54" i="1" s="1"/>
  <c r="M53" i="1"/>
  <c r="N53" i="1" s="1"/>
  <c r="M51" i="1"/>
  <c r="N51" i="1" s="1"/>
  <c r="M64" i="1"/>
  <c r="N64" i="1" s="1"/>
  <c r="M62" i="1"/>
  <c r="N62" i="1" s="1"/>
  <c r="M57" i="1"/>
  <c r="N57" i="1" s="1"/>
  <c r="M65" i="1"/>
  <c r="M52" i="1"/>
  <c r="N52" i="1" s="1"/>
  <c r="M60" i="1"/>
  <c r="N60" i="1" s="1"/>
  <c r="M49" i="1"/>
  <c r="N49" i="1" s="1"/>
  <c r="M48" i="1"/>
  <c r="N48" i="1" s="1"/>
  <c r="M47" i="1"/>
  <c r="N47" i="1" s="1"/>
  <c r="M46" i="1"/>
  <c r="N46" i="1" s="1"/>
  <c r="M44" i="1"/>
  <c r="N44" i="1" s="1"/>
  <c r="M43" i="1"/>
  <c r="N43" i="1" s="1"/>
  <c r="M41" i="1"/>
  <c r="N41" i="1" s="1"/>
  <c r="M40" i="1"/>
  <c r="N40" i="1" s="1"/>
  <c r="M39" i="1"/>
  <c r="N39" i="1" s="1"/>
  <c r="M38" i="1"/>
  <c r="N38" i="1" s="1"/>
  <c r="M37" i="1"/>
  <c r="N37" i="1" s="1"/>
  <c r="M35" i="1"/>
  <c r="N35" i="1" s="1"/>
  <c r="M34" i="1"/>
  <c r="M33" i="1"/>
  <c r="N33" i="1" s="1"/>
  <c r="M32" i="1"/>
  <c r="N32" i="1" s="1"/>
  <c r="M31" i="1"/>
  <c r="N31" i="1" s="1"/>
  <c r="M30" i="1"/>
  <c r="N30" i="1" s="1"/>
  <c r="M28" i="1"/>
  <c r="N28" i="1" s="1"/>
  <c r="M27" i="1"/>
  <c r="N27" i="1" s="1"/>
  <c r="M26" i="1"/>
  <c r="N26" i="1" s="1"/>
  <c r="M25" i="1"/>
  <c r="M24" i="1"/>
  <c r="N24" i="1" s="1"/>
  <c r="M23" i="1"/>
  <c r="N23" i="1" s="1"/>
  <c r="M20" i="1"/>
  <c r="M19" i="1"/>
  <c r="N19" i="1" s="1"/>
  <c r="M18" i="1"/>
  <c r="N18" i="1" s="1"/>
  <c r="M17" i="1"/>
  <c r="M16" i="1"/>
  <c r="N16" i="1" s="1"/>
  <c r="M15" i="1"/>
  <c r="M14" i="1"/>
  <c r="N14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42" i="1"/>
  <c r="M50" i="1"/>
  <c r="N50" i="1" s="1"/>
  <c r="M58" i="1"/>
  <c r="N58" i="1" s="1"/>
  <c r="M6" i="1"/>
  <c r="N6" i="1" s="1"/>
  <c r="P65" i="1" l="1"/>
  <c r="P63" i="1"/>
  <c r="N42" i="1"/>
  <c r="P42" i="1" s="1"/>
  <c r="N34" i="1"/>
  <c r="P34" i="1" s="1"/>
  <c r="P30" i="1"/>
  <c r="P11" i="1"/>
  <c r="N20" i="1"/>
  <c r="P20" i="1" s="1"/>
  <c r="P10" i="1"/>
  <c r="P32" i="1"/>
  <c r="P52" i="1"/>
  <c r="P24" i="1"/>
  <c r="P43" i="1"/>
  <c r="P64" i="1"/>
  <c r="P31" i="1"/>
  <c r="P15" i="1"/>
  <c r="P25" i="1"/>
  <c r="P18" i="1"/>
  <c r="P38" i="1"/>
  <c r="P48" i="1"/>
  <c r="P54" i="1"/>
  <c r="P58" i="1"/>
  <c r="P7" i="1"/>
  <c r="P46" i="1"/>
  <c r="P53" i="1"/>
  <c r="P6" i="1"/>
  <c r="P14" i="1"/>
  <c r="P33" i="1"/>
  <c r="P41" i="1"/>
  <c r="P44" i="1"/>
  <c r="P57" i="1"/>
  <c r="P16" i="1"/>
  <c r="P35" i="1"/>
  <c r="P62" i="1"/>
  <c r="P37" i="1"/>
  <c r="P8" i="1"/>
  <c r="P17" i="1"/>
  <c r="P27" i="1"/>
  <c r="P51" i="1"/>
  <c r="P40" i="1"/>
  <c r="P23" i="1"/>
  <c r="P55" i="1"/>
  <c r="P26" i="1"/>
  <c r="P19" i="1"/>
  <c r="P12" i="1"/>
  <c r="P50" i="1"/>
  <c r="P56" i="1"/>
  <c r="P47" i="1"/>
  <c r="P9" i="1"/>
  <c r="P28" i="1"/>
  <c r="P39" i="1"/>
  <c r="P49" i="1"/>
  <c r="P60" i="1"/>
  <c r="P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 Gerritse</author>
  </authors>
  <commentList>
    <comment ref="O1" authorId="0" shapeId="0" xr:uid="{0D1ADDEA-EA3D-496D-8693-A41629516027}">
      <text>
        <r>
          <rPr>
            <b/>
            <sz val="9"/>
            <color indexed="81"/>
            <rFont val="Tahoma"/>
            <charset val="1"/>
          </rPr>
          <t>Taken from FM Towns datasheet</t>
        </r>
      </text>
    </comment>
  </commentList>
</comments>
</file>

<file path=xl/sharedStrings.xml><?xml version="1.0" encoding="utf-8"?>
<sst xmlns="http://schemas.openxmlformats.org/spreadsheetml/2006/main" count="35" uniqueCount="20">
  <si>
    <t>Rate</t>
  </si>
  <si>
    <t>Shift</t>
  </si>
  <si>
    <t>Cycle0</t>
  </si>
  <si>
    <t>Cycle1</t>
  </si>
  <si>
    <t>Cycle2</t>
  </si>
  <si>
    <t>Cycle3</t>
  </si>
  <si>
    <t>Cycle4</t>
  </si>
  <si>
    <t>Cycle5</t>
  </si>
  <si>
    <t>Cycle6</t>
  </si>
  <si>
    <t>Cycle7</t>
  </si>
  <si>
    <t>Samples per full update</t>
  </si>
  <si>
    <t>Total samples needed</t>
  </si>
  <si>
    <t>Time in msec</t>
  </si>
  <si>
    <t>Total adjust for 8 cycles</t>
  </si>
  <si>
    <t>Yamaha time</t>
  </si>
  <si>
    <t>Factor</t>
  </si>
  <si>
    <t>Infinite</t>
  </si>
  <si>
    <t>Input clock:</t>
  </si>
  <si>
    <t>Clock divider:</t>
  </si>
  <si>
    <t>Sample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</si>
</sst>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1" fillId="4" borderId="0" xfId="3"/>
    <xf numFmtId="0" fontId="2" fillId="2" borderId="0" xfId="1"/>
    <xf numFmtId="0" fontId="2" fillId="2" borderId="0" xfId="1" applyAlignment="1">
      <alignment horizontal="right"/>
    </xf>
    <xf numFmtId="0" fontId="1" fillId="3" borderId="0" xfId="2"/>
    <xf numFmtId="2" fontId="0" fillId="0" borderId="0" xfId="0" applyNumberFormat="1"/>
    <xf numFmtId="164" fontId="0" fillId="0" borderId="0" xfId="0" applyNumberFormat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</cellXfs>
  <cellStyles count="4">
    <cellStyle name="20% - Accent1" xfId="2" builtinId="30"/>
    <cellStyle name="40% - Accent1" xfId="3" builtinId="31"/>
    <cellStyle name="Neutraal" xfId="1" builtinId="28"/>
    <cellStyle name="Standa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C4B98-5C01-4784-A177-55DCF2BE2C03}" name="Tabel1" displayName="Tabel1" ref="A1:P65" totalsRowShown="0">
  <autoFilter ref="A1:P65" xr:uid="{DC8C4B98-5C01-4784-A177-55DCF2BE2C03}"/>
  <tableColumns count="16">
    <tableColumn id="1" xr3:uid="{BE8C9280-8853-4650-8232-E89DF1830D4B}" name="Rate" dataCellStyle="40% - Accent1"/>
    <tableColumn id="2" xr3:uid="{975A7FB4-3BCC-47C0-9576-DA44F0C28FE2}" name="Shift" dataCellStyle="20% - Accent1"/>
    <tableColumn id="3" xr3:uid="{D467323E-FE64-4082-8ECB-A6FBC424B707}" name="Cycle0"/>
    <tableColumn id="4" xr3:uid="{486E9306-3F8B-4D57-A36B-AD5660A64301}" name="Cycle1"/>
    <tableColumn id="5" xr3:uid="{264F4089-FD04-4941-8829-89D2D5BE7307}" name="Cycle2"/>
    <tableColumn id="6" xr3:uid="{7F96C646-4016-4586-A6C4-BD09A00AEF73}" name="Cycle3"/>
    <tableColumn id="7" xr3:uid="{BD20A6AC-646F-4653-A986-375B3DDCC073}" name="Cycle4"/>
    <tableColumn id="8" xr3:uid="{7CB8F749-385F-4C03-B3EF-1B679555A3CD}" name="Cycle5"/>
    <tableColumn id="9" xr3:uid="{1CB2A3E6-B059-45F4-8B12-852B125D7898}" name="Cycle6"/>
    <tableColumn id="10" xr3:uid="{B47958A5-4B29-4B01-AEED-3EACB1195CDA}" name="Cycle7"/>
    <tableColumn id="12" xr3:uid="{4510FBFC-B4D5-447B-8D3E-B9B72311D212}" name="Total adjust for 8 cycles">
      <calculatedColumnFormula>SUM(C2:J2)</calculatedColumnFormula>
    </tableColumn>
    <tableColumn id="13" xr3:uid="{55DE296C-5247-4CEE-9F99-4B87655BE42D}" name="Samples per full update" dataDxfId="2">
      <calculatedColumnFormula>_xlfn.BITLSHIFT(1,B2) * 8</calculatedColumnFormula>
    </tableColumn>
    <tableColumn id="15" xr3:uid="{3BABC293-2571-4299-A09A-23356E59C6D0}" name="Total samples needed">
      <calculatedColumnFormula xml:space="preserve"> (1024 / K2) * L2</calculatedColumnFormula>
    </tableColumn>
    <tableColumn id="17" xr3:uid="{B2CA2321-E30B-43BA-A3BF-AA22D72AC929}" name="Time in msec" dataDxfId="1">
      <calculatedColumnFormula>((M2 * 1000) / 44100)</calculatedColumnFormula>
    </tableColumn>
    <tableColumn id="18" xr3:uid="{E6AAC99B-5553-48CC-802C-341CC7636B85}" name="Yamaha time"/>
    <tableColumn id="19" xr3:uid="{36DDC0E2-37E6-423A-A0A0-D52E69AE5808}" name="Factor" dataDxfId="0">
      <calculatedColumnFormula>N2 / 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3F62-EA29-47A8-993B-90A549D5B81E}">
  <dimension ref="A1:P69"/>
  <sheetViews>
    <sheetView tabSelected="1" workbookViewId="0">
      <selection activeCell="K10" sqref="K10"/>
    </sheetView>
  </sheetViews>
  <sheetFormatPr defaultRowHeight="15" x14ac:dyDescent="0.25"/>
  <cols>
    <col min="1" max="1" width="7.140625" customWidth="1"/>
    <col min="2" max="2" width="7.28515625" customWidth="1"/>
    <col min="3" max="3" width="9.140625" customWidth="1"/>
    <col min="11" max="11" width="25.5703125" customWidth="1"/>
    <col min="12" max="12" width="24.140625" customWidth="1"/>
    <col min="13" max="13" width="23.140625" customWidth="1"/>
    <col min="14" max="14" width="18.85546875" customWidth="1"/>
    <col min="15" max="15" width="18.28515625" customWidth="1"/>
    <col min="16" max="16" width="2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</row>
    <row r="2" spans="1:16" x14ac:dyDescent="0.25">
      <c r="A2" s="1">
        <v>0</v>
      </c>
      <c r="B2" s="4">
        <v>11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SUM(C2:J2)</f>
        <v>0</v>
      </c>
      <c r="L2" s="2">
        <f t="shared" ref="L2:L33" si="0">_xlfn.BITLSHIFT(1,B2) * 8</f>
        <v>16384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 x14ac:dyDescent="0.25">
      <c r="A3" s="1">
        <v>1</v>
      </c>
      <c r="B3" s="4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SUM(C3:J3)</f>
        <v>0</v>
      </c>
      <c r="L3" s="2">
        <f t="shared" si="0"/>
        <v>16384</v>
      </c>
      <c r="M3" s="3" t="s">
        <v>16</v>
      </c>
      <c r="N3" s="3" t="s">
        <v>16</v>
      </c>
      <c r="O3" s="3" t="s">
        <v>16</v>
      </c>
      <c r="P3" s="3" t="s">
        <v>16</v>
      </c>
    </row>
    <row r="4" spans="1:16" x14ac:dyDescent="0.25">
      <c r="A4" s="1">
        <v>2</v>
      </c>
      <c r="B4" s="4">
        <v>11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SUM(C4:J4)</f>
        <v>0</v>
      </c>
      <c r="L4" s="2">
        <f t="shared" si="0"/>
        <v>16384</v>
      </c>
      <c r="M4" s="3" t="s">
        <v>16</v>
      </c>
      <c r="N4" s="3" t="s">
        <v>16</v>
      </c>
      <c r="O4" s="3" t="s">
        <v>16</v>
      </c>
      <c r="P4" s="3" t="s">
        <v>16</v>
      </c>
    </row>
    <row r="5" spans="1:16" x14ac:dyDescent="0.25">
      <c r="A5" s="1">
        <v>3</v>
      </c>
      <c r="B5" s="4">
        <v>11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>SUM(C5:J5)</f>
        <v>0</v>
      </c>
      <c r="L5" s="2">
        <f t="shared" si="0"/>
        <v>16384</v>
      </c>
      <c r="M5" s="3" t="s">
        <v>16</v>
      </c>
      <c r="N5" s="3" t="s">
        <v>16</v>
      </c>
      <c r="O5" s="3" t="s">
        <v>16</v>
      </c>
      <c r="P5" s="3" t="s">
        <v>16</v>
      </c>
    </row>
    <row r="6" spans="1:16" x14ac:dyDescent="0.25">
      <c r="A6" s="1">
        <v>4</v>
      </c>
      <c r="B6" s="4">
        <v>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f t="shared" ref="K6:K65" si="1">SUM(C6:J6)</f>
        <v>4</v>
      </c>
      <c r="L6">
        <f t="shared" si="0"/>
        <v>8192</v>
      </c>
      <c r="M6" s="5">
        <f t="shared" ref="M6:M33" si="2" xml:space="preserve"> (1024 / K6) * L6</f>
        <v>2097152</v>
      </c>
      <c r="N6" s="5">
        <f>((M6 * 1000) / C69)</f>
        <v>118111.77842009909</v>
      </c>
      <c r="O6" s="5">
        <v>123985.92</v>
      </c>
      <c r="P6" s="6">
        <f>ROUND((N6 / O6),3)</f>
        <v>0.95299999999999996</v>
      </c>
    </row>
    <row r="7" spans="1:16" x14ac:dyDescent="0.25">
      <c r="A7" s="1">
        <v>5</v>
      </c>
      <c r="B7" s="4">
        <v>10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f t="shared" si="1"/>
        <v>4</v>
      </c>
      <c r="L7">
        <f t="shared" si="0"/>
        <v>8192</v>
      </c>
      <c r="M7" s="5">
        <f t="shared" si="2"/>
        <v>2097152</v>
      </c>
      <c r="N7" s="5">
        <f>((M7 * 1000) / C69)</f>
        <v>118111.77842009909</v>
      </c>
      <c r="O7" s="5">
        <v>123985.92</v>
      </c>
      <c r="P7" s="6">
        <f t="shared" ref="P7:P65" si="3">ROUND((N7 / O7),3)</f>
        <v>0.95299999999999996</v>
      </c>
    </row>
    <row r="8" spans="1:16" x14ac:dyDescent="0.25">
      <c r="A8" s="1">
        <v>6</v>
      </c>
      <c r="B8" s="4">
        <v>10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f t="shared" si="1"/>
        <v>6</v>
      </c>
      <c r="L8">
        <f t="shared" si="0"/>
        <v>8192</v>
      </c>
      <c r="M8" s="5">
        <f t="shared" si="2"/>
        <v>1398101.3333333333</v>
      </c>
      <c r="N8" s="5">
        <f>((M8 * 1000) / C69)</f>
        <v>78741.185613399386</v>
      </c>
      <c r="O8" s="5">
        <v>82657.259999999995</v>
      </c>
      <c r="P8" s="6">
        <f t="shared" si="3"/>
        <v>0.95299999999999996</v>
      </c>
    </row>
    <row r="9" spans="1:16" x14ac:dyDescent="0.25">
      <c r="A9" s="1">
        <v>7</v>
      </c>
      <c r="B9" s="4">
        <v>10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f t="shared" si="1"/>
        <v>6</v>
      </c>
      <c r="L9">
        <f t="shared" si="0"/>
        <v>8192</v>
      </c>
      <c r="M9" s="5">
        <f t="shared" si="2"/>
        <v>1398101.3333333333</v>
      </c>
      <c r="N9" s="5">
        <f>((M9 * 1000) / C69)</f>
        <v>78741.185613399386</v>
      </c>
      <c r="O9" s="5">
        <v>82657.279999999999</v>
      </c>
      <c r="P9" s="6">
        <f t="shared" si="3"/>
        <v>0.95299999999999996</v>
      </c>
    </row>
    <row r="10" spans="1:16" x14ac:dyDescent="0.25">
      <c r="A10" s="1">
        <v>8</v>
      </c>
      <c r="B10" s="4">
        <v>9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f t="shared" si="1"/>
        <v>4</v>
      </c>
      <c r="L10">
        <f t="shared" si="0"/>
        <v>4096</v>
      </c>
      <c r="M10" s="5">
        <f t="shared" si="2"/>
        <v>1048576</v>
      </c>
      <c r="N10" s="5">
        <f>((M10 * 1000) / C69)</f>
        <v>59055.889210049543</v>
      </c>
      <c r="O10" s="5">
        <v>51992.959999999999</v>
      </c>
      <c r="P10" s="6">
        <f t="shared" si="3"/>
        <v>1.1359999999999999</v>
      </c>
    </row>
    <row r="11" spans="1:16" x14ac:dyDescent="0.25">
      <c r="A11" s="1">
        <v>9</v>
      </c>
      <c r="B11" s="4">
        <v>9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f t="shared" si="1"/>
        <v>5</v>
      </c>
      <c r="L11">
        <f t="shared" si="0"/>
        <v>4096</v>
      </c>
      <c r="M11" s="5">
        <f t="shared" si="2"/>
        <v>838860.80000000005</v>
      </c>
      <c r="N11" s="5">
        <f>((M11 * 1000) / C69)</f>
        <v>47244.711368039636</v>
      </c>
      <c r="O11" s="5">
        <v>49534.37</v>
      </c>
      <c r="P11" s="6">
        <f t="shared" si="3"/>
        <v>0.95399999999999996</v>
      </c>
    </row>
    <row r="12" spans="1:16" x14ac:dyDescent="0.25">
      <c r="A12" s="1">
        <v>10</v>
      </c>
      <c r="B12" s="4">
        <v>9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f t="shared" si="1"/>
        <v>6</v>
      </c>
      <c r="L12">
        <f t="shared" si="0"/>
        <v>4096</v>
      </c>
      <c r="M12" s="5">
        <f t="shared" si="2"/>
        <v>699050.66666666663</v>
      </c>
      <c r="N12" s="5">
        <f>((M12 * 1000) / C69)</f>
        <v>39370.592806699693</v>
      </c>
      <c r="O12" s="5">
        <v>41328.639999999999</v>
      </c>
      <c r="P12" s="6">
        <f t="shared" si="3"/>
        <v>0.95299999999999996</v>
      </c>
    </row>
    <row r="13" spans="1:16" x14ac:dyDescent="0.25">
      <c r="A13" s="1">
        <v>11</v>
      </c>
      <c r="B13" s="4">
        <v>9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f t="shared" si="1"/>
        <v>7</v>
      </c>
      <c r="L13">
        <f t="shared" si="0"/>
        <v>4096</v>
      </c>
      <c r="M13" s="5">
        <f t="shared" si="2"/>
        <v>599186.28571428568</v>
      </c>
      <c r="N13" s="5">
        <f>((M13 * 1000) / C69)</f>
        <v>33746.222405742599</v>
      </c>
      <c r="O13" s="5">
        <v>35424.550000000003</v>
      </c>
      <c r="P13" s="6">
        <f t="shared" si="3"/>
        <v>0.95299999999999996</v>
      </c>
    </row>
    <row r="14" spans="1:16" x14ac:dyDescent="0.25">
      <c r="A14" s="1">
        <v>12</v>
      </c>
      <c r="B14" s="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f t="shared" si="1"/>
        <v>4</v>
      </c>
      <c r="L14">
        <f t="shared" si="0"/>
        <v>2048</v>
      </c>
      <c r="M14" s="5">
        <f t="shared" si="2"/>
        <v>524288</v>
      </c>
      <c r="N14" s="5">
        <f>((M14 * 1000) / C69)</f>
        <v>29527.944605024772</v>
      </c>
      <c r="O14" s="5">
        <v>30996.48</v>
      </c>
      <c r="P14" s="6">
        <f t="shared" si="3"/>
        <v>0.95299999999999996</v>
      </c>
    </row>
    <row r="15" spans="1:16" x14ac:dyDescent="0.25">
      <c r="A15" s="1">
        <v>13</v>
      </c>
      <c r="B15" s="4">
        <v>8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f t="shared" si="1"/>
        <v>5</v>
      </c>
      <c r="L15">
        <f t="shared" si="0"/>
        <v>2048</v>
      </c>
      <c r="M15" s="5">
        <f t="shared" si="2"/>
        <v>419430.40000000002</v>
      </c>
      <c r="N15" s="5">
        <f>((M15 * 1000) / C69)</f>
        <v>23622.355684019818</v>
      </c>
      <c r="O15" s="5">
        <v>24797.19</v>
      </c>
      <c r="P15" s="6">
        <f t="shared" si="3"/>
        <v>0.95299999999999996</v>
      </c>
    </row>
    <row r="16" spans="1:16" x14ac:dyDescent="0.25">
      <c r="A16" s="1">
        <v>14</v>
      </c>
      <c r="B16" s="4">
        <v>8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f t="shared" si="1"/>
        <v>6</v>
      </c>
      <c r="L16">
        <f t="shared" si="0"/>
        <v>2048</v>
      </c>
      <c r="M16" s="5">
        <f t="shared" si="2"/>
        <v>349525.33333333331</v>
      </c>
      <c r="N16" s="5">
        <f>((M16 * 1000) / C69)</f>
        <v>19685.296403349847</v>
      </c>
      <c r="O16" s="5">
        <v>20664.32</v>
      </c>
      <c r="P16" s="6">
        <f t="shared" si="3"/>
        <v>0.95299999999999996</v>
      </c>
    </row>
    <row r="17" spans="1:16" x14ac:dyDescent="0.25">
      <c r="A17" s="1">
        <v>15</v>
      </c>
      <c r="B17" s="4">
        <v>8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1"/>
        <v>7</v>
      </c>
      <c r="L17">
        <f t="shared" si="0"/>
        <v>2048</v>
      </c>
      <c r="M17" s="5">
        <f t="shared" si="2"/>
        <v>299593.14285714284</v>
      </c>
      <c r="N17" s="5">
        <f>((M17 * 1000) / C69)</f>
        <v>16873.1112028713</v>
      </c>
      <c r="O17" s="5">
        <v>17712.27</v>
      </c>
      <c r="P17" s="6">
        <f t="shared" si="3"/>
        <v>0.95299999999999996</v>
      </c>
    </row>
    <row r="18" spans="1:16" x14ac:dyDescent="0.25">
      <c r="A18" s="1">
        <v>16</v>
      </c>
      <c r="B18" s="4">
        <v>7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f t="shared" si="1"/>
        <v>4</v>
      </c>
      <c r="L18">
        <f t="shared" si="0"/>
        <v>1024</v>
      </c>
      <c r="M18" s="5">
        <f t="shared" si="2"/>
        <v>262144</v>
      </c>
      <c r="N18" s="5">
        <f>((M18 * 1000) / C69)</f>
        <v>14763.972302512386</v>
      </c>
      <c r="O18" s="5">
        <v>15498.24</v>
      </c>
      <c r="P18" s="6">
        <f t="shared" si="3"/>
        <v>0.95299999999999996</v>
      </c>
    </row>
    <row r="19" spans="1:16" x14ac:dyDescent="0.25">
      <c r="A19" s="1">
        <v>17</v>
      </c>
      <c r="B19" s="4">
        <v>7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f t="shared" si="1"/>
        <v>5</v>
      </c>
      <c r="L19">
        <f t="shared" si="0"/>
        <v>1024</v>
      </c>
      <c r="M19" s="5">
        <f t="shared" si="2"/>
        <v>209715.20000000001</v>
      </c>
      <c r="N19" s="5">
        <f>((M19 * 1000) / C69)</f>
        <v>11811.177842009909</v>
      </c>
      <c r="O19" s="5">
        <v>12398.59</v>
      </c>
      <c r="P19" s="6">
        <f t="shared" si="3"/>
        <v>0.95299999999999996</v>
      </c>
    </row>
    <row r="20" spans="1:16" x14ac:dyDescent="0.25">
      <c r="A20" s="1">
        <v>18</v>
      </c>
      <c r="B20" s="4">
        <v>7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f t="shared" si="1"/>
        <v>6</v>
      </c>
      <c r="L20">
        <f t="shared" si="0"/>
        <v>1024</v>
      </c>
      <c r="M20" s="5">
        <f t="shared" si="2"/>
        <v>174762.66666666666</v>
      </c>
      <c r="N20" s="5">
        <f>((M20 * 1000) / C69)</f>
        <v>9842.6482016749233</v>
      </c>
      <c r="O20" s="5">
        <v>10332.15</v>
      </c>
      <c r="P20" s="6">
        <f t="shared" si="3"/>
        <v>0.95299999999999996</v>
      </c>
    </row>
    <row r="21" spans="1:16" x14ac:dyDescent="0.25">
      <c r="A21" s="1">
        <v>19</v>
      </c>
      <c r="B21" s="4">
        <v>7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f t="shared" si="1"/>
        <v>7</v>
      </c>
      <c r="L21">
        <f t="shared" si="0"/>
        <v>1024</v>
      </c>
      <c r="M21" s="5">
        <f t="shared" si="2"/>
        <v>149796.57142857142</v>
      </c>
      <c r="N21" s="5">
        <f>((M21 * 1000) / C69)</f>
        <v>8436.5556014356498</v>
      </c>
      <c r="O21" s="5">
        <v>8856.14</v>
      </c>
      <c r="P21" s="6">
        <f t="shared" si="3"/>
        <v>0.95299999999999996</v>
      </c>
    </row>
    <row r="22" spans="1:16" x14ac:dyDescent="0.25">
      <c r="A22" s="1">
        <v>20</v>
      </c>
      <c r="B22" s="4">
        <v>6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f t="shared" si="1"/>
        <v>4</v>
      </c>
      <c r="L22">
        <f t="shared" si="0"/>
        <v>512</v>
      </c>
      <c r="M22" s="5">
        <f t="shared" si="2"/>
        <v>131072</v>
      </c>
      <c r="N22" s="5">
        <f>((M22 * 1000) / C69)</f>
        <v>7381.9861512561929</v>
      </c>
      <c r="O22" s="5">
        <v>7749.12</v>
      </c>
      <c r="P22" s="6">
        <f t="shared" si="3"/>
        <v>0.95299999999999996</v>
      </c>
    </row>
    <row r="23" spans="1:16" x14ac:dyDescent="0.25">
      <c r="A23" s="1">
        <v>21</v>
      </c>
      <c r="B23" s="4">
        <v>6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1</v>
      </c>
      <c r="K23">
        <f t="shared" si="1"/>
        <v>5</v>
      </c>
      <c r="L23">
        <f t="shared" si="0"/>
        <v>512</v>
      </c>
      <c r="M23" s="5">
        <f t="shared" si="2"/>
        <v>104857.60000000001</v>
      </c>
      <c r="N23" s="5">
        <f>((M23 * 1000) / C69)</f>
        <v>5905.5889210049545</v>
      </c>
      <c r="O23" s="5">
        <v>6199.3</v>
      </c>
      <c r="P23" s="6">
        <f t="shared" si="3"/>
        <v>0.95299999999999996</v>
      </c>
    </row>
    <row r="24" spans="1:16" x14ac:dyDescent="0.25">
      <c r="A24" s="1">
        <v>22</v>
      </c>
      <c r="B24" s="4">
        <v>6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f t="shared" si="1"/>
        <v>6</v>
      </c>
      <c r="L24">
        <f t="shared" si="0"/>
        <v>512</v>
      </c>
      <c r="M24" s="5">
        <f t="shared" si="2"/>
        <v>87381.333333333328</v>
      </c>
      <c r="N24" s="5">
        <f>((M24 * 1000) / C69)</f>
        <v>4921.3241008374616</v>
      </c>
      <c r="O24" s="5">
        <v>5166.08</v>
      </c>
      <c r="P24" s="6">
        <f>ROUND((N24 / O24),3)</f>
        <v>0.95299999999999996</v>
      </c>
    </row>
    <row r="25" spans="1:16" x14ac:dyDescent="0.25">
      <c r="A25" s="1">
        <v>23</v>
      </c>
      <c r="B25" s="4">
        <v>6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1"/>
        <v>7</v>
      </c>
      <c r="L25">
        <f t="shared" si="0"/>
        <v>512</v>
      </c>
      <c r="M25" s="5">
        <f t="shared" si="2"/>
        <v>74898.28571428571</v>
      </c>
      <c r="N25" s="5">
        <f>((M25 * 1000) / C69)</f>
        <v>4218.2778007178249</v>
      </c>
      <c r="O25" s="5">
        <v>4428.07</v>
      </c>
      <c r="P25" s="6">
        <f t="shared" si="3"/>
        <v>0.95299999999999996</v>
      </c>
    </row>
    <row r="26" spans="1:16" x14ac:dyDescent="0.25">
      <c r="A26" s="1">
        <v>24</v>
      </c>
      <c r="B26" s="4">
        <v>5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f t="shared" si="1"/>
        <v>4</v>
      </c>
      <c r="L26">
        <f t="shared" si="0"/>
        <v>256</v>
      </c>
      <c r="M26" s="5">
        <f t="shared" si="2"/>
        <v>65536</v>
      </c>
      <c r="N26" s="5">
        <f>((M26 * 1000) / C69)</f>
        <v>3690.9930756280964</v>
      </c>
      <c r="O26" s="5">
        <v>3874.55</v>
      </c>
      <c r="P26" s="6">
        <f t="shared" si="3"/>
        <v>0.95299999999999996</v>
      </c>
    </row>
    <row r="27" spans="1:16" x14ac:dyDescent="0.25">
      <c r="A27" s="1">
        <v>25</v>
      </c>
      <c r="B27" s="4">
        <v>5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f t="shared" si="1"/>
        <v>5</v>
      </c>
      <c r="L27">
        <f t="shared" si="0"/>
        <v>256</v>
      </c>
      <c r="M27" s="5">
        <f t="shared" si="2"/>
        <v>52428.800000000003</v>
      </c>
      <c r="N27" s="5">
        <f>((M27 * 1000) / C69)</f>
        <v>2952.7944605024772</v>
      </c>
      <c r="O27" s="5">
        <v>3099.65</v>
      </c>
      <c r="P27" s="6">
        <f t="shared" si="3"/>
        <v>0.95299999999999996</v>
      </c>
    </row>
    <row r="28" spans="1:16" x14ac:dyDescent="0.25">
      <c r="A28" s="1">
        <v>26</v>
      </c>
      <c r="B28" s="4">
        <v>5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f t="shared" si="1"/>
        <v>6</v>
      </c>
      <c r="L28">
        <f t="shared" si="0"/>
        <v>256</v>
      </c>
      <c r="M28" s="5">
        <f t="shared" si="2"/>
        <v>43690.666666666664</v>
      </c>
      <c r="N28" s="5">
        <f>((M28 * 1000) / C69)</f>
        <v>2460.6620504187308</v>
      </c>
      <c r="O28" s="5">
        <v>2583.04</v>
      </c>
      <c r="P28" s="6">
        <f t="shared" si="3"/>
        <v>0.95299999999999996</v>
      </c>
    </row>
    <row r="29" spans="1:16" x14ac:dyDescent="0.25">
      <c r="A29" s="1">
        <v>27</v>
      </c>
      <c r="B29" s="4">
        <v>5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1"/>
        <v>7</v>
      </c>
      <c r="L29">
        <f t="shared" si="0"/>
        <v>256</v>
      </c>
      <c r="M29" s="5">
        <f t="shared" si="2"/>
        <v>37449.142857142855</v>
      </c>
      <c r="N29" s="5">
        <f>((M29 * 1000) / C69)</f>
        <v>2109.1389003589125</v>
      </c>
      <c r="O29" s="5">
        <v>2214.0300000000002</v>
      </c>
      <c r="P29" s="6">
        <f t="shared" si="3"/>
        <v>0.95299999999999996</v>
      </c>
    </row>
    <row r="30" spans="1:16" x14ac:dyDescent="0.25">
      <c r="A30" s="1">
        <v>28</v>
      </c>
      <c r="B30" s="4">
        <v>4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f t="shared" si="1"/>
        <v>4</v>
      </c>
      <c r="L30">
        <f t="shared" si="0"/>
        <v>128</v>
      </c>
      <c r="M30" s="5">
        <f t="shared" si="2"/>
        <v>32768</v>
      </c>
      <c r="N30" s="5">
        <f>((M30 * 1000) / C69)</f>
        <v>1845.4965378140482</v>
      </c>
      <c r="O30" s="5">
        <v>1937.28</v>
      </c>
      <c r="P30" s="6">
        <f t="shared" si="3"/>
        <v>0.95299999999999996</v>
      </c>
    </row>
    <row r="31" spans="1:16" x14ac:dyDescent="0.25">
      <c r="A31" s="1">
        <v>29</v>
      </c>
      <c r="B31" s="4">
        <v>4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f t="shared" si="1"/>
        <v>5</v>
      </c>
      <c r="L31">
        <f t="shared" si="0"/>
        <v>128</v>
      </c>
      <c r="M31" s="5">
        <f t="shared" si="2"/>
        <v>26214.400000000001</v>
      </c>
      <c r="N31" s="5">
        <f>((M31 * 1000) / C69)</f>
        <v>1476.3972302512386</v>
      </c>
      <c r="O31" s="5">
        <v>1549.82</v>
      </c>
      <c r="P31" s="6">
        <f t="shared" si="3"/>
        <v>0.95299999999999996</v>
      </c>
    </row>
    <row r="32" spans="1:16" x14ac:dyDescent="0.25">
      <c r="A32" s="1">
        <v>30</v>
      </c>
      <c r="B32" s="4">
        <v>4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f t="shared" si="1"/>
        <v>6</v>
      </c>
      <c r="L32">
        <f t="shared" si="0"/>
        <v>128</v>
      </c>
      <c r="M32" s="5">
        <f t="shared" si="2"/>
        <v>21845.333333333332</v>
      </c>
      <c r="N32" s="5">
        <f>((M32 * 1000) / C69)</f>
        <v>1230.3310252093654</v>
      </c>
      <c r="O32">
        <v>1291.52</v>
      </c>
      <c r="P32" s="6">
        <f t="shared" si="3"/>
        <v>0.95299999999999996</v>
      </c>
    </row>
    <row r="33" spans="1:16" x14ac:dyDescent="0.25">
      <c r="A33" s="1">
        <v>31</v>
      </c>
      <c r="B33" s="4">
        <v>4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1"/>
        <v>7</v>
      </c>
      <c r="L33">
        <f t="shared" si="0"/>
        <v>128</v>
      </c>
      <c r="M33" s="5">
        <f t="shared" si="2"/>
        <v>18724.571428571428</v>
      </c>
      <c r="N33" s="5">
        <f>((M33 * 1000) / C69)</f>
        <v>1054.5694501794562</v>
      </c>
      <c r="O33" s="5">
        <v>1107.02</v>
      </c>
      <c r="P33" s="6">
        <f t="shared" si="3"/>
        <v>0.95299999999999996</v>
      </c>
    </row>
    <row r="34" spans="1:16" x14ac:dyDescent="0.25">
      <c r="A34" s="1">
        <v>32</v>
      </c>
      <c r="B34" s="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f t="shared" si="1"/>
        <v>4</v>
      </c>
      <c r="L34">
        <f t="shared" ref="L34:L65" si="4">_xlfn.BITLSHIFT(1,B34) * 8</f>
        <v>64</v>
      </c>
      <c r="M34" s="5">
        <f t="shared" ref="M34:M65" si="5" xml:space="preserve"> (1024 / K34) * L34</f>
        <v>16384</v>
      </c>
      <c r="N34" s="5">
        <f>((M34 * 1000) / C69)</f>
        <v>922.74826890702411</v>
      </c>
      <c r="O34" s="5">
        <v>968.64</v>
      </c>
      <c r="P34" s="6">
        <f t="shared" si="3"/>
        <v>0.95299999999999996</v>
      </c>
    </row>
    <row r="35" spans="1:16" x14ac:dyDescent="0.25">
      <c r="A35" s="1">
        <v>33</v>
      </c>
      <c r="B35" s="4">
        <v>3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f t="shared" si="1"/>
        <v>5</v>
      </c>
      <c r="L35">
        <f t="shared" si="4"/>
        <v>64</v>
      </c>
      <c r="M35" s="5">
        <f t="shared" si="5"/>
        <v>13107.2</v>
      </c>
      <c r="N35" s="5">
        <f>((M35 * 1000) / C69)</f>
        <v>738.19861512561931</v>
      </c>
      <c r="O35" s="5">
        <v>774.91</v>
      </c>
      <c r="P35" s="6">
        <f t="shared" si="3"/>
        <v>0.95299999999999996</v>
      </c>
    </row>
    <row r="36" spans="1:16" x14ac:dyDescent="0.25">
      <c r="A36" s="1">
        <v>34</v>
      </c>
      <c r="B36" s="4">
        <v>3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f t="shared" si="1"/>
        <v>6</v>
      </c>
      <c r="L36">
        <f t="shared" si="4"/>
        <v>64</v>
      </c>
      <c r="M36" s="5">
        <f t="shared" si="5"/>
        <v>10922.666666666666</v>
      </c>
      <c r="N36" s="5">
        <f>((M36 * 1000) / C69)</f>
        <v>615.1655126046827</v>
      </c>
      <c r="O36" s="5">
        <v>645.76</v>
      </c>
      <c r="P36" s="6">
        <f t="shared" si="3"/>
        <v>0.95299999999999996</v>
      </c>
    </row>
    <row r="37" spans="1:16" x14ac:dyDescent="0.25">
      <c r="A37" s="1">
        <v>35</v>
      </c>
      <c r="B37" s="4">
        <v>3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f t="shared" si="1"/>
        <v>7</v>
      </c>
      <c r="L37">
        <f t="shared" si="4"/>
        <v>64</v>
      </c>
      <c r="M37" s="5">
        <f t="shared" si="5"/>
        <v>9362.2857142857138</v>
      </c>
      <c r="N37" s="5">
        <f>((M37 * 1000) / C69)</f>
        <v>527.28472508972811</v>
      </c>
      <c r="O37" s="5">
        <v>553.51</v>
      </c>
      <c r="P37" s="6">
        <f t="shared" si="3"/>
        <v>0.95299999999999996</v>
      </c>
    </row>
    <row r="38" spans="1:16" x14ac:dyDescent="0.25">
      <c r="A38" s="1">
        <v>36</v>
      </c>
      <c r="B38" s="4">
        <v>2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f t="shared" si="1"/>
        <v>4</v>
      </c>
      <c r="L38">
        <f t="shared" si="4"/>
        <v>32</v>
      </c>
      <c r="M38" s="5">
        <f t="shared" si="5"/>
        <v>8192</v>
      </c>
      <c r="N38" s="5">
        <f>((M38 * 1000) / C69)</f>
        <v>461.37413445351206</v>
      </c>
      <c r="O38" s="5">
        <v>484.32</v>
      </c>
      <c r="P38" s="6">
        <f t="shared" si="3"/>
        <v>0.95299999999999996</v>
      </c>
    </row>
    <row r="39" spans="1:16" x14ac:dyDescent="0.25">
      <c r="A39" s="1">
        <v>37</v>
      </c>
      <c r="B39" s="4">
        <v>2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f t="shared" si="1"/>
        <v>5</v>
      </c>
      <c r="L39">
        <f t="shared" si="4"/>
        <v>32</v>
      </c>
      <c r="M39" s="5">
        <f t="shared" si="5"/>
        <v>6553.6</v>
      </c>
      <c r="N39" s="5">
        <f>((M39 * 1000) / C69)</f>
        <v>369.09930756280966</v>
      </c>
      <c r="O39" s="5">
        <v>387.45</v>
      </c>
      <c r="P39" s="6">
        <f t="shared" si="3"/>
        <v>0.95299999999999996</v>
      </c>
    </row>
    <row r="40" spans="1:16" x14ac:dyDescent="0.25">
      <c r="A40" s="1">
        <v>38</v>
      </c>
      <c r="B40" s="4">
        <v>2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f t="shared" si="1"/>
        <v>6</v>
      </c>
      <c r="L40">
        <f t="shared" si="4"/>
        <v>32</v>
      </c>
      <c r="M40" s="5">
        <f t="shared" si="5"/>
        <v>5461.333333333333</v>
      </c>
      <c r="N40" s="5">
        <f>((M40 * 1000) / C69)</f>
        <v>307.58275630234135</v>
      </c>
      <c r="O40" s="5">
        <v>322.98</v>
      </c>
      <c r="P40" s="6">
        <f t="shared" si="3"/>
        <v>0.95199999999999996</v>
      </c>
    </row>
    <row r="41" spans="1:16" x14ac:dyDescent="0.25">
      <c r="A41" s="1">
        <v>39</v>
      </c>
      <c r="B41" s="4">
        <v>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1"/>
        <v>7</v>
      </c>
      <c r="L41">
        <f t="shared" si="4"/>
        <v>32</v>
      </c>
      <c r="M41" s="5">
        <f t="shared" si="5"/>
        <v>4681.1428571428569</v>
      </c>
      <c r="N41" s="5">
        <f>((M41 * 1000) / C69)</f>
        <v>263.64236254486406</v>
      </c>
      <c r="O41" s="5">
        <v>276.75</v>
      </c>
      <c r="P41" s="6">
        <f t="shared" si="3"/>
        <v>0.95299999999999996</v>
      </c>
    </row>
    <row r="42" spans="1:16" x14ac:dyDescent="0.25">
      <c r="A42" s="1">
        <v>40</v>
      </c>
      <c r="B42" s="4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f t="shared" si="1"/>
        <v>4</v>
      </c>
      <c r="L42">
        <f t="shared" si="4"/>
        <v>16</v>
      </c>
      <c r="M42" s="5">
        <f t="shared" si="5"/>
        <v>4096</v>
      </c>
      <c r="N42" s="5">
        <f>((M42 * 1000) / C69)</f>
        <v>230.68706722675603</v>
      </c>
      <c r="O42" s="5">
        <v>242.16</v>
      </c>
      <c r="P42" s="6">
        <f t="shared" si="3"/>
        <v>0.95299999999999996</v>
      </c>
    </row>
    <row r="43" spans="1:16" x14ac:dyDescent="0.25">
      <c r="A43" s="1">
        <v>41</v>
      </c>
      <c r="B43" s="4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f t="shared" si="1"/>
        <v>5</v>
      </c>
      <c r="L43">
        <f t="shared" si="4"/>
        <v>16</v>
      </c>
      <c r="M43" s="5">
        <f t="shared" si="5"/>
        <v>3276.8</v>
      </c>
      <c r="N43" s="5">
        <f>((M43 * 1000) / C69)</f>
        <v>184.54965378140483</v>
      </c>
      <c r="O43" s="5">
        <v>193.73</v>
      </c>
      <c r="P43" s="6">
        <f t="shared" si="3"/>
        <v>0.95299999999999996</v>
      </c>
    </row>
    <row r="44" spans="1:16" x14ac:dyDescent="0.25">
      <c r="A44" s="1">
        <v>42</v>
      </c>
      <c r="B44" s="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f t="shared" si="1"/>
        <v>6</v>
      </c>
      <c r="L44">
        <f t="shared" si="4"/>
        <v>16</v>
      </c>
      <c r="M44" s="5">
        <f t="shared" si="5"/>
        <v>2730.6666666666665</v>
      </c>
      <c r="N44" s="5">
        <f>((M44 * 1000) / C69)</f>
        <v>153.79137815117068</v>
      </c>
      <c r="O44" s="5">
        <v>161.44</v>
      </c>
      <c r="P44" s="6">
        <f t="shared" si="3"/>
        <v>0.95299999999999996</v>
      </c>
    </row>
    <row r="45" spans="1:16" x14ac:dyDescent="0.25">
      <c r="A45" s="1">
        <v>43</v>
      </c>
      <c r="B45" s="4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f t="shared" si="1"/>
        <v>7</v>
      </c>
      <c r="L45">
        <f t="shared" si="4"/>
        <v>16</v>
      </c>
      <c r="M45" s="5">
        <f t="shared" si="5"/>
        <v>2340.5714285714284</v>
      </c>
      <c r="N45" s="5">
        <f>((M45 * 1000) / C69)</f>
        <v>131.82118127243203</v>
      </c>
      <c r="O45" s="5">
        <v>139.38</v>
      </c>
      <c r="P45" s="6">
        <f t="shared" si="3"/>
        <v>0.94599999999999995</v>
      </c>
    </row>
    <row r="46" spans="1:16" x14ac:dyDescent="0.25">
      <c r="A46" s="1">
        <v>44</v>
      </c>
      <c r="B46" s="4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f t="shared" si="1"/>
        <v>4</v>
      </c>
      <c r="L46">
        <f t="shared" si="4"/>
        <v>8</v>
      </c>
      <c r="M46" s="5">
        <f t="shared" si="5"/>
        <v>2048</v>
      </c>
      <c r="N46" s="5">
        <f>((M46 * 1000) / C69)</f>
        <v>115.34353361337801</v>
      </c>
      <c r="O46" s="5">
        <v>121.08</v>
      </c>
      <c r="P46" s="6">
        <f t="shared" si="3"/>
        <v>0.95299999999999996</v>
      </c>
    </row>
    <row r="47" spans="1:16" x14ac:dyDescent="0.25">
      <c r="A47" s="1">
        <v>45</v>
      </c>
      <c r="B47" s="4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1</v>
      </c>
      <c r="K47">
        <f t="shared" si="1"/>
        <v>5</v>
      </c>
      <c r="L47">
        <f t="shared" si="4"/>
        <v>8</v>
      </c>
      <c r="M47" s="5">
        <f t="shared" si="5"/>
        <v>1638.4</v>
      </c>
      <c r="N47" s="5">
        <f>((M47 * 1000) / C69)</f>
        <v>92.274826890702414</v>
      </c>
      <c r="O47" s="5">
        <v>96.86</v>
      </c>
      <c r="P47" s="6">
        <f t="shared" si="3"/>
        <v>0.95299999999999996</v>
      </c>
    </row>
    <row r="48" spans="1:16" x14ac:dyDescent="0.25">
      <c r="A48" s="1">
        <v>46</v>
      </c>
      <c r="B48" s="4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f t="shared" si="1"/>
        <v>6</v>
      </c>
      <c r="L48">
        <f t="shared" si="4"/>
        <v>8</v>
      </c>
      <c r="M48" s="5">
        <f t="shared" si="5"/>
        <v>1365.3333333333333</v>
      </c>
      <c r="N48" s="5">
        <f>((M48 * 1000) / C69)</f>
        <v>76.895689075585338</v>
      </c>
      <c r="O48" s="5">
        <v>80.72</v>
      </c>
      <c r="P48" s="6">
        <f t="shared" si="3"/>
        <v>0.95299999999999996</v>
      </c>
    </row>
    <row r="49" spans="1:16" x14ac:dyDescent="0.25">
      <c r="A49" s="1">
        <v>47</v>
      </c>
      <c r="B49" s="4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f t="shared" si="1"/>
        <v>7</v>
      </c>
      <c r="L49">
        <f t="shared" si="4"/>
        <v>8</v>
      </c>
      <c r="M49" s="5">
        <f t="shared" si="5"/>
        <v>1170.2857142857142</v>
      </c>
      <c r="N49" s="5">
        <f>((M49 * 1000) / C69)</f>
        <v>65.910590636216014</v>
      </c>
      <c r="O49" s="5">
        <v>69.19</v>
      </c>
      <c r="P49" s="6">
        <f t="shared" si="3"/>
        <v>0.95299999999999996</v>
      </c>
    </row>
    <row r="50" spans="1:16" x14ac:dyDescent="0.25">
      <c r="A50" s="1">
        <v>48</v>
      </c>
      <c r="B50" s="4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f t="shared" si="1"/>
        <v>8</v>
      </c>
      <c r="L50">
        <f t="shared" si="4"/>
        <v>8</v>
      </c>
      <c r="M50" s="5">
        <f t="shared" si="5"/>
        <v>1024</v>
      </c>
      <c r="N50" s="5">
        <f>((M50 * 1000) / C69)</f>
        <v>57.671766806689007</v>
      </c>
      <c r="O50" s="5">
        <v>60.54</v>
      </c>
      <c r="P50" s="6">
        <f t="shared" si="3"/>
        <v>0.95299999999999996</v>
      </c>
    </row>
    <row r="51" spans="1:16" x14ac:dyDescent="0.25">
      <c r="A51" s="1">
        <v>49</v>
      </c>
      <c r="B51" s="4">
        <v>0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1</v>
      </c>
      <c r="J51">
        <v>2</v>
      </c>
      <c r="K51">
        <f t="shared" si="1"/>
        <v>10</v>
      </c>
      <c r="L51">
        <f t="shared" si="4"/>
        <v>8</v>
      </c>
      <c r="M51" s="5">
        <f t="shared" si="5"/>
        <v>819.2</v>
      </c>
      <c r="N51" s="5">
        <f>((M51 * 1000) / C69)</f>
        <v>46.137413445351207</v>
      </c>
      <c r="O51" s="5">
        <v>48.43</v>
      </c>
      <c r="P51" s="6">
        <f t="shared" si="3"/>
        <v>0.95299999999999996</v>
      </c>
    </row>
    <row r="52" spans="1:16" x14ac:dyDescent="0.25">
      <c r="A52" s="1">
        <v>50</v>
      </c>
      <c r="B52" s="4">
        <v>0</v>
      </c>
      <c r="C52">
        <v>1</v>
      </c>
      <c r="D52">
        <v>2</v>
      </c>
      <c r="E52">
        <v>1</v>
      </c>
      <c r="F52">
        <v>2</v>
      </c>
      <c r="G52">
        <v>1</v>
      </c>
      <c r="H52">
        <v>2</v>
      </c>
      <c r="I52">
        <v>1</v>
      </c>
      <c r="J52">
        <v>2</v>
      </c>
      <c r="K52">
        <f t="shared" si="1"/>
        <v>12</v>
      </c>
      <c r="L52">
        <f t="shared" si="4"/>
        <v>8</v>
      </c>
      <c r="M52" s="5">
        <f t="shared" si="5"/>
        <v>682.66666666666663</v>
      </c>
      <c r="N52" s="5">
        <f>((M52 * 1000) / C69)</f>
        <v>38.447844537792669</v>
      </c>
      <c r="O52" s="5">
        <v>40.56</v>
      </c>
      <c r="P52" s="6">
        <f t="shared" si="3"/>
        <v>0.94799999999999995</v>
      </c>
    </row>
    <row r="53" spans="1:16" x14ac:dyDescent="0.25">
      <c r="A53" s="1">
        <v>51</v>
      </c>
      <c r="B53" s="4">
        <v>0</v>
      </c>
      <c r="C53">
        <v>1</v>
      </c>
      <c r="D53">
        <v>2</v>
      </c>
      <c r="E53">
        <v>2</v>
      </c>
      <c r="F53">
        <v>2</v>
      </c>
      <c r="G53">
        <v>1</v>
      </c>
      <c r="H53">
        <v>2</v>
      </c>
      <c r="I53">
        <v>2</v>
      </c>
      <c r="J53">
        <v>2</v>
      </c>
      <c r="K53">
        <f t="shared" si="1"/>
        <v>14</v>
      </c>
      <c r="L53">
        <f t="shared" si="4"/>
        <v>8</v>
      </c>
      <c r="M53" s="5">
        <f t="shared" si="5"/>
        <v>585.14285714285711</v>
      </c>
      <c r="N53" s="5">
        <f>((M53 * 1000) / C69)</f>
        <v>32.955295318108007</v>
      </c>
      <c r="O53" s="5">
        <v>34.590000000000003</v>
      </c>
      <c r="P53" s="6">
        <f t="shared" si="3"/>
        <v>0.95299999999999996</v>
      </c>
    </row>
    <row r="54" spans="1:16" x14ac:dyDescent="0.25">
      <c r="A54" s="1">
        <v>52</v>
      </c>
      <c r="B54" s="4">
        <v>0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f t="shared" si="1"/>
        <v>16</v>
      </c>
      <c r="L54">
        <f t="shared" si="4"/>
        <v>8</v>
      </c>
      <c r="M54" s="5">
        <f t="shared" si="5"/>
        <v>512</v>
      </c>
      <c r="N54" s="5">
        <f>((M54 * 1000) / C69)</f>
        <v>28.835883403344504</v>
      </c>
      <c r="O54" s="5">
        <v>30.27</v>
      </c>
      <c r="P54" s="6">
        <f t="shared" si="3"/>
        <v>0.95299999999999996</v>
      </c>
    </row>
    <row r="55" spans="1:16" x14ac:dyDescent="0.25">
      <c r="A55" s="1">
        <v>53</v>
      </c>
      <c r="B55" s="4">
        <v>0</v>
      </c>
      <c r="C55">
        <v>2</v>
      </c>
      <c r="D55">
        <v>2</v>
      </c>
      <c r="E55">
        <v>2</v>
      </c>
      <c r="F55">
        <v>4</v>
      </c>
      <c r="G55">
        <v>2</v>
      </c>
      <c r="H55">
        <v>2</v>
      </c>
      <c r="I55">
        <v>2</v>
      </c>
      <c r="J55">
        <v>4</v>
      </c>
      <c r="K55">
        <f t="shared" si="1"/>
        <v>20</v>
      </c>
      <c r="L55">
        <f t="shared" si="4"/>
        <v>8</v>
      </c>
      <c r="M55" s="5">
        <f t="shared" si="5"/>
        <v>409.6</v>
      </c>
      <c r="N55" s="5">
        <f>((M55 * 1000) / C69)</f>
        <v>23.068706722675604</v>
      </c>
      <c r="O55" s="5">
        <v>24.22</v>
      </c>
      <c r="P55" s="6">
        <f t="shared" si="3"/>
        <v>0.95199999999999996</v>
      </c>
    </row>
    <row r="56" spans="1:16" x14ac:dyDescent="0.25">
      <c r="A56" s="1">
        <v>54</v>
      </c>
      <c r="B56" s="4">
        <v>0</v>
      </c>
      <c r="C56">
        <v>2</v>
      </c>
      <c r="D56">
        <v>4</v>
      </c>
      <c r="E56">
        <v>2</v>
      </c>
      <c r="F56">
        <v>4</v>
      </c>
      <c r="G56">
        <v>2</v>
      </c>
      <c r="H56">
        <v>4</v>
      </c>
      <c r="I56">
        <v>2</v>
      </c>
      <c r="J56">
        <v>4</v>
      </c>
      <c r="K56">
        <f t="shared" si="1"/>
        <v>24</v>
      </c>
      <c r="L56">
        <f t="shared" si="4"/>
        <v>8</v>
      </c>
      <c r="M56" s="5">
        <f t="shared" si="5"/>
        <v>341.33333333333331</v>
      </c>
      <c r="N56" s="5">
        <f>((M56 * 1000) / C69)</f>
        <v>19.223922268896334</v>
      </c>
      <c r="O56" s="5">
        <v>20.18</v>
      </c>
      <c r="P56" s="6">
        <f t="shared" si="3"/>
        <v>0.95299999999999996</v>
      </c>
    </row>
    <row r="57" spans="1:16" x14ac:dyDescent="0.25">
      <c r="A57" s="1">
        <v>55</v>
      </c>
      <c r="B57" s="4">
        <v>0</v>
      </c>
      <c r="C57">
        <v>2</v>
      </c>
      <c r="D57">
        <v>4</v>
      </c>
      <c r="E57">
        <v>4</v>
      </c>
      <c r="F57">
        <v>4</v>
      </c>
      <c r="G57">
        <v>2</v>
      </c>
      <c r="H57">
        <v>4</v>
      </c>
      <c r="I57">
        <v>4</v>
      </c>
      <c r="J57">
        <v>4</v>
      </c>
      <c r="K57">
        <f t="shared" si="1"/>
        <v>28</v>
      </c>
      <c r="L57">
        <f t="shared" si="4"/>
        <v>8</v>
      </c>
      <c r="M57" s="5">
        <f t="shared" si="5"/>
        <v>292.57142857142856</v>
      </c>
      <c r="N57" s="5">
        <f>((M57 * 1000) / C69)</f>
        <v>16.477647659054004</v>
      </c>
      <c r="O57" s="5">
        <v>17.3</v>
      </c>
      <c r="P57" s="6">
        <f t="shared" si="3"/>
        <v>0.95199999999999996</v>
      </c>
    </row>
    <row r="58" spans="1:16" x14ac:dyDescent="0.25">
      <c r="A58" s="1">
        <v>56</v>
      </c>
      <c r="B58" s="4">
        <v>0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f t="shared" si="1"/>
        <v>32</v>
      </c>
      <c r="L58">
        <f t="shared" si="4"/>
        <v>8</v>
      </c>
      <c r="M58" s="5">
        <f t="shared" si="5"/>
        <v>256</v>
      </c>
      <c r="N58" s="5">
        <f>((M58 * 1000) / C69)</f>
        <v>14.417941701672252</v>
      </c>
      <c r="O58" s="5">
        <v>15.14</v>
      </c>
      <c r="P58" s="6">
        <f t="shared" si="3"/>
        <v>0.95199999999999996</v>
      </c>
    </row>
    <row r="59" spans="1:16" x14ac:dyDescent="0.25">
      <c r="A59" s="1">
        <v>57</v>
      </c>
      <c r="B59" s="4">
        <v>0</v>
      </c>
      <c r="C59">
        <v>4</v>
      </c>
      <c r="D59">
        <v>4</v>
      </c>
      <c r="E59">
        <v>4</v>
      </c>
      <c r="F59">
        <v>8</v>
      </c>
      <c r="G59">
        <v>4</v>
      </c>
      <c r="H59">
        <v>4</v>
      </c>
      <c r="I59">
        <v>4</v>
      </c>
      <c r="J59">
        <v>8</v>
      </c>
      <c r="K59">
        <f t="shared" si="1"/>
        <v>40</v>
      </c>
      <c r="L59">
        <f t="shared" si="4"/>
        <v>8</v>
      </c>
      <c r="M59" s="5">
        <f t="shared" si="5"/>
        <v>204.8</v>
      </c>
      <c r="N59" s="5">
        <f>((M59 * 1000) / C69)</f>
        <v>11.534353361337802</v>
      </c>
      <c r="O59" s="5">
        <v>12.11</v>
      </c>
      <c r="P59" s="6">
        <f t="shared" si="3"/>
        <v>0.95199999999999996</v>
      </c>
    </row>
    <row r="60" spans="1:16" x14ac:dyDescent="0.25">
      <c r="A60" s="1">
        <v>58</v>
      </c>
      <c r="B60" s="4">
        <v>0</v>
      </c>
      <c r="C60">
        <v>4</v>
      </c>
      <c r="D60">
        <v>8</v>
      </c>
      <c r="E60">
        <v>4</v>
      </c>
      <c r="F60">
        <v>8</v>
      </c>
      <c r="G60">
        <v>4</v>
      </c>
      <c r="H60">
        <v>8</v>
      </c>
      <c r="I60">
        <v>4</v>
      </c>
      <c r="J60">
        <v>8</v>
      </c>
      <c r="K60">
        <f t="shared" si="1"/>
        <v>48</v>
      </c>
      <c r="L60">
        <f t="shared" si="4"/>
        <v>8</v>
      </c>
      <c r="M60" s="5">
        <f t="shared" si="5"/>
        <v>170.66666666666666</v>
      </c>
      <c r="N60" s="5">
        <f>((M60 * 1000) / C69)</f>
        <v>9.6119611344481672</v>
      </c>
      <c r="O60" s="5">
        <v>10.09</v>
      </c>
      <c r="P60" s="6">
        <f t="shared" si="3"/>
        <v>0.95299999999999996</v>
      </c>
    </row>
    <row r="61" spans="1:16" x14ac:dyDescent="0.25">
      <c r="A61" s="1">
        <v>59</v>
      </c>
      <c r="B61" s="4">
        <v>0</v>
      </c>
      <c r="C61">
        <v>4</v>
      </c>
      <c r="D61">
        <v>8</v>
      </c>
      <c r="E61">
        <v>8</v>
      </c>
      <c r="F61">
        <v>8</v>
      </c>
      <c r="G61">
        <v>4</v>
      </c>
      <c r="H61">
        <v>8</v>
      </c>
      <c r="I61">
        <v>8</v>
      </c>
      <c r="J61">
        <v>8</v>
      </c>
      <c r="K61">
        <f t="shared" si="1"/>
        <v>56</v>
      </c>
      <c r="L61">
        <f t="shared" si="4"/>
        <v>8</v>
      </c>
      <c r="M61" s="5">
        <f t="shared" si="5"/>
        <v>146.28571428571428</v>
      </c>
      <c r="N61" s="5">
        <f>((M61 * 1000) / C69)</f>
        <v>8.2388238295270018</v>
      </c>
      <c r="O61" s="5">
        <v>8.65</v>
      </c>
      <c r="P61" s="6">
        <f t="shared" si="3"/>
        <v>0.95199999999999996</v>
      </c>
    </row>
    <row r="62" spans="1:16" x14ac:dyDescent="0.25">
      <c r="A62" s="1">
        <v>60</v>
      </c>
      <c r="B62" s="4">
        <v>0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I62">
        <v>8</v>
      </c>
      <c r="J62">
        <v>8</v>
      </c>
      <c r="K62">
        <f t="shared" si="1"/>
        <v>64</v>
      </c>
      <c r="L62">
        <f t="shared" si="4"/>
        <v>8</v>
      </c>
      <c r="M62" s="5">
        <f t="shared" si="5"/>
        <v>128</v>
      </c>
      <c r="N62" s="5">
        <f>((M62 * 1000) / C69)</f>
        <v>7.2089708508361259</v>
      </c>
      <c r="O62" s="5">
        <v>7.57</v>
      </c>
      <c r="P62" s="6">
        <f t="shared" si="3"/>
        <v>0.95199999999999996</v>
      </c>
    </row>
    <row r="63" spans="1:16" x14ac:dyDescent="0.25">
      <c r="A63" s="1">
        <v>61</v>
      </c>
      <c r="B63" s="4">
        <v>0</v>
      </c>
      <c r="C63">
        <v>8</v>
      </c>
      <c r="D63">
        <v>8</v>
      </c>
      <c r="E63">
        <v>8</v>
      </c>
      <c r="F63">
        <v>8</v>
      </c>
      <c r="G63">
        <v>8</v>
      </c>
      <c r="H63">
        <v>8</v>
      </c>
      <c r="I63">
        <v>8</v>
      </c>
      <c r="J63">
        <v>8</v>
      </c>
      <c r="K63">
        <f t="shared" si="1"/>
        <v>64</v>
      </c>
      <c r="L63">
        <f t="shared" si="4"/>
        <v>8</v>
      </c>
      <c r="M63" s="5">
        <f t="shared" si="5"/>
        <v>128</v>
      </c>
      <c r="N63" s="5">
        <f>((M63 * 1000) / C69)</f>
        <v>7.2089708508361259</v>
      </c>
      <c r="O63" s="5">
        <v>7.57</v>
      </c>
      <c r="P63" s="6">
        <f t="shared" si="3"/>
        <v>0.95199999999999996</v>
      </c>
    </row>
    <row r="64" spans="1:16" x14ac:dyDescent="0.25">
      <c r="A64" s="1">
        <v>62</v>
      </c>
      <c r="B64" s="4">
        <v>0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8</v>
      </c>
      <c r="J64">
        <v>8</v>
      </c>
      <c r="K64">
        <f t="shared" si="1"/>
        <v>64</v>
      </c>
      <c r="L64">
        <f t="shared" si="4"/>
        <v>8</v>
      </c>
      <c r="M64" s="5">
        <f t="shared" si="5"/>
        <v>128</v>
      </c>
      <c r="N64" s="5">
        <f>((M64 * 1000) / C69)</f>
        <v>7.2089708508361259</v>
      </c>
      <c r="O64" s="5">
        <v>7.57</v>
      </c>
      <c r="P64" s="6">
        <f t="shared" si="3"/>
        <v>0.95199999999999996</v>
      </c>
    </row>
    <row r="65" spans="1:16" x14ac:dyDescent="0.25">
      <c r="A65" s="1">
        <v>63</v>
      </c>
      <c r="B65" s="4">
        <v>0</v>
      </c>
      <c r="C65">
        <v>8</v>
      </c>
      <c r="D65">
        <v>8</v>
      </c>
      <c r="E65">
        <v>8</v>
      </c>
      <c r="F65">
        <v>8</v>
      </c>
      <c r="G65">
        <v>8</v>
      </c>
      <c r="H65">
        <v>8</v>
      </c>
      <c r="I65">
        <v>8</v>
      </c>
      <c r="J65">
        <v>8</v>
      </c>
      <c r="K65">
        <f t="shared" si="1"/>
        <v>64</v>
      </c>
      <c r="L65">
        <f t="shared" si="4"/>
        <v>8</v>
      </c>
      <c r="M65" s="5">
        <f t="shared" si="5"/>
        <v>128</v>
      </c>
      <c r="N65" s="5">
        <f>((M65 * 1000) / C69)</f>
        <v>7.2089708508361259</v>
      </c>
      <c r="O65" s="5">
        <v>7.57</v>
      </c>
      <c r="P65" s="6">
        <f t="shared" si="3"/>
        <v>0.95199999999999996</v>
      </c>
    </row>
    <row r="66" spans="1:16" ht="15.75" thickBot="1" x14ac:dyDescent="0.3"/>
    <row r="67" spans="1:16" x14ac:dyDescent="0.25">
      <c r="A67" s="7" t="s">
        <v>17</v>
      </c>
      <c r="B67" s="8"/>
      <c r="C67" s="9">
        <v>7670443</v>
      </c>
    </row>
    <row r="68" spans="1:16" x14ac:dyDescent="0.25">
      <c r="A68" s="10" t="s">
        <v>18</v>
      </c>
      <c r="B68" s="11"/>
      <c r="C68" s="12">
        <f>(3 * 144)</f>
        <v>432</v>
      </c>
    </row>
    <row r="69" spans="1:16" ht="15.75" thickBot="1" x14ac:dyDescent="0.3">
      <c r="A69" s="13" t="s">
        <v>19</v>
      </c>
      <c r="B69" s="14"/>
      <c r="C69" s="15">
        <f>C67 / C68</f>
        <v>17755.655092592591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ignoredErrors>
    <ignoredError sqref="K2:K65" formulaRange="1"/>
    <ignoredError sqref="P65 P6:P23 P24:P64 N2 N3:N5 M2:M5 N6:N65 P2:P5" calculatedColumn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OPN Decay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Gerritse</dc:creator>
  <cp:lastModifiedBy>Michel Gerritse</cp:lastModifiedBy>
  <dcterms:created xsi:type="dcterms:W3CDTF">2022-01-28T14:19:09Z</dcterms:created>
  <dcterms:modified xsi:type="dcterms:W3CDTF">2022-02-22T16:51:51Z</dcterms:modified>
</cp:coreProperties>
</file>